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2720" windowHeight="7185" activeTab="3"/>
  </bookViews>
  <sheets>
    <sheet name="Status" sheetId="1" r:id="rId1"/>
    <sheet name="Status Rd 2" sheetId="6" r:id="rId2"/>
    <sheet name="Variable Library" sheetId="2" r:id="rId3"/>
    <sheet name="Index" sheetId="3" r:id="rId4"/>
    <sheet name="Python Commands" sheetId="4" r:id="rId5"/>
    <sheet name="Z-Score Index" sheetId="5" r:id="rId6"/>
  </sheets>
  <definedNames>
    <definedName name="_xlnm._FilterDatabase" localSheetId="4" hidden="1">'Python Commands'!$A$1:$B$685</definedName>
    <definedName name="_xlnm._FilterDatabase" localSheetId="0">Status!$A$1:$J$541</definedName>
    <definedName name="_xlnm._FilterDatabase" localSheetId="1" hidden="1">'Status Rd 2'!$A$1:$F$1171</definedName>
    <definedName name="_xlnm._FilterDatabase" localSheetId="2" hidden="1">'Variable Library'!$A$1:$E$560</definedName>
    <definedName name="_xlnm._FilterDatabase" localSheetId="5" hidden="1">'Z-Score Index'!$A$1:$W$341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F88" i="5" l="1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V40" i="5"/>
  <c r="U40" i="5"/>
  <c r="T40" i="5"/>
  <c r="S40" i="5"/>
  <c r="R40" i="5"/>
  <c r="Q40" i="5"/>
  <c r="P40" i="5"/>
  <c r="O40" i="5"/>
  <c r="N40" i="5"/>
  <c r="M40" i="5"/>
  <c r="L40" i="5"/>
  <c r="I40" i="5"/>
  <c r="G40" i="5"/>
  <c r="E40" i="5"/>
  <c r="C40" i="5"/>
  <c r="V39" i="5"/>
  <c r="U39" i="5"/>
  <c r="T39" i="5"/>
  <c r="S39" i="5"/>
  <c r="R39" i="5"/>
  <c r="Q39" i="5"/>
  <c r="P39" i="5"/>
  <c r="O39" i="5"/>
  <c r="N39" i="5"/>
  <c r="M39" i="5"/>
  <c r="L39" i="5"/>
  <c r="I39" i="5"/>
  <c r="G39" i="5"/>
  <c r="E39" i="5"/>
  <c r="C39" i="5"/>
  <c r="V38" i="5"/>
  <c r="U38" i="5"/>
  <c r="T38" i="5"/>
  <c r="S38" i="5"/>
  <c r="R38" i="5"/>
  <c r="Q38" i="5"/>
  <c r="P38" i="5"/>
  <c r="O38" i="5"/>
  <c r="N38" i="5"/>
  <c r="M38" i="5"/>
  <c r="L38" i="5"/>
  <c r="I38" i="5"/>
  <c r="G38" i="5"/>
  <c r="E38" i="5"/>
  <c r="C38" i="5"/>
  <c r="V37" i="5"/>
  <c r="U37" i="5"/>
  <c r="T37" i="5"/>
  <c r="S37" i="5"/>
  <c r="R37" i="5"/>
  <c r="Q37" i="5"/>
  <c r="P37" i="5"/>
  <c r="O37" i="5"/>
  <c r="N37" i="5"/>
  <c r="M37" i="5"/>
  <c r="L37" i="5"/>
  <c r="I37" i="5"/>
  <c r="G37" i="5"/>
  <c r="E37" i="5"/>
  <c r="C37" i="5"/>
  <c r="V36" i="5"/>
  <c r="U36" i="5"/>
  <c r="T36" i="5"/>
  <c r="S36" i="5"/>
  <c r="R36" i="5"/>
  <c r="Q36" i="5"/>
  <c r="P36" i="5"/>
  <c r="O36" i="5"/>
  <c r="N36" i="5"/>
  <c r="M36" i="5"/>
  <c r="L36" i="5"/>
  <c r="I36" i="5"/>
  <c r="G36" i="5"/>
  <c r="E36" i="5"/>
  <c r="C36" i="5"/>
  <c r="V35" i="5"/>
  <c r="U35" i="5"/>
  <c r="T35" i="5"/>
  <c r="S35" i="5"/>
  <c r="R35" i="5"/>
  <c r="Q35" i="5"/>
  <c r="P35" i="5"/>
  <c r="O35" i="5"/>
  <c r="N35" i="5"/>
  <c r="M35" i="5"/>
  <c r="L35" i="5"/>
  <c r="I35" i="5"/>
  <c r="G35" i="5"/>
  <c r="E35" i="5"/>
  <c r="C35" i="5"/>
  <c r="V34" i="5"/>
  <c r="U34" i="5"/>
  <c r="T34" i="5"/>
  <c r="S34" i="5"/>
  <c r="R34" i="5"/>
  <c r="Q34" i="5"/>
  <c r="P34" i="5"/>
  <c r="O34" i="5"/>
  <c r="N34" i="5"/>
  <c r="M34" i="5"/>
  <c r="L34" i="5"/>
  <c r="I34" i="5"/>
  <c r="G34" i="5"/>
  <c r="E34" i="5"/>
  <c r="C34" i="5"/>
  <c r="V33" i="5"/>
  <c r="U33" i="5"/>
  <c r="T33" i="5"/>
  <c r="S33" i="5"/>
  <c r="R33" i="5"/>
  <c r="Q33" i="5"/>
  <c r="P33" i="5"/>
  <c r="O33" i="5"/>
  <c r="N33" i="5"/>
  <c r="M33" i="5"/>
  <c r="L33" i="5"/>
  <c r="I33" i="5"/>
  <c r="G33" i="5"/>
  <c r="E33" i="5"/>
  <c r="C33" i="5"/>
  <c r="V32" i="5"/>
  <c r="U32" i="5"/>
  <c r="T32" i="5"/>
  <c r="S32" i="5"/>
  <c r="R32" i="5"/>
  <c r="Q32" i="5"/>
  <c r="P32" i="5"/>
  <c r="O32" i="5"/>
  <c r="N32" i="5"/>
  <c r="M32" i="5"/>
  <c r="L32" i="5"/>
  <c r="I32" i="5"/>
  <c r="G32" i="5"/>
  <c r="E32" i="5"/>
  <c r="C32" i="5"/>
  <c r="V31" i="5"/>
  <c r="U31" i="5"/>
  <c r="T31" i="5"/>
  <c r="S31" i="5"/>
  <c r="R31" i="5"/>
  <c r="Q31" i="5"/>
  <c r="P31" i="5"/>
  <c r="O31" i="5"/>
  <c r="N31" i="5"/>
  <c r="M31" i="5"/>
  <c r="L31" i="5"/>
  <c r="I31" i="5"/>
  <c r="G31" i="5"/>
  <c r="E31" i="5"/>
  <c r="C31" i="5"/>
  <c r="V30" i="5"/>
  <c r="U30" i="5"/>
  <c r="T30" i="5"/>
  <c r="S30" i="5"/>
  <c r="R30" i="5"/>
  <c r="Q30" i="5"/>
  <c r="P30" i="5"/>
  <c r="O30" i="5"/>
  <c r="N30" i="5"/>
  <c r="M30" i="5"/>
  <c r="L30" i="5"/>
  <c r="I30" i="5"/>
  <c r="G30" i="5"/>
  <c r="E30" i="5"/>
  <c r="C30" i="5"/>
  <c r="V29" i="5"/>
  <c r="U29" i="5"/>
  <c r="T29" i="5"/>
  <c r="S29" i="5"/>
  <c r="R29" i="5"/>
  <c r="Q29" i="5"/>
  <c r="P29" i="5"/>
  <c r="O29" i="5"/>
  <c r="N29" i="5"/>
  <c r="M29" i="5"/>
  <c r="L29" i="5"/>
  <c r="I29" i="5"/>
  <c r="G29" i="5"/>
  <c r="E29" i="5"/>
  <c r="C29" i="5"/>
  <c r="V28" i="5"/>
  <c r="U28" i="5"/>
  <c r="T28" i="5"/>
  <c r="S28" i="5"/>
  <c r="R28" i="5"/>
  <c r="Q28" i="5"/>
  <c r="P28" i="5"/>
  <c r="O28" i="5"/>
  <c r="N28" i="5"/>
  <c r="M28" i="5"/>
  <c r="L28" i="5"/>
  <c r="I28" i="5"/>
  <c r="G28" i="5"/>
  <c r="E28" i="5"/>
  <c r="C28" i="5"/>
  <c r="V27" i="5"/>
  <c r="U27" i="5"/>
  <c r="T27" i="5"/>
  <c r="S27" i="5"/>
  <c r="R27" i="5"/>
  <c r="Q27" i="5"/>
  <c r="P27" i="5"/>
  <c r="O27" i="5"/>
  <c r="N27" i="5"/>
  <c r="M27" i="5"/>
  <c r="L27" i="5"/>
  <c r="I27" i="5"/>
  <c r="G27" i="5"/>
  <c r="E27" i="5"/>
  <c r="C27" i="5"/>
  <c r="V26" i="5"/>
  <c r="U26" i="5"/>
  <c r="T26" i="5"/>
  <c r="S26" i="5"/>
  <c r="R26" i="5"/>
  <c r="Q26" i="5"/>
  <c r="P26" i="5"/>
  <c r="O26" i="5"/>
  <c r="N26" i="5"/>
  <c r="M26" i="5"/>
  <c r="L26" i="5"/>
  <c r="I26" i="5"/>
  <c r="G26" i="5"/>
  <c r="E26" i="5"/>
  <c r="C26" i="5"/>
  <c r="V25" i="5"/>
  <c r="U25" i="5"/>
  <c r="T25" i="5"/>
  <c r="S25" i="5"/>
  <c r="R25" i="5"/>
  <c r="Q25" i="5"/>
  <c r="P25" i="5"/>
  <c r="O25" i="5"/>
  <c r="N25" i="5"/>
  <c r="M25" i="5"/>
  <c r="L25" i="5"/>
  <c r="I25" i="5"/>
  <c r="G25" i="5"/>
  <c r="E25" i="5"/>
  <c r="C25" i="5"/>
  <c r="V24" i="5"/>
  <c r="U24" i="5"/>
  <c r="T24" i="5"/>
  <c r="S24" i="5"/>
  <c r="R24" i="5"/>
  <c r="Q24" i="5"/>
  <c r="P24" i="5"/>
  <c r="O24" i="5"/>
  <c r="N24" i="5"/>
  <c r="M24" i="5"/>
  <c r="L24" i="5"/>
  <c r="I24" i="5"/>
  <c r="G24" i="5"/>
  <c r="E24" i="5"/>
  <c r="C24" i="5"/>
  <c r="V23" i="5"/>
  <c r="U23" i="5"/>
  <c r="T23" i="5"/>
  <c r="S23" i="5"/>
  <c r="R23" i="5"/>
  <c r="Q23" i="5"/>
  <c r="P23" i="5"/>
  <c r="O23" i="5"/>
  <c r="N23" i="5"/>
  <c r="M23" i="5"/>
  <c r="L23" i="5"/>
  <c r="I23" i="5"/>
  <c r="G23" i="5"/>
  <c r="E23" i="5"/>
  <c r="C23" i="5"/>
  <c r="V22" i="5"/>
  <c r="U22" i="5"/>
  <c r="T22" i="5"/>
  <c r="S22" i="5"/>
  <c r="R22" i="5"/>
  <c r="Q22" i="5"/>
  <c r="P22" i="5"/>
  <c r="O22" i="5"/>
  <c r="N22" i="5"/>
  <c r="M22" i="5"/>
  <c r="L22" i="5"/>
  <c r="I22" i="5"/>
  <c r="G22" i="5"/>
  <c r="E22" i="5"/>
  <c r="C22" i="5"/>
  <c r="V21" i="5"/>
  <c r="U21" i="5"/>
  <c r="T21" i="5"/>
  <c r="S21" i="5"/>
  <c r="R21" i="5"/>
  <c r="Q21" i="5"/>
  <c r="P21" i="5"/>
  <c r="O21" i="5"/>
  <c r="N21" i="5"/>
  <c r="M21" i="5"/>
  <c r="L21" i="5"/>
  <c r="I21" i="5"/>
  <c r="G21" i="5"/>
  <c r="E21" i="5"/>
  <c r="C21" i="5"/>
  <c r="V20" i="5"/>
  <c r="U20" i="5"/>
  <c r="T20" i="5"/>
  <c r="S20" i="5"/>
  <c r="R20" i="5"/>
  <c r="Q20" i="5"/>
  <c r="P20" i="5"/>
  <c r="O20" i="5"/>
  <c r="N20" i="5"/>
  <c r="M20" i="5"/>
  <c r="L20" i="5"/>
  <c r="I20" i="5"/>
  <c r="G20" i="5"/>
  <c r="E20" i="5"/>
  <c r="C20" i="5"/>
  <c r="V19" i="5"/>
  <c r="U19" i="5"/>
  <c r="T19" i="5"/>
  <c r="S19" i="5"/>
  <c r="R19" i="5"/>
  <c r="Q19" i="5"/>
  <c r="P19" i="5"/>
  <c r="O19" i="5"/>
  <c r="N19" i="5"/>
  <c r="M19" i="5"/>
  <c r="L19" i="5"/>
  <c r="I19" i="5"/>
  <c r="G19" i="5"/>
  <c r="E19" i="5"/>
  <c r="C19" i="5"/>
  <c r="V18" i="5"/>
  <c r="U18" i="5"/>
  <c r="T18" i="5"/>
  <c r="S18" i="5"/>
  <c r="R18" i="5"/>
  <c r="Q18" i="5"/>
  <c r="P18" i="5"/>
  <c r="O18" i="5"/>
  <c r="N18" i="5"/>
  <c r="M18" i="5"/>
  <c r="L18" i="5"/>
  <c r="I18" i="5"/>
  <c r="G18" i="5"/>
  <c r="E18" i="5"/>
  <c r="C18" i="5"/>
  <c r="V17" i="5"/>
  <c r="U17" i="5"/>
  <c r="T17" i="5"/>
  <c r="S17" i="5"/>
  <c r="R17" i="5"/>
  <c r="Q17" i="5"/>
  <c r="P17" i="5"/>
  <c r="O17" i="5"/>
  <c r="N17" i="5"/>
  <c r="M17" i="5"/>
  <c r="L17" i="5"/>
  <c r="I17" i="5"/>
  <c r="G17" i="5"/>
  <c r="E17" i="5"/>
  <c r="C17" i="5"/>
  <c r="V16" i="5"/>
  <c r="U16" i="5"/>
  <c r="T16" i="5"/>
  <c r="S16" i="5"/>
  <c r="R16" i="5"/>
  <c r="Q16" i="5"/>
  <c r="P16" i="5"/>
  <c r="O16" i="5"/>
  <c r="N16" i="5"/>
  <c r="M16" i="5"/>
  <c r="L16" i="5"/>
  <c r="I16" i="5"/>
  <c r="G16" i="5"/>
  <c r="E16" i="5"/>
  <c r="C16" i="5"/>
  <c r="V15" i="5"/>
  <c r="U15" i="5"/>
  <c r="T15" i="5"/>
  <c r="S15" i="5"/>
  <c r="R15" i="5"/>
  <c r="Q15" i="5"/>
  <c r="P15" i="5"/>
  <c r="O15" i="5"/>
  <c r="N15" i="5"/>
  <c r="M15" i="5"/>
  <c r="L15" i="5"/>
  <c r="I15" i="5"/>
  <c r="G15" i="5"/>
  <c r="E15" i="5"/>
  <c r="C15" i="5"/>
  <c r="V14" i="5"/>
  <c r="U14" i="5"/>
  <c r="T14" i="5"/>
  <c r="S14" i="5"/>
  <c r="R14" i="5"/>
  <c r="Q14" i="5"/>
  <c r="P14" i="5"/>
  <c r="O14" i="5"/>
  <c r="N14" i="5"/>
  <c r="M14" i="5"/>
  <c r="L14" i="5"/>
  <c r="I14" i="5"/>
  <c r="G14" i="5"/>
  <c r="E14" i="5"/>
  <c r="C14" i="5"/>
  <c r="V13" i="5"/>
  <c r="U13" i="5"/>
  <c r="T13" i="5"/>
  <c r="S13" i="5"/>
  <c r="R13" i="5"/>
  <c r="Q13" i="5"/>
  <c r="P13" i="5"/>
  <c r="O13" i="5"/>
  <c r="N13" i="5"/>
  <c r="M13" i="5"/>
  <c r="L13" i="5"/>
  <c r="I13" i="5"/>
  <c r="G13" i="5"/>
  <c r="E13" i="5"/>
  <c r="C13" i="5"/>
  <c r="V12" i="5"/>
  <c r="U12" i="5"/>
  <c r="T12" i="5"/>
  <c r="S12" i="5"/>
  <c r="R12" i="5"/>
  <c r="Q12" i="5"/>
  <c r="P12" i="5"/>
  <c r="O12" i="5"/>
  <c r="N12" i="5"/>
  <c r="M12" i="5"/>
  <c r="L12" i="5"/>
  <c r="I12" i="5"/>
  <c r="G12" i="5"/>
  <c r="E12" i="5"/>
  <c r="C12" i="5"/>
  <c r="V11" i="5"/>
  <c r="U11" i="5"/>
  <c r="T11" i="5"/>
  <c r="S11" i="5"/>
  <c r="R11" i="5"/>
  <c r="Q11" i="5"/>
  <c r="P11" i="5"/>
  <c r="O11" i="5"/>
  <c r="N11" i="5"/>
  <c r="M11" i="5"/>
  <c r="L11" i="5"/>
  <c r="I11" i="5"/>
  <c r="G11" i="5"/>
  <c r="E11" i="5"/>
  <c r="C11" i="5"/>
  <c r="V10" i="5"/>
  <c r="U10" i="5"/>
  <c r="T10" i="5"/>
  <c r="S10" i="5"/>
  <c r="R10" i="5"/>
  <c r="Q10" i="5"/>
  <c r="P10" i="5"/>
  <c r="O10" i="5"/>
  <c r="N10" i="5"/>
  <c r="M10" i="5"/>
  <c r="L10" i="5"/>
  <c r="I10" i="5"/>
  <c r="G10" i="5"/>
  <c r="E10" i="5"/>
  <c r="C10" i="5"/>
  <c r="V9" i="5"/>
  <c r="U9" i="5"/>
  <c r="T9" i="5"/>
  <c r="S9" i="5"/>
  <c r="R9" i="5"/>
  <c r="Q9" i="5"/>
  <c r="P9" i="5"/>
  <c r="O9" i="5"/>
  <c r="N9" i="5"/>
  <c r="M9" i="5"/>
  <c r="L9" i="5"/>
  <c r="I9" i="5"/>
  <c r="G9" i="5"/>
  <c r="E9" i="5"/>
  <c r="C9" i="5"/>
  <c r="V8" i="5"/>
  <c r="U8" i="5"/>
  <c r="T8" i="5"/>
  <c r="S8" i="5"/>
  <c r="R8" i="5"/>
  <c r="Q8" i="5"/>
  <c r="P8" i="5"/>
  <c r="O8" i="5"/>
  <c r="N8" i="5"/>
  <c r="M8" i="5"/>
  <c r="L8" i="5"/>
  <c r="I8" i="5"/>
  <c r="G8" i="5"/>
  <c r="E8" i="5"/>
  <c r="C8" i="5"/>
  <c r="V7" i="5"/>
  <c r="U7" i="5"/>
  <c r="T7" i="5"/>
  <c r="S7" i="5"/>
  <c r="R7" i="5"/>
  <c r="Q7" i="5"/>
  <c r="P7" i="5"/>
  <c r="O7" i="5"/>
  <c r="N7" i="5"/>
  <c r="M7" i="5"/>
  <c r="L7" i="5"/>
  <c r="I7" i="5"/>
  <c r="G7" i="5"/>
  <c r="E7" i="5"/>
  <c r="C7" i="5"/>
  <c r="V6" i="5"/>
  <c r="U6" i="5"/>
  <c r="T6" i="5"/>
  <c r="S6" i="5"/>
  <c r="R6" i="5"/>
  <c r="Q6" i="5"/>
  <c r="P6" i="5"/>
  <c r="O6" i="5"/>
  <c r="N6" i="5"/>
  <c r="M6" i="5"/>
  <c r="L6" i="5"/>
  <c r="I6" i="5"/>
  <c r="G6" i="5"/>
  <c r="E6" i="5"/>
  <c r="C6" i="5"/>
  <c r="V5" i="5"/>
  <c r="U5" i="5"/>
  <c r="T5" i="5"/>
  <c r="S5" i="5"/>
  <c r="R5" i="5"/>
  <c r="Q5" i="5"/>
  <c r="P5" i="5"/>
  <c r="O5" i="5"/>
  <c r="N5" i="5"/>
  <c r="M5" i="5"/>
  <c r="L5" i="5"/>
  <c r="I5" i="5"/>
  <c r="G5" i="5"/>
  <c r="E5" i="5"/>
  <c r="C5" i="5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5" i="3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1038" i="6"/>
  <c r="C1023" i="6"/>
  <c r="C1022" i="6"/>
  <c r="C957" i="6"/>
  <c r="C954" i="6"/>
  <c r="C927" i="6"/>
  <c r="C764" i="6"/>
  <c r="C761" i="6"/>
  <c r="C757" i="6"/>
  <c r="C756" i="6"/>
  <c r="C751" i="6"/>
  <c r="C748" i="6"/>
  <c r="C745" i="6"/>
  <c r="C737" i="6"/>
  <c r="C736" i="6"/>
  <c r="C733" i="6"/>
  <c r="C728" i="6"/>
  <c r="C722" i="6"/>
  <c r="C714" i="6"/>
  <c r="C708" i="6"/>
  <c r="C703" i="6"/>
  <c r="C702" i="6"/>
  <c r="C695" i="6"/>
  <c r="C690" i="6"/>
  <c r="C687" i="6"/>
  <c r="C682" i="6"/>
  <c r="C679" i="6"/>
  <c r="C675" i="6"/>
  <c r="C674" i="6"/>
  <c r="C668" i="6"/>
  <c r="C662" i="6"/>
  <c r="C659" i="6"/>
  <c r="C652" i="6"/>
  <c r="C649" i="6"/>
  <c r="C643" i="6"/>
  <c r="C638" i="6"/>
  <c r="C635" i="6"/>
  <c r="C632" i="6"/>
  <c r="C631" i="6"/>
  <c r="C626" i="6"/>
  <c r="C610" i="6"/>
  <c r="C609" i="6"/>
  <c r="C604" i="6"/>
  <c r="C601" i="6"/>
  <c r="C591" i="6"/>
  <c r="C590" i="6"/>
  <c r="C576" i="6"/>
  <c r="C575" i="6"/>
  <c r="C565" i="6"/>
  <c r="C553" i="6"/>
  <c r="C552" i="6"/>
  <c r="C549" i="6"/>
  <c r="C542" i="6"/>
  <c r="C538" i="6"/>
  <c r="C534" i="6"/>
  <c r="C533" i="6"/>
  <c r="C525" i="6"/>
  <c r="C521" i="6"/>
  <c r="C520" i="6"/>
  <c r="C514" i="6"/>
  <c r="C513" i="6"/>
  <c r="C503" i="6"/>
  <c r="C487" i="6"/>
  <c r="C481" i="6"/>
  <c r="C474" i="6"/>
  <c r="C469" i="6"/>
  <c r="C468" i="6"/>
  <c r="C462" i="6"/>
  <c r="C461" i="6"/>
  <c r="C457" i="6"/>
  <c r="C456" i="6"/>
  <c r="C450" i="6"/>
  <c r="C437" i="6"/>
  <c r="C434" i="6"/>
  <c r="C429" i="6"/>
  <c r="C425" i="6"/>
  <c r="C424" i="6"/>
  <c r="C421" i="6"/>
  <c r="C420" i="6"/>
  <c r="C415" i="6"/>
  <c r="C409" i="6"/>
  <c r="C406" i="6"/>
  <c r="C405" i="6"/>
  <c r="C396" i="6"/>
  <c r="C388" i="6"/>
  <c r="C381" i="6"/>
  <c r="C376" i="6"/>
  <c r="C375" i="6"/>
  <c r="C364" i="6"/>
  <c r="C348" i="6"/>
  <c r="C345" i="6"/>
  <c r="C337" i="6"/>
  <c r="C336" i="6"/>
  <c r="C332" i="6"/>
  <c r="C329" i="6"/>
  <c r="C328" i="6"/>
  <c r="C315" i="6"/>
  <c r="C305" i="6"/>
  <c r="C302" i="6"/>
  <c r="C301" i="6"/>
  <c r="C278" i="6"/>
  <c r="C275" i="6"/>
  <c r="C262" i="6"/>
  <c r="C249" i="6"/>
  <c r="C248" i="6"/>
  <c r="C235" i="6"/>
  <c r="C234" i="6"/>
  <c r="C223" i="6"/>
  <c r="C220" i="6"/>
  <c r="C168" i="6"/>
  <c r="C167" i="6"/>
  <c r="C160" i="6"/>
  <c r="C156" i="6"/>
  <c r="C155" i="6"/>
  <c r="C152" i="6"/>
  <c r="C148" i="6"/>
  <c r="C145" i="6"/>
  <c r="C137" i="6"/>
  <c r="C136" i="6"/>
  <c r="C121" i="6"/>
  <c r="C118" i="6"/>
  <c r="C113" i="6"/>
  <c r="C109" i="6"/>
  <c r="C106" i="6"/>
  <c r="C103" i="6"/>
  <c r="C97" i="6"/>
  <c r="C94" i="6"/>
  <c r="C89" i="6"/>
  <c r="C86" i="6"/>
  <c r="C82" i="6"/>
  <c r="C79" i="6"/>
  <c r="C74" i="6"/>
  <c r="C69" i="6"/>
  <c r="C64" i="6"/>
  <c r="C61" i="6"/>
  <c r="C57" i="6"/>
  <c r="C52" i="6"/>
  <c r="C51" i="6"/>
  <c r="C46" i="6"/>
  <c r="C43" i="6"/>
  <c r="C40" i="6"/>
  <c r="C33" i="6"/>
  <c r="C30" i="6"/>
  <c r="C25" i="6"/>
  <c r="C24" i="6"/>
  <c r="C20" i="6"/>
  <c r="C19" i="6"/>
  <c r="C14" i="6"/>
  <c r="C11" i="6"/>
  <c r="C4" i="6"/>
  <c r="G1038" i="6"/>
  <c r="G1033" i="6"/>
  <c r="G1032" i="6"/>
  <c r="G1031" i="6"/>
  <c r="C1033" i="6" s="1"/>
  <c r="G1030" i="6"/>
  <c r="C1032" i="6" s="1"/>
  <c r="G1029" i="6"/>
  <c r="C1031" i="6" s="1"/>
  <c r="G1028" i="6"/>
  <c r="C1030" i="6" s="1"/>
  <c r="G1027" i="6"/>
  <c r="C1029" i="6" s="1"/>
  <c r="G1026" i="6"/>
  <c r="C1028" i="6" s="1"/>
  <c r="G1025" i="6"/>
  <c r="C1027" i="6" s="1"/>
  <c r="G1024" i="6"/>
  <c r="C1026" i="6" s="1"/>
  <c r="G1023" i="6"/>
  <c r="C1025" i="6" s="1"/>
  <c r="G1022" i="6"/>
  <c r="C1024" i="6" s="1"/>
  <c r="G960" i="6"/>
  <c r="G959" i="6"/>
  <c r="G958" i="6"/>
  <c r="C960" i="6" s="1"/>
  <c r="G957" i="6"/>
  <c r="C959" i="6" s="1"/>
  <c r="G956" i="6"/>
  <c r="C958" i="6" s="1"/>
  <c r="G954" i="6"/>
  <c r="C956" i="6" s="1"/>
  <c r="G927" i="6"/>
  <c r="G766" i="6"/>
  <c r="G764" i="6"/>
  <c r="C766" i="6" s="1"/>
  <c r="G761" i="6"/>
  <c r="G757" i="6"/>
  <c r="G756" i="6"/>
  <c r="G753" i="6"/>
  <c r="G752" i="6"/>
  <c r="G751" i="6"/>
  <c r="C753" i="6" s="1"/>
  <c r="G750" i="6"/>
  <c r="C752" i="6" s="1"/>
  <c r="G748" i="6"/>
  <c r="C750" i="6" s="1"/>
  <c r="G747" i="6"/>
  <c r="G745" i="6"/>
  <c r="C747" i="6" s="1"/>
  <c r="G741" i="6"/>
  <c r="G739" i="6"/>
  <c r="C741" i="6" s="1"/>
  <c r="G738" i="6"/>
  <c r="G737" i="6"/>
  <c r="C739" i="6" s="1"/>
  <c r="G736" i="6"/>
  <c r="C738" i="6" s="1"/>
  <c r="G733" i="6"/>
  <c r="G732" i="6"/>
  <c r="G730" i="6"/>
  <c r="C732" i="6" s="1"/>
  <c r="G729" i="6"/>
  <c r="G728" i="6"/>
  <c r="C730" i="6" s="1"/>
  <c r="G727" i="6"/>
  <c r="C729" i="6" s="1"/>
  <c r="G725" i="6"/>
  <c r="C727" i="6" s="1"/>
  <c r="G724" i="6"/>
  <c r="G723" i="6"/>
  <c r="C725" i="6" s="1"/>
  <c r="G722" i="6"/>
  <c r="C724" i="6" s="1"/>
  <c r="G721" i="6"/>
  <c r="C723" i="6" s="1"/>
  <c r="G719" i="6"/>
  <c r="C721" i="6" s="1"/>
  <c r="G717" i="6"/>
  <c r="C719" i="6" s="1"/>
  <c r="G715" i="6"/>
  <c r="C717" i="6" s="1"/>
  <c r="G714" i="6"/>
  <c r="G713" i="6"/>
  <c r="C715" i="6" s="1"/>
  <c r="G711" i="6"/>
  <c r="C713" i="6" s="1"/>
  <c r="G709" i="6"/>
  <c r="C711" i="6" s="1"/>
  <c r="G708" i="6"/>
  <c r="G707" i="6"/>
  <c r="C709" i="6" s="1"/>
  <c r="G705" i="6"/>
  <c r="C707" i="6" s="1"/>
  <c r="G704" i="6"/>
  <c r="G703" i="6"/>
  <c r="C705" i="6" s="1"/>
  <c r="G702" i="6"/>
  <c r="C704" i="6" s="1"/>
  <c r="G699" i="6"/>
  <c r="G697" i="6"/>
  <c r="C699" i="6" s="1"/>
  <c r="G695" i="6"/>
  <c r="C697" i="6" s="1"/>
  <c r="G694" i="6"/>
  <c r="G692" i="6"/>
  <c r="C694" i="6" s="1"/>
  <c r="G691" i="6"/>
  <c r="G690" i="6"/>
  <c r="C692" i="6" s="1"/>
  <c r="G689" i="6"/>
  <c r="C691" i="6" s="1"/>
  <c r="G687" i="6"/>
  <c r="C689" i="6" s="1"/>
  <c r="G686" i="6"/>
  <c r="G684" i="6"/>
  <c r="C686" i="6" s="1"/>
  <c r="G683" i="6"/>
  <c r="G682" i="6"/>
  <c r="C684" i="6" s="1"/>
  <c r="G681" i="6"/>
  <c r="C683" i="6" s="1"/>
  <c r="G679" i="6"/>
  <c r="C681" i="6" s="1"/>
  <c r="G676" i="6"/>
  <c r="G675" i="6"/>
  <c r="G674" i="6"/>
  <c r="C676" i="6" s="1"/>
  <c r="G671" i="6"/>
  <c r="G670" i="6"/>
  <c r="G669" i="6"/>
  <c r="C671" i="6" s="1"/>
  <c r="G668" i="6"/>
  <c r="C670" i="6" s="1"/>
  <c r="G667" i="6"/>
  <c r="C669" i="6" s="1"/>
  <c r="G665" i="6"/>
  <c r="C667" i="6" s="1"/>
  <c r="G663" i="6"/>
  <c r="C665" i="6" s="1"/>
  <c r="G662" i="6"/>
  <c r="G661" i="6"/>
  <c r="C663" i="6" s="1"/>
  <c r="G659" i="6"/>
  <c r="C661" i="6" s="1"/>
  <c r="G658" i="6"/>
  <c r="G656" i="6"/>
  <c r="C658" i="6" s="1"/>
  <c r="G654" i="6"/>
  <c r="C656" i="6" s="1"/>
  <c r="G652" i="6"/>
  <c r="C654" i="6" s="1"/>
  <c r="G649" i="6"/>
  <c r="G648" i="6"/>
  <c r="G646" i="6"/>
  <c r="C648" i="6" s="1"/>
  <c r="G645" i="6"/>
  <c r="G644" i="6"/>
  <c r="C646" i="6" s="1"/>
  <c r="G643" i="6"/>
  <c r="C645" i="6" s="1"/>
  <c r="G642" i="6"/>
  <c r="C644" i="6" s="1"/>
  <c r="G640" i="6"/>
  <c r="C642" i="6" s="1"/>
  <c r="G638" i="6"/>
  <c r="C640" i="6" s="1"/>
  <c r="G637" i="6"/>
  <c r="G635" i="6"/>
  <c r="C637" i="6" s="1"/>
  <c r="G634" i="6"/>
  <c r="G632" i="6"/>
  <c r="C634" i="6" s="1"/>
  <c r="G631" i="6"/>
  <c r="G626" i="6"/>
  <c r="G611" i="6"/>
  <c r="G610" i="6"/>
  <c r="G609" i="6"/>
  <c r="C611" i="6" s="1"/>
  <c r="G604" i="6"/>
  <c r="G603" i="6"/>
  <c r="G601" i="6"/>
  <c r="C603" i="6" s="1"/>
  <c r="G591" i="6"/>
  <c r="G590" i="6"/>
  <c r="G576" i="6"/>
  <c r="G575" i="6"/>
  <c r="G567" i="6"/>
  <c r="G566" i="6"/>
  <c r="G565" i="6"/>
  <c r="C567" i="6" s="1"/>
  <c r="G564" i="6"/>
  <c r="C566" i="6" s="1"/>
  <c r="G562" i="6"/>
  <c r="C564" i="6" s="1"/>
  <c r="G561" i="6"/>
  <c r="G560" i="6"/>
  <c r="C562" i="6" s="1"/>
  <c r="G559" i="6"/>
  <c r="C561" i="6" s="1"/>
  <c r="G558" i="6"/>
  <c r="C560" i="6" s="1"/>
  <c r="G557" i="6"/>
  <c r="C559" i="6" s="1"/>
  <c r="G556" i="6"/>
  <c r="C558" i="6" s="1"/>
  <c r="G555" i="6"/>
  <c r="C557" i="6" s="1"/>
  <c r="G554" i="6"/>
  <c r="C556" i="6" s="1"/>
  <c r="G553" i="6"/>
  <c r="C555" i="6" s="1"/>
  <c r="G552" i="6"/>
  <c r="C554" i="6" s="1"/>
  <c r="G549" i="6"/>
  <c r="G548" i="6"/>
  <c r="G546" i="6"/>
  <c r="C548" i="6" s="1"/>
  <c r="G544" i="6"/>
  <c r="C546" i="6" s="1"/>
  <c r="G542" i="6"/>
  <c r="C544" i="6" s="1"/>
  <c r="G541" i="6"/>
  <c r="G539" i="6"/>
  <c r="C541" i="6" s="1"/>
  <c r="G538" i="6"/>
  <c r="G537" i="6"/>
  <c r="C539" i="6" s="1"/>
  <c r="G535" i="6"/>
  <c r="C537" i="6" s="1"/>
  <c r="G534" i="6"/>
  <c r="G533" i="6"/>
  <c r="C535" i="6" s="1"/>
  <c r="G530" i="6"/>
  <c r="G529" i="6"/>
  <c r="G528" i="6"/>
  <c r="C530" i="6" s="1"/>
  <c r="G527" i="6"/>
  <c r="C529" i="6" s="1"/>
  <c r="G526" i="6"/>
  <c r="C528" i="6" s="1"/>
  <c r="G525" i="6"/>
  <c r="C527" i="6" s="1"/>
  <c r="G524" i="6"/>
  <c r="C526" i="6" s="1"/>
  <c r="G522" i="6"/>
  <c r="C524" i="6" s="1"/>
  <c r="G521" i="6"/>
  <c r="G520" i="6"/>
  <c r="C522" i="6" s="1"/>
  <c r="G517" i="6"/>
  <c r="G515" i="6"/>
  <c r="C517" i="6" s="1"/>
  <c r="G514" i="6"/>
  <c r="G513" i="6"/>
  <c r="C515" i="6" s="1"/>
  <c r="G503" i="6"/>
  <c r="G490" i="6"/>
  <c r="G488" i="6"/>
  <c r="C490" i="6" s="1"/>
  <c r="G487" i="6"/>
  <c r="G486" i="6"/>
  <c r="C488" i="6" s="1"/>
  <c r="G484" i="6"/>
  <c r="C486" i="6" s="1"/>
  <c r="G482" i="6"/>
  <c r="C484" i="6" s="1"/>
  <c r="G481" i="6"/>
  <c r="G480" i="6"/>
  <c r="C482" i="6" s="1"/>
  <c r="G478" i="6"/>
  <c r="C480" i="6" s="1"/>
  <c r="G476" i="6"/>
  <c r="C478" i="6" s="1"/>
  <c r="G474" i="6"/>
  <c r="C476" i="6" s="1"/>
  <c r="G473" i="6"/>
  <c r="G471" i="6"/>
  <c r="C473" i="6" s="1"/>
  <c r="G469" i="6"/>
  <c r="C471" i="6" s="1"/>
  <c r="G468" i="6"/>
  <c r="G465" i="6"/>
  <c r="G463" i="6"/>
  <c r="C465" i="6" s="1"/>
  <c r="G462" i="6"/>
  <c r="G461" i="6"/>
  <c r="C463" i="6" s="1"/>
  <c r="G457" i="6"/>
  <c r="G456" i="6"/>
  <c r="G450" i="6"/>
  <c r="G437" i="6"/>
  <c r="G436" i="6"/>
  <c r="G434" i="6"/>
  <c r="C436" i="6" s="1"/>
  <c r="G433" i="6"/>
  <c r="G431" i="6"/>
  <c r="C433" i="6" s="1"/>
  <c r="G430" i="6"/>
  <c r="G429" i="6"/>
  <c r="C431" i="6" s="1"/>
  <c r="G428" i="6"/>
  <c r="C430" i="6" s="1"/>
  <c r="G426" i="6"/>
  <c r="C428" i="6" s="1"/>
  <c r="G425" i="6"/>
  <c r="G424" i="6"/>
  <c r="C426" i="6" s="1"/>
  <c r="G421" i="6"/>
  <c r="G420" i="6"/>
  <c r="G417" i="6"/>
  <c r="G415" i="6"/>
  <c r="C417" i="6" s="1"/>
  <c r="G412" i="6"/>
  <c r="G411" i="6"/>
  <c r="G410" i="6"/>
  <c r="C412" i="6" s="1"/>
  <c r="G409" i="6"/>
  <c r="C411" i="6" s="1"/>
  <c r="G408" i="6"/>
  <c r="C410" i="6" s="1"/>
  <c r="G406" i="6"/>
  <c r="C408" i="6" s="1"/>
  <c r="G405" i="6"/>
  <c r="G396" i="6"/>
  <c r="G388" i="6"/>
  <c r="G381" i="6"/>
  <c r="G380" i="6"/>
  <c r="G378" i="6"/>
  <c r="C380" i="6" s="1"/>
  <c r="G377" i="6"/>
  <c r="G376" i="6"/>
  <c r="C378" i="6" s="1"/>
  <c r="G375" i="6"/>
  <c r="C377" i="6" s="1"/>
  <c r="G366" i="6"/>
  <c r="G364" i="6"/>
  <c r="C366" i="6" s="1"/>
  <c r="G351" i="6"/>
  <c r="G349" i="6"/>
  <c r="C351" i="6" s="1"/>
  <c r="G348" i="6"/>
  <c r="G347" i="6"/>
  <c r="C349" i="6" s="1"/>
  <c r="G345" i="6"/>
  <c r="C347" i="6" s="1"/>
  <c r="G337" i="6"/>
  <c r="G336" i="6"/>
  <c r="G332" i="6"/>
  <c r="G331" i="6"/>
  <c r="G329" i="6"/>
  <c r="C331" i="6" s="1"/>
  <c r="G328" i="6"/>
  <c r="G315" i="6"/>
  <c r="G305" i="6"/>
  <c r="G304" i="6"/>
  <c r="G302" i="6"/>
  <c r="C304" i="6" s="1"/>
  <c r="G301" i="6"/>
  <c r="G280" i="6"/>
  <c r="G278" i="6"/>
  <c r="C280" i="6" s="1"/>
  <c r="G277" i="6"/>
  <c r="G275" i="6"/>
  <c r="C277" i="6" s="1"/>
  <c r="G262" i="6"/>
  <c r="G253" i="6"/>
  <c r="G251" i="6"/>
  <c r="C253" i="6" s="1"/>
  <c r="G249" i="6"/>
  <c r="C251" i="6" s="1"/>
  <c r="G248" i="6"/>
  <c r="G235" i="6"/>
  <c r="G234" i="6"/>
  <c r="G225" i="6"/>
  <c r="G223" i="6"/>
  <c r="C225" i="6" s="1"/>
  <c r="G222" i="6"/>
  <c r="G220" i="6"/>
  <c r="C222" i="6" s="1"/>
  <c r="G170" i="6"/>
  <c r="G169" i="6"/>
  <c r="G168" i="6"/>
  <c r="C170" i="6" s="1"/>
  <c r="G167" i="6"/>
  <c r="C169" i="6" s="1"/>
  <c r="G164" i="6"/>
  <c r="G162" i="6"/>
  <c r="C164" i="6" s="1"/>
  <c r="G161" i="6"/>
  <c r="G160" i="6"/>
  <c r="C162" i="6" s="1"/>
  <c r="G159" i="6"/>
  <c r="C161" i="6" s="1"/>
  <c r="G157" i="6"/>
  <c r="C159" i="6" s="1"/>
  <c r="G156" i="6"/>
  <c r="G155" i="6"/>
  <c r="C157" i="6" s="1"/>
  <c r="G152" i="6"/>
  <c r="G151" i="6"/>
  <c r="G149" i="6"/>
  <c r="C151" i="6" s="1"/>
  <c r="G148" i="6"/>
  <c r="G147" i="6"/>
  <c r="C149" i="6" s="1"/>
  <c r="G145" i="6"/>
  <c r="C147" i="6" s="1"/>
  <c r="G144" i="6"/>
  <c r="G142" i="6"/>
  <c r="C144" i="6" s="1"/>
  <c r="G140" i="6"/>
  <c r="C142" i="6" s="1"/>
  <c r="G138" i="6"/>
  <c r="C140" i="6" s="1"/>
  <c r="G137" i="6"/>
  <c r="G136" i="6"/>
  <c r="C138" i="6" s="1"/>
  <c r="G122" i="6"/>
  <c r="G121" i="6"/>
  <c r="G120" i="6"/>
  <c r="C122" i="6" s="1"/>
  <c r="G118" i="6"/>
  <c r="C120" i="6" s="1"/>
  <c r="G117" i="6"/>
  <c r="G115" i="6"/>
  <c r="C117" i="6" s="1"/>
  <c r="G113" i="6"/>
  <c r="C115" i="6" s="1"/>
  <c r="G112" i="6"/>
  <c r="G110" i="6"/>
  <c r="C112" i="6" s="1"/>
  <c r="G109" i="6"/>
  <c r="G108" i="6"/>
  <c r="C110" i="6" s="1"/>
  <c r="G106" i="6"/>
  <c r="C108" i="6" s="1"/>
  <c r="G105" i="6"/>
  <c r="G103" i="6"/>
  <c r="C105" i="6" s="1"/>
  <c r="G102" i="6"/>
  <c r="G100" i="6"/>
  <c r="C102" i="6" s="1"/>
  <c r="G98" i="6"/>
  <c r="C100" i="6" s="1"/>
  <c r="G97" i="6"/>
  <c r="G96" i="6"/>
  <c r="C98" i="6" s="1"/>
  <c r="G94" i="6"/>
  <c r="C96" i="6" s="1"/>
  <c r="G93" i="6"/>
  <c r="G91" i="6"/>
  <c r="C93" i="6" s="1"/>
  <c r="G89" i="6"/>
  <c r="C91" i="6" s="1"/>
  <c r="G88" i="6"/>
  <c r="G86" i="6"/>
  <c r="C88" i="6" s="1"/>
  <c r="G85" i="6"/>
  <c r="G83" i="6"/>
  <c r="C85" i="6" s="1"/>
  <c r="G82" i="6"/>
  <c r="G81" i="6"/>
  <c r="C83" i="6" s="1"/>
  <c r="G79" i="6"/>
  <c r="C81" i="6" s="1"/>
  <c r="G78" i="6"/>
  <c r="G76" i="6"/>
  <c r="C78" i="6" s="1"/>
  <c r="G75" i="6"/>
  <c r="G74" i="6"/>
  <c r="C76" i="6" s="1"/>
  <c r="G73" i="6"/>
  <c r="C75" i="6" s="1"/>
  <c r="G71" i="6"/>
  <c r="C73" i="6" s="1"/>
  <c r="G69" i="6"/>
  <c r="C71" i="6" s="1"/>
  <c r="G66" i="6"/>
  <c r="G65" i="6"/>
  <c r="G64" i="6"/>
  <c r="C66" i="6" s="1"/>
  <c r="G63" i="6"/>
  <c r="C65" i="6" s="1"/>
  <c r="G61" i="6"/>
  <c r="C63" i="6" s="1"/>
  <c r="G60" i="6"/>
  <c r="G58" i="6"/>
  <c r="C60" i="6" s="1"/>
  <c r="G57" i="6"/>
  <c r="G56" i="6"/>
  <c r="C58" i="6" s="1"/>
  <c r="G54" i="6"/>
  <c r="C56" i="6" s="1"/>
  <c r="G52" i="6"/>
  <c r="C54" i="6" s="1"/>
  <c r="G51" i="6"/>
  <c r="G48" i="6"/>
  <c r="G47" i="6"/>
  <c r="G46" i="6"/>
  <c r="C48" i="6" s="1"/>
  <c r="G45" i="6"/>
  <c r="C47" i="6" s="1"/>
  <c r="G43" i="6"/>
  <c r="C45" i="6" s="1"/>
  <c r="G42" i="6"/>
  <c r="G40" i="6"/>
  <c r="C42" i="6" s="1"/>
  <c r="G39" i="6"/>
  <c r="G37" i="6"/>
  <c r="C39" i="6" s="1"/>
  <c r="G35" i="6"/>
  <c r="C37" i="6" s="1"/>
  <c r="G34" i="6"/>
  <c r="G33" i="6"/>
  <c r="C35" i="6" s="1"/>
  <c r="G32" i="6"/>
  <c r="C34" i="6" s="1"/>
  <c r="G30" i="6"/>
  <c r="C32" i="6" s="1"/>
  <c r="G29" i="6"/>
  <c r="G27" i="6"/>
  <c r="C29" i="6" s="1"/>
  <c r="G26" i="6"/>
  <c r="G25" i="6"/>
  <c r="C27" i="6" s="1"/>
  <c r="G24" i="6"/>
  <c r="C26" i="6" s="1"/>
  <c r="G21" i="6"/>
  <c r="G20" i="6"/>
  <c r="G19" i="6"/>
  <c r="C21" i="6" s="1"/>
  <c r="G16" i="6"/>
  <c r="G14" i="6"/>
  <c r="C16" i="6" s="1"/>
  <c r="G13" i="6"/>
  <c r="G11" i="6"/>
  <c r="C13" i="6" s="1"/>
  <c r="G4" i="6"/>
  <c r="B13" i="6"/>
  <c r="B14" i="6"/>
  <c r="B16" i="6"/>
  <c r="B19" i="6"/>
  <c r="B20" i="6"/>
  <c r="B21" i="6"/>
  <c r="B24" i="6"/>
  <c r="B25" i="6"/>
  <c r="B26" i="6"/>
  <c r="B27" i="6"/>
  <c r="B29" i="6"/>
  <c r="B30" i="6"/>
  <c r="B32" i="6"/>
  <c r="B118" i="6"/>
  <c r="B4" i="6"/>
  <c r="B145" i="6"/>
  <c r="B142" i="6"/>
  <c r="B138" i="6"/>
  <c r="B738" i="6"/>
  <c r="B11" i="6"/>
  <c r="B85" i="6"/>
  <c r="B103" i="6"/>
  <c r="B100" i="6"/>
  <c r="B463" i="6"/>
  <c r="B34" i="6"/>
  <c r="B691" i="6"/>
  <c r="B83" i="6"/>
  <c r="B102" i="6"/>
  <c r="B462" i="6"/>
  <c r="B43" i="6"/>
  <c r="B98" i="6"/>
  <c r="B756" i="6"/>
  <c r="B40" i="6"/>
  <c r="B155" i="6"/>
  <c r="B33" i="6"/>
  <c r="B690" i="6"/>
  <c r="B513" i="6"/>
  <c r="B76" i="6"/>
  <c r="B42" i="6"/>
  <c r="B106" i="6"/>
  <c r="B753" i="6"/>
  <c r="B39" i="6"/>
  <c r="B152" i="6"/>
  <c r="B151" i="6"/>
  <c r="B503" i="6"/>
  <c r="B75" i="6"/>
  <c r="B105" i="6"/>
  <c r="B109" i="6"/>
  <c r="B149" i="6"/>
  <c r="B112" i="6"/>
  <c r="B82" i="6"/>
  <c r="B108" i="6"/>
  <c r="B761" i="6"/>
  <c r="B115" i="6"/>
  <c r="B110" i="6"/>
  <c r="B81" i="6"/>
  <c r="B1032" i="6"/>
  <c r="B757" i="6"/>
  <c r="B113" i="6"/>
  <c r="B1031" i="6"/>
  <c r="B46" i="6"/>
  <c r="B702" i="6"/>
  <c r="B697" i="6"/>
  <c r="B694" i="6"/>
  <c r="B704" i="6"/>
  <c r="B699" i="6"/>
  <c r="B695" i="6"/>
  <c r="B692" i="6"/>
  <c r="B703" i="6"/>
  <c r="B515" i="6"/>
  <c r="B514" i="6"/>
  <c r="B689" i="6"/>
  <c r="B687" i="6"/>
  <c r="B729" i="6"/>
  <c r="B724" i="6"/>
  <c r="B527" i="6"/>
  <c r="B728" i="6"/>
  <c r="B526" i="6"/>
  <c r="B723" i="6"/>
  <c r="B533" i="6"/>
  <c r="B535" i="6"/>
  <c r="B534" i="6"/>
  <c r="B530" i="6"/>
  <c r="B52" i="6"/>
  <c r="B51" i="6"/>
  <c r="B91" i="6"/>
  <c r="B89" i="6"/>
  <c r="B461" i="6"/>
  <c r="B457" i="6"/>
  <c r="B66" i="6"/>
  <c r="B727" i="6"/>
  <c r="B957" i="6"/>
  <c r="B1028" i="6"/>
  <c r="B37" i="6"/>
  <c r="B956" i="6"/>
  <c r="B121" i="6"/>
  <c r="B65" i="6"/>
  <c r="B725" i="6"/>
  <c r="B120" i="6"/>
  <c r="B74" i="6"/>
  <c r="B73" i="6"/>
  <c r="B750" i="6"/>
  <c r="B748" i="6"/>
  <c r="B766" i="6"/>
  <c r="B764" i="6"/>
  <c r="B954" i="6"/>
  <c r="B927" i="6"/>
  <c r="B562" i="6"/>
  <c r="B277" i="6"/>
  <c r="B561" i="6"/>
  <c r="B275" i="6"/>
  <c r="B45" i="6"/>
  <c r="B1024" i="6"/>
  <c r="B1023" i="6"/>
  <c r="B686" i="6"/>
  <c r="B684" i="6"/>
  <c r="B456" i="6"/>
  <c r="B450" i="6"/>
  <c r="B517" i="6"/>
  <c r="B69" i="6"/>
  <c r="B960" i="6"/>
  <c r="B465" i="6"/>
  <c r="B1029" i="6"/>
  <c r="B468" i="6"/>
  <c r="B520" i="6"/>
  <c r="B1030" i="6"/>
  <c r="B522" i="6"/>
  <c r="B752" i="6"/>
  <c r="B71" i="6"/>
  <c r="B741" i="6"/>
  <c r="B1022" i="6"/>
  <c r="B751" i="6"/>
  <c r="B97" i="6"/>
  <c r="B88" i="6"/>
  <c r="B732" i="6"/>
  <c r="B94" i="6"/>
  <c r="B739" i="6"/>
  <c r="B722" i="6"/>
  <c r="B747" i="6"/>
  <c r="B96" i="6"/>
  <c r="B730" i="6"/>
  <c r="B86" i="6"/>
  <c r="B529" i="6"/>
  <c r="B721" i="6"/>
  <c r="B93" i="6"/>
  <c r="B719" i="6"/>
  <c r="B715" i="6"/>
  <c r="B528" i="6"/>
  <c r="B745" i="6"/>
  <c r="B717" i="6"/>
  <c r="B714" i="6"/>
  <c r="B487" i="6"/>
  <c r="B486" i="6"/>
  <c r="B160" i="6"/>
  <c r="B159" i="6"/>
  <c r="B481" i="6"/>
  <c r="B478" i="6"/>
  <c r="B480" i="6"/>
  <c r="B476" i="6"/>
  <c r="B648" i="6"/>
  <c r="B646" i="6"/>
  <c r="B396" i="6"/>
  <c r="B388" i="6"/>
  <c r="B1026" i="6"/>
  <c r="B474" i="6"/>
  <c r="B473" i="6"/>
  <c r="B484" i="6"/>
  <c r="B482" i="6"/>
  <c r="B79" i="6"/>
  <c r="B78" i="6"/>
  <c r="B136" i="6"/>
  <c r="B471" i="6"/>
  <c r="B469" i="6"/>
  <c r="B959" i="6"/>
  <c r="B958" i="6"/>
  <c r="B707" i="6"/>
  <c r="B705" i="6"/>
  <c r="B147" i="6"/>
  <c r="B148" i="6"/>
  <c r="B521" i="6"/>
  <c r="B1025" i="6"/>
  <c r="B554" i="6"/>
  <c r="B553" i="6"/>
  <c r="B234" i="6"/>
  <c r="B225" i="6"/>
  <c r="B488" i="6"/>
  <c r="B490" i="6"/>
  <c r="B47" i="6"/>
  <c r="B736" i="6"/>
  <c r="B54" i="6"/>
  <c r="B1038" i="6"/>
  <c r="B525" i="6"/>
  <c r="B57" i="6"/>
  <c r="B733" i="6"/>
  <c r="B63" i="6"/>
  <c r="B60" i="6"/>
  <c r="B48" i="6"/>
  <c r="B58" i="6"/>
  <c r="B61" i="6"/>
  <c r="B64" i="6"/>
  <c r="B56" i="6"/>
  <c r="B1033" i="6"/>
  <c r="B157" i="6"/>
  <c r="B156" i="6"/>
  <c r="B552" i="6"/>
  <c r="B122" i="6"/>
  <c r="B549" i="6"/>
  <c r="B223" i="6"/>
  <c r="B222" i="6"/>
  <c r="B144" i="6"/>
  <c r="B117" i="6"/>
  <c r="B35" i="6"/>
  <c r="B737" i="6"/>
  <c r="B576" i="6"/>
  <c r="B575" i="6"/>
  <c r="B305" i="6"/>
  <c r="B304" i="6"/>
  <c r="B711" i="6"/>
  <c r="B713" i="6"/>
  <c r="B708" i="6"/>
  <c r="B709" i="6"/>
  <c r="B565" i="6"/>
  <c r="B280" i="6"/>
  <c r="B564" i="6"/>
  <c r="B278" i="6"/>
  <c r="B524" i="6"/>
  <c r="B162" i="6"/>
  <c r="B538" i="6"/>
  <c r="B161" i="6"/>
  <c r="B537" i="6"/>
  <c r="B251" i="6"/>
  <c r="B249" i="6"/>
  <c r="B558" i="6"/>
  <c r="B557" i="6"/>
  <c r="B1027" i="6"/>
  <c r="B331" i="6"/>
  <c r="B329" i="6"/>
  <c r="B603" i="6"/>
  <c r="B601" i="6"/>
  <c r="B137" i="6"/>
  <c r="B140" i="6"/>
  <c r="B169" i="6"/>
  <c r="B168" i="6"/>
  <c r="B544" i="6"/>
  <c r="B542" i="6"/>
  <c r="B406" i="6"/>
  <c r="B405" i="6"/>
  <c r="B649" i="6"/>
  <c r="B652" i="6"/>
  <c r="B336" i="6"/>
  <c r="B609" i="6"/>
  <c r="B332" i="6"/>
  <c r="B604" i="6"/>
  <c r="B248" i="6"/>
  <c r="B235" i="6"/>
  <c r="B556" i="6"/>
  <c r="B555" i="6"/>
  <c r="B220" i="6"/>
  <c r="B548" i="6"/>
  <c r="B170" i="6"/>
  <c r="B546" i="6"/>
  <c r="B328" i="6"/>
  <c r="B315" i="6"/>
  <c r="B591" i="6"/>
  <c r="B590" i="6"/>
  <c r="B302" i="6"/>
  <c r="B567" i="6"/>
  <c r="B301" i="6"/>
  <c r="B566" i="6"/>
  <c r="B167" i="6"/>
  <c r="B164" i="6"/>
  <c r="B541" i="6"/>
  <c r="B539" i="6"/>
  <c r="B262" i="6"/>
  <c r="B253" i="6"/>
  <c r="B560" i="6"/>
  <c r="B559" i="6"/>
  <c r="B409" i="6"/>
  <c r="B408" i="6"/>
  <c r="B654" i="6"/>
  <c r="B656" i="6"/>
  <c r="B426" i="6"/>
  <c r="B670" i="6"/>
  <c r="B425" i="6"/>
  <c r="B669" i="6"/>
  <c r="B436" i="6"/>
  <c r="B437" i="6"/>
  <c r="B682" i="6"/>
  <c r="B683" i="6"/>
  <c r="B434" i="6"/>
  <c r="B681" i="6"/>
  <c r="B433" i="6"/>
  <c r="B679" i="6"/>
  <c r="B420" i="6"/>
  <c r="B417" i="6"/>
  <c r="B665" i="6"/>
  <c r="B663" i="6"/>
  <c r="B412" i="6"/>
  <c r="B662" i="6"/>
  <c r="B415" i="6"/>
  <c r="B661" i="6"/>
  <c r="B675" i="6"/>
  <c r="B676" i="6"/>
  <c r="B431" i="6"/>
  <c r="B430" i="6"/>
  <c r="B429" i="6"/>
  <c r="B428" i="6"/>
  <c r="B674" i="6"/>
  <c r="B671" i="6"/>
  <c r="B411" i="6"/>
  <c r="B659" i="6"/>
  <c r="B658" i="6"/>
  <c r="B410" i="6"/>
  <c r="B667" i="6"/>
  <c r="B668" i="6"/>
  <c r="B424" i="6"/>
  <c r="B421" i="6"/>
  <c r="B345" i="6"/>
  <c r="B611" i="6"/>
  <c r="B337" i="6"/>
  <c r="B610" i="6"/>
  <c r="B637" i="6"/>
  <c r="B364" i="6"/>
  <c r="B635" i="6"/>
  <c r="B366" i="6"/>
  <c r="B645" i="6"/>
  <c r="B381" i="6"/>
  <c r="B644" i="6"/>
  <c r="B380" i="6"/>
  <c r="B642" i="6"/>
  <c r="B643" i="6"/>
  <c r="B377" i="6"/>
  <c r="B378" i="6"/>
  <c r="B634" i="6"/>
  <c r="B349" i="6"/>
  <c r="B632" i="6"/>
  <c r="B351" i="6"/>
  <c r="B626" i="6"/>
  <c r="B348" i="6"/>
  <c r="B631" i="6"/>
  <c r="B347" i="6"/>
  <c r="B640" i="6"/>
  <c r="B375" i="6"/>
  <c r="B638" i="6"/>
  <c r="B376" i="6"/>
  <c r="B523" i="6"/>
  <c r="B504" i="6"/>
  <c r="B496" i="6"/>
  <c r="B495" i="6"/>
  <c r="B485" i="6"/>
  <c r="B477" i="6"/>
  <c r="B467" i="6"/>
  <c r="B460" i="6"/>
  <c r="B459" i="6"/>
  <c r="B452" i="6"/>
  <c r="B451" i="6"/>
  <c r="B444" i="6"/>
  <c r="B443" i="6"/>
  <c r="B416" i="6"/>
  <c r="B400" i="6"/>
  <c r="B390" i="6"/>
  <c r="B386" i="6"/>
  <c r="B382" i="6"/>
  <c r="B374" i="6"/>
  <c r="B370" i="6"/>
  <c r="B362" i="6"/>
  <c r="B358" i="6"/>
  <c r="B354" i="6"/>
  <c r="B350" i="6"/>
  <c r="B346" i="6"/>
  <c r="B340" i="6"/>
  <c r="B324" i="6"/>
  <c r="B320" i="6"/>
  <c r="B316" i="6"/>
  <c r="B312" i="6"/>
  <c r="B308" i="6"/>
  <c r="B298" i="6"/>
  <c r="B294" i="6"/>
  <c r="B290" i="6"/>
  <c r="B289" i="6"/>
  <c r="B288" i="6"/>
  <c r="B284" i="6"/>
  <c r="B276" i="6"/>
  <c r="B271" i="6"/>
  <c r="B267" i="6"/>
  <c r="B258" i="6"/>
  <c r="B254" i="6"/>
  <c r="B250" i="6"/>
  <c r="B247" i="6"/>
  <c r="B246" i="6"/>
  <c r="B245" i="6"/>
  <c r="B241" i="6"/>
  <c r="B236" i="6"/>
  <c r="B232" i="6"/>
  <c r="B228" i="6"/>
  <c r="B227" i="6"/>
  <c r="B226" i="6"/>
  <c r="B224" i="6"/>
  <c r="B221" i="6"/>
  <c r="B219" i="6"/>
  <c r="B218" i="6"/>
  <c r="B213" i="6"/>
  <c r="B209" i="6"/>
  <c r="B205" i="6"/>
  <c r="B204" i="6"/>
  <c r="B203" i="6"/>
  <c r="B202" i="6"/>
  <c r="B201" i="6"/>
  <c r="B200" i="6"/>
  <c r="B199" i="6"/>
  <c r="B198" i="6"/>
  <c r="B197" i="6"/>
  <c r="B196" i="6"/>
  <c r="B192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66" i="6"/>
  <c r="B143" i="6"/>
  <c r="B141" i="6"/>
  <c r="B139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16" i="6"/>
  <c r="B114" i="6"/>
  <c r="B111" i="6"/>
  <c r="B107" i="6"/>
  <c r="B104" i="6"/>
  <c r="B101" i="6"/>
  <c r="B99" i="6"/>
  <c r="B95" i="6"/>
  <c r="B90" i="6"/>
  <c r="B80" i="6"/>
  <c r="B62" i="6"/>
  <c r="B59" i="6"/>
  <c r="B55" i="6"/>
  <c r="B53" i="6"/>
  <c r="B6" i="6"/>
  <c r="B3" i="6"/>
  <c r="C249" i="5"/>
  <c r="C248" i="5"/>
  <c r="C247" i="5"/>
  <c r="C246" i="5"/>
  <c r="C245" i="5"/>
  <c r="C244" i="5"/>
  <c r="C243" i="5"/>
  <c r="C242" i="5"/>
  <c r="C241" i="5"/>
  <c r="C240" i="5"/>
  <c r="C239" i="5"/>
  <c r="C238" i="5"/>
  <c r="V237" i="5"/>
  <c r="U237" i="5"/>
  <c r="T237" i="5"/>
  <c r="S237" i="5"/>
  <c r="R237" i="5"/>
  <c r="Q237" i="5"/>
  <c r="F237" i="5"/>
  <c r="P237" i="5"/>
  <c r="O237" i="5"/>
  <c r="N237" i="5"/>
  <c r="M237" i="5"/>
  <c r="L237" i="5"/>
  <c r="I237" i="5"/>
  <c r="G237" i="5"/>
  <c r="E237" i="5"/>
  <c r="C237" i="5"/>
  <c r="V236" i="5"/>
  <c r="U236" i="5"/>
  <c r="T236" i="5"/>
  <c r="S236" i="5"/>
  <c r="R236" i="5"/>
  <c r="Q236" i="5"/>
  <c r="F236" i="5"/>
  <c r="P236" i="5"/>
  <c r="O236" i="5"/>
  <c r="N236" i="5"/>
  <c r="M236" i="5"/>
  <c r="L236" i="5"/>
  <c r="I236" i="5"/>
  <c r="G236" i="5"/>
  <c r="E236" i="5"/>
  <c r="C236" i="5"/>
  <c r="V235" i="5"/>
  <c r="U235" i="5"/>
  <c r="T235" i="5"/>
  <c r="S235" i="5"/>
  <c r="R235" i="5"/>
  <c r="Q235" i="5"/>
  <c r="F235" i="5"/>
  <c r="P235" i="5"/>
  <c r="O235" i="5"/>
  <c r="N235" i="5"/>
  <c r="M235" i="5"/>
  <c r="L235" i="5"/>
  <c r="I235" i="5"/>
  <c r="G235" i="5"/>
  <c r="E235" i="5"/>
  <c r="C235" i="5"/>
  <c r="V54" i="5"/>
  <c r="U54" i="5"/>
  <c r="T54" i="5"/>
  <c r="S54" i="5"/>
  <c r="R54" i="5"/>
  <c r="Q54" i="5"/>
  <c r="P54" i="5"/>
  <c r="O54" i="5"/>
  <c r="N54" i="5"/>
  <c r="M54" i="5"/>
  <c r="L54" i="5"/>
  <c r="I54" i="5"/>
  <c r="G54" i="5"/>
  <c r="E54" i="5"/>
  <c r="C54" i="5"/>
  <c r="V74" i="5"/>
  <c r="U74" i="5"/>
  <c r="T74" i="5"/>
  <c r="S74" i="5"/>
  <c r="R74" i="5"/>
  <c r="Q74" i="5"/>
  <c r="P74" i="5"/>
  <c r="O74" i="5"/>
  <c r="N74" i="5"/>
  <c r="M74" i="5"/>
  <c r="L74" i="5"/>
  <c r="I74" i="5"/>
  <c r="G74" i="5"/>
  <c r="E74" i="5"/>
  <c r="C74" i="5"/>
  <c r="V75" i="5"/>
  <c r="U75" i="5"/>
  <c r="T75" i="5"/>
  <c r="S75" i="5"/>
  <c r="R75" i="5"/>
  <c r="Q75" i="5"/>
  <c r="P75" i="5"/>
  <c r="O75" i="5"/>
  <c r="N75" i="5"/>
  <c r="M75" i="5"/>
  <c r="L75" i="5"/>
  <c r="I75" i="5"/>
  <c r="G75" i="5"/>
  <c r="E75" i="5"/>
  <c r="C75" i="5"/>
  <c r="V78" i="5"/>
  <c r="U78" i="5"/>
  <c r="T78" i="5"/>
  <c r="S78" i="5"/>
  <c r="R78" i="5"/>
  <c r="Q78" i="5"/>
  <c r="P78" i="5"/>
  <c r="O78" i="5"/>
  <c r="N78" i="5"/>
  <c r="M78" i="5"/>
  <c r="L78" i="5"/>
  <c r="I78" i="5"/>
  <c r="G78" i="5"/>
  <c r="E78" i="5"/>
  <c r="C78" i="5"/>
  <c r="V79" i="5"/>
  <c r="U79" i="5"/>
  <c r="T79" i="5"/>
  <c r="S79" i="5"/>
  <c r="R79" i="5"/>
  <c r="Q79" i="5"/>
  <c r="P79" i="5"/>
  <c r="O79" i="5"/>
  <c r="N79" i="5"/>
  <c r="M79" i="5"/>
  <c r="L79" i="5"/>
  <c r="I79" i="5"/>
  <c r="G79" i="5"/>
  <c r="E79" i="5"/>
  <c r="C79" i="5"/>
  <c r="V73" i="5"/>
  <c r="U73" i="5"/>
  <c r="T73" i="5"/>
  <c r="S73" i="5"/>
  <c r="R73" i="5"/>
  <c r="Q73" i="5"/>
  <c r="P73" i="5"/>
  <c r="O73" i="5"/>
  <c r="N73" i="5"/>
  <c r="M73" i="5"/>
  <c r="L73" i="5"/>
  <c r="I73" i="5"/>
  <c r="G73" i="5"/>
  <c r="E73" i="5"/>
  <c r="C73" i="5"/>
  <c r="V81" i="5"/>
  <c r="U81" i="5"/>
  <c r="T81" i="5"/>
  <c r="S81" i="5"/>
  <c r="R81" i="5"/>
  <c r="Q81" i="5"/>
  <c r="P81" i="5"/>
  <c r="O81" i="5"/>
  <c r="N81" i="5"/>
  <c r="M81" i="5"/>
  <c r="L81" i="5"/>
  <c r="I81" i="5"/>
  <c r="G81" i="5"/>
  <c r="E81" i="5"/>
  <c r="C81" i="5"/>
  <c r="V76" i="5"/>
  <c r="U76" i="5"/>
  <c r="T76" i="5"/>
  <c r="S76" i="5"/>
  <c r="R76" i="5"/>
  <c r="Q76" i="5"/>
  <c r="P76" i="5"/>
  <c r="O76" i="5"/>
  <c r="N76" i="5"/>
  <c r="M76" i="5"/>
  <c r="L76" i="5"/>
  <c r="I76" i="5"/>
  <c r="G76" i="5"/>
  <c r="E76" i="5"/>
  <c r="C76" i="5"/>
  <c r="V77" i="5"/>
  <c r="U77" i="5"/>
  <c r="T77" i="5"/>
  <c r="S77" i="5"/>
  <c r="R77" i="5"/>
  <c r="Q77" i="5"/>
  <c r="P77" i="5"/>
  <c r="O77" i="5"/>
  <c r="N77" i="5"/>
  <c r="M77" i="5"/>
  <c r="L77" i="5"/>
  <c r="I77" i="5"/>
  <c r="G77" i="5"/>
  <c r="E77" i="5"/>
  <c r="C77" i="5"/>
  <c r="V80" i="5"/>
  <c r="U80" i="5"/>
  <c r="T80" i="5"/>
  <c r="S80" i="5"/>
  <c r="R80" i="5"/>
  <c r="Q80" i="5"/>
  <c r="P80" i="5"/>
  <c r="O80" i="5"/>
  <c r="N80" i="5"/>
  <c r="M80" i="5"/>
  <c r="L80" i="5"/>
  <c r="I80" i="5"/>
  <c r="G80" i="5"/>
  <c r="E80" i="5"/>
  <c r="C80" i="5"/>
  <c r="V72" i="5"/>
  <c r="U72" i="5"/>
  <c r="T72" i="5"/>
  <c r="S72" i="5"/>
  <c r="R72" i="5"/>
  <c r="Q72" i="5"/>
  <c r="P72" i="5"/>
  <c r="O72" i="5"/>
  <c r="N72" i="5"/>
  <c r="M72" i="5"/>
  <c r="L72" i="5"/>
  <c r="I72" i="5"/>
  <c r="G72" i="5"/>
  <c r="E72" i="5"/>
  <c r="C72" i="5"/>
  <c r="V64" i="5"/>
  <c r="U64" i="5"/>
  <c r="T64" i="5"/>
  <c r="S64" i="5"/>
  <c r="R64" i="5"/>
  <c r="Q64" i="5"/>
  <c r="P64" i="5"/>
  <c r="O64" i="5"/>
  <c r="N64" i="5"/>
  <c r="M64" i="5"/>
  <c r="L64" i="5"/>
  <c r="I64" i="5"/>
  <c r="G64" i="5"/>
  <c r="E64" i="5"/>
  <c r="C64" i="5"/>
  <c r="V55" i="5"/>
  <c r="U55" i="5"/>
  <c r="T55" i="5"/>
  <c r="S55" i="5"/>
  <c r="R55" i="5"/>
  <c r="Q55" i="5"/>
  <c r="P55" i="5"/>
  <c r="O55" i="5"/>
  <c r="N55" i="5"/>
  <c r="M55" i="5"/>
  <c r="L55" i="5"/>
  <c r="I55" i="5"/>
  <c r="G55" i="5"/>
  <c r="E55" i="5"/>
  <c r="C55" i="5"/>
  <c r="V84" i="5"/>
  <c r="U84" i="5"/>
  <c r="T84" i="5"/>
  <c r="S84" i="5"/>
  <c r="R84" i="5"/>
  <c r="Q84" i="5"/>
  <c r="P84" i="5"/>
  <c r="O84" i="5"/>
  <c r="N84" i="5"/>
  <c r="M84" i="5"/>
  <c r="L84" i="5"/>
  <c r="I84" i="5"/>
  <c r="G84" i="5"/>
  <c r="E84" i="5"/>
  <c r="C84" i="5"/>
  <c r="V85" i="5"/>
  <c r="U85" i="5"/>
  <c r="T85" i="5"/>
  <c r="S85" i="5"/>
  <c r="R85" i="5"/>
  <c r="Q85" i="5"/>
  <c r="P85" i="5"/>
  <c r="O85" i="5"/>
  <c r="N85" i="5"/>
  <c r="M85" i="5"/>
  <c r="L85" i="5"/>
  <c r="I85" i="5"/>
  <c r="G85" i="5"/>
  <c r="E85" i="5"/>
  <c r="C85" i="5"/>
  <c r="V88" i="5"/>
  <c r="U88" i="5"/>
  <c r="T88" i="5"/>
  <c r="S88" i="5"/>
  <c r="R88" i="5"/>
  <c r="Q88" i="5"/>
  <c r="P88" i="5"/>
  <c r="O88" i="5"/>
  <c r="N88" i="5"/>
  <c r="M88" i="5"/>
  <c r="L88" i="5"/>
  <c r="I88" i="5"/>
  <c r="G88" i="5"/>
  <c r="E88" i="5"/>
  <c r="C88" i="5"/>
  <c r="V83" i="5"/>
  <c r="U83" i="5"/>
  <c r="T83" i="5"/>
  <c r="S83" i="5"/>
  <c r="R83" i="5"/>
  <c r="Q83" i="5"/>
  <c r="P83" i="5"/>
  <c r="O83" i="5"/>
  <c r="N83" i="5"/>
  <c r="M83" i="5"/>
  <c r="L83" i="5"/>
  <c r="I83" i="5"/>
  <c r="G83" i="5"/>
  <c r="E83" i="5"/>
  <c r="C83" i="5"/>
  <c r="V86" i="5"/>
  <c r="U86" i="5"/>
  <c r="T86" i="5"/>
  <c r="S86" i="5"/>
  <c r="R86" i="5"/>
  <c r="Q86" i="5"/>
  <c r="P86" i="5"/>
  <c r="O86" i="5"/>
  <c r="N86" i="5"/>
  <c r="M86" i="5"/>
  <c r="L86" i="5"/>
  <c r="I86" i="5"/>
  <c r="G86" i="5"/>
  <c r="E86" i="5"/>
  <c r="C86" i="5"/>
  <c r="V87" i="5"/>
  <c r="U87" i="5"/>
  <c r="T87" i="5"/>
  <c r="S87" i="5"/>
  <c r="R87" i="5"/>
  <c r="Q87" i="5"/>
  <c r="P87" i="5"/>
  <c r="O87" i="5"/>
  <c r="N87" i="5"/>
  <c r="M87" i="5"/>
  <c r="L87" i="5"/>
  <c r="I87" i="5"/>
  <c r="G87" i="5"/>
  <c r="E87" i="5"/>
  <c r="C87" i="5"/>
  <c r="V82" i="5"/>
  <c r="U82" i="5"/>
  <c r="T82" i="5"/>
  <c r="S82" i="5"/>
  <c r="R82" i="5"/>
  <c r="Q82" i="5"/>
  <c r="P82" i="5"/>
  <c r="O82" i="5"/>
  <c r="N82" i="5"/>
  <c r="M82" i="5"/>
  <c r="L82" i="5"/>
  <c r="I82" i="5"/>
  <c r="G82" i="5"/>
  <c r="E82" i="5"/>
  <c r="C82" i="5"/>
  <c r="V65" i="5"/>
  <c r="U65" i="5"/>
  <c r="T65" i="5"/>
  <c r="S65" i="5"/>
  <c r="R65" i="5"/>
  <c r="Q65" i="5"/>
  <c r="P65" i="5"/>
  <c r="O65" i="5"/>
  <c r="N65" i="5"/>
  <c r="M65" i="5"/>
  <c r="L65" i="5"/>
  <c r="I65" i="5"/>
  <c r="G65" i="5"/>
  <c r="E65" i="5"/>
  <c r="C65" i="5"/>
  <c r="V62" i="5"/>
  <c r="U62" i="5"/>
  <c r="T62" i="5"/>
  <c r="S62" i="5"/>
  <c r="R62" i="5"/>
  <c r="Q62" i="5"/>
  <c r="P62" i="5"/>
  <c r="O62" i="5"/>
  <c r="N62" i="5"/>
  <c r="M62" i="5"/>
  <c r="L62" i="5"/>
  <c r="I62" i="5"/>
  <c r="G62" i="5"/>
  <c r="E62" i="5"/>
  <c r="C62" i="5"/>
  <c r="V68" i="5"/>
  <c r="U68" i="5"/>
  <c r="T68" i="5"/>
  <c r="S68" i="5"/>
  <c r="R68" i="5"/>
  <c r="Q68" i="5"/>
  <c r="P68" i="5"/>
  <c r="O68" i="5"/>
  <c r="N68" i="5"/>
  <c r="M68" i="5"/>
  <c r="L68" i="5"/>
  <c r="I68" i="5"/>
  <c r="G68" i="5"/>
  <c r="E68" i="5"/>
  <c r="C68" i="5"/>
  <c r="V58" i="5"/>
  <c r="U58" i="5"/>
  <c r="T58" i="5"/>
  <c r="S58" i="5"/>
  <c r="R58" i="5"/>
  <c r="Q58" i="5"/>
  <c r="P58" i="5"/>
  <c r="O58" i="5"/>
  <c r="N58" i="5"/>
  <c r="M58" i="5"/>
  <c r="L58" i="5"/>
  <c r="I58" i="5"/>
  <c r="G58" i="5"/>
  <c r="E58" i="5"/>
  <c r="C58" i="5"/>
  <c r="V69" i="5"/>
  <c r="U69" i="5"/>
  <c r="T69" i="5"/>
  <c r="S69" i="5"/>
  <c r="R69" i="5"/>
  <c r="Q69" i="5"/>
  <c r="P69" i="5"/>
  <c r="O69" i="5"/>
  <c r="N69" i="5"/>
  <c r="M69" i="5"/>
  <c r="L69" i="5"/>
  <c r="I69" i="5"/>
  <c r="G69" i="5"/>
  <c r="E69" i="5"/>
  <c r="C69" i="5"/>
  <c r="V59" i="5"/>
  <c r="U59" i="5"/>
  <c r="T59" i="5"/>
  <c r="S59" i="5"/>
  <c r="R59" i="5"/>
  <c r="Q59" i="5"/>
  <c r="P59" i="5"/>
  <c r="O59" i="5"/>
  <c r="N59" i="5"/>
  <c r="M59" i="5"/>
  <c r="L59" i="5"/>
  <c r="I59" i="5"/>
  <c r="G59" i="5"/>
  <c r="E59" i="5"/>
  <c r="C59" i="5"/>
  <c r="V53" i="5"/>
  <c r="U53" i="5"/>
  <c r="T53" i="5"/>
  <c r="S53" i="5"/>
  <c r="R53" i="5"/>
  <c r="Q53" i="5"/>
  <c r="P53" i="5"/>
  <c r="O53" i="5"/>
  <c r="N53" i="5"/>
  <c r="M53" i="5"/>
  <c r="L53" i="5"/>
  <c r="I53" i="5"/>
  <c r="G53" i="5"/>
  <c r="E53" i="5"/>
  <c r="C53" i="5"/>
  <c r="V71" i="5"/>
  <c r="U71" i="5"/>
  <c r="T71" i="5"/>
  <c r="S71" i="5"/>
  <c r="R71" i="5"/>
  <c r="Q71" i="5"/>
  <c r="P71" i="5"/>
  <c r="O71" i="5"/>
  <c r="N71" i="5"/>
  <c r="M71" i="5"/>
  <c r="L71" i="5"/>
  <c r="I71" i="5"/>
  <c r="G71" i="5"/>
  <c r="E71" i="5"/>
  <c r="C71" i="5"/>
  <c r="V61" i="5"/>
  <c r="U61" i="5"/>
  <c r="T61" i="5"/>
  <c r="S61" i="5"/>
  <c r="R61" i="5"/>
  <c r="Q61" i="5"/>
  <c r="P61" i="5"/>
  <c r="O61" i="5"/>
  <c r="N61" i="5"/>
  <c r="M61" i="5"/>
  <c r="L61" i="5"/>
  <c r="I61" i="5"/>
  <c r="G61" i="5"/>
  <c r="E61" i="5"/>
  <c r="C61" i="5"/>
  <c r="V66" i="5"/>
  <c r="U66" i="5"/>
  <c r="T66" i="5"/>
  <c r="S66" i="5"/>
  <c r="R66" i="5"/>
  <c r="Q66" i="5"/>
  <c r="P66" i="5"/>
  <c r="O66" i="5"/>
  <c r="N66" i="5"/>
  <c r="M66" i="5"/>
  <c r="L66" i="5"/>
  <c r="I66" i="5"/>
  <c r="G66" i="5"/>
  <c r="E66" i="5"/>
  <c r="C66" i="5"/>
  <c r="V56" i="5"/>
  <c r="U56" i="5"/>
  <c r="T56" i="5"/>
  <c r="S56" i="5"/>
  <c r="R56" i="5"/>
  <c r="Q56" i="5"/>
  <c r="P56" i="5"/>
  <c r="O56" i="5"/>
  <c r="N56" i="5"/>
  <c r="M56" i="5"/>
  <c r="L56" i="5"/>
  <c r="I56" i="5"/>
  <c r="G56" i="5"/>
  <c r="E56" i="5"/>
  <c r="C56" i="5"/>
  <c r="V57" i="5"/>
  <c r="U57" i="5"/>
  <c r="T57" i="5"/>
  <c r="S57" i="5"/>
  <c r="R57" i="5"/>
  <c r="Q57" i="5"/>
  <c r="P57" i="5"/>
  <c r="O57" i="5"/>
  <c r="N57" i="5"/>
  <c r="M57" i="5"/>
  <c r="L57" i="5"/>
  <c r="I57" i="5"/>
  <c r="G57" i="5"/>
  <c r="E57" i="5"/>
  <c r="C57" i="5"/>
  <c r="V67" i="5"/>
  <c r="U67" i="5"/>
  <c r="T67" i="5"/>
  <c r="S67" i="5"/>
  <c r="R67" i="5"/>
  <c r="Q67" i="5"/>
  <c r="P67" i="5"/>
  <c r="O67" i="5"/>
  <c r="N67" i="5"/>
  <c r="M67" i="5"/>
  <c r="L67" i="5"/>
  <c r="I67" i="5"/>
  <c r="G67" i="5"/>
  <c r="E67" i="5"/>
  <c r="C67" i="5"/>
  <c r="V63" i="5"/>
  <c r="U63" i="5"/>
  <c r="T63" i="5"/>
  <c r="S63" i="5"/>
  <c r="R63" i="5"/>
  <c r="Q63" i="5"/>
  <c r="P63" i="5"/>
  <c r="O63" i="5"/>
  <c r="N63" i="5"/>
  <c r="M63" i="5"/>
  <c r="L63" i="5"/>
  <c r="I63" i="5"/>
  <c r="G63" i="5"/>
  <c r="E63" i="5"/>
  <c r="C63" i="5"/>
  <c r="V70" i="5"/>
  <c r="U70" i="5"/>
  <c r="T70" i="5"/>
  <c r="S70" i="5"/>
  <c r="R70" i="5"/>
  <c r="Q70" i="5"/>
  <c r="P70" i="5"/>
  <c r="O70" i="5"/>
  <c r="N70" i="5"/>
  <c r="M70" i="5"/>
  <c r="L70" i="5"/>
  <c r="I70" i="5"/>
  <c r="G70" i="5"/>
  <c r="E70" i="5"/>
  <c r="C70" i="5"/>
  <c r="V60" i="5"/>
  <c r="U60" i="5"/>
  <c r="T60" i="5"/>
  <c r="S60" i="5"/>
  <c r="R60" i="5"/>
  <c r="Q60" i="5"/>
  <c r="P60" i="5"/>
  <c r="O60" i="5"/>
  <c r="N60" i="5"/>
  <c r="M60" i="5"/>
  <c r="L60" i="5"/>
  <c r="I60" i="5"/>
  <c r="G60" i="5"/>
  <c r="E60" i="5"/>
  <c r="C60" i="5"/>
  <c r="V234" i="5"/>
  <c r="U234" i="5"/>
  <c r="T234" i="5"/>
  <c r="S234" i="5"/>
  <c r="R234" i="5"/>
  <c r="Q234" i="5"/>
  <c r="F234" i="5"/>
  <c r="P234" i="5"/>
  <c r="O234" i="5"/>
  <c r="N234" i="5"/>
  <c r="M234" i="5"/>
  <c r="L234" i="5"/>
  <c r="I234" i="5"/>
  <c r="G234" i="5"/>
  <c r="E234" i="5"/>
  <c r="C234" i="5"/>
  <c r="V233" i="5"/>
  <c r="U233" i="5"/>
  <c r="T233" i="5"/>
  <c r="S233" i="5"/>
  <c r="R233" i="5"/>
  <c r="Q233" i="5"/>
  <c r="F233" i="5"/>
  <c r="P233" i="5"/>
  <c r="O233" i="5"/>
  <c r="N233" i="5"/>
  <c r="M233" i="5"/>
  <c r="L233" i="5"/>
  <c r="I233" i="5"/>
  <c r="G233" i="5"/>
  <c r="E233" i="5"/>
  <c r="C233" i="5"/>
  <c r="V232" i="5"/>
  <c r="U232" i="5"/>
  <c r="T232" i="5"/>
  <c r="S232" i="5"/>
  <c r="R232" i="5"/>
  <c r="Q232" i="5"/>
  <c r="F232" i="5"/>
  <c r="P232" i="5"/>
  <c r="O232" i="5"/>
  <c r="N232" i="5"/>
  <c r="M232" i="5"/>
  <c r="L232" i="5"/>
  <c r="I232" i="5"/>
  <c r="G232" i="5"/>
  <c r="E232" i="5"/>
  <c r="C232" i="5"/>
  <c r="V231" i="5"/>
  <c r="U231" i="5"/>
  <c r="T231" i="5"/>
  <c r="S231" i="5"/>
  <c r="R231" i="5"/>
  <c r="Q231" i="5"/>
  <c r="F231" i="5"/>
  <c r="P231" i="5"/>
  <c r="O231" i="5"/>
  <c r="N231" i="5"/>
  <c r="M231" i="5"/>
  <c r="L231" i="5"/>
  <c r="I231" i="5"/>
  <c r="G231" i="5"/>
  <c r="E231" i="5"/>
  <c r="C231" i="5"/>
  <c r="V230" i="5"/>
  <c r="U230" i="5"/>
  <c r="T230" i="5"/>
  <c r="S230" i="5"/>
  <c r="R230" i="5"/>
  <c r="Q230" i="5"/>
  <c r="F230" i="5"/>
  <c r="P230" i="5"/>
  <c r="O230" i="5"/>
  <c r="N230" i="5"/>
  <c r="M230" i="5"/>
  <c r="L230" i="5"/>
  <c r="I230" i="5"/>
  <c r="G230" i="5"/>
  <c r="E230" i="5"/>
  <c r="C230" i="5"/>
  <c r="V229" i="5"/>
  <c r="U229" i="5"/>
  <c r="T229" i="5"/>
  <c r="S229" i="5"/>
  <c r="R229" i="5"/>
  <c r="Q229" i="5"/>
  <c r="F229" i="5"/>
  <c r="P229" i="5"/>
  <c r="O229" i="5"/>
  <c r="N229" i="5"/>
  <c r="M229" i="5"/>
  <c r="L229" i="5"/>
  <c r="I229" i="5"/>
  <c r="G229" i="5"/>
  <c r="E229" i="5"/>
  <c r="C229" i="5"/>
  <c r="V228" i="5"/>
  <c r="U228" i="5"/>
  <c r="T228" i="5"/>
  <c r="S228" i="5"/>
  <c r="R228" i="5"/>
  <c r="Q228" i="5"/>
  <c r="F228" i="5"/>
  <c r="P228" i="5"/>
  <c r="O228" i="5"/>
  <c r="N228" i="5"/>
  <c r="M228" i="5"/>
  <c r="L228" i="5"/>
  <c r="I228" i="5"/>
  <c r="G228" i="5"/>
  <c r="E228" i="5"/>
  <c r="C228" i="5"/>
  <c r="V227" i="5"/>
  <c r="U227" i="5"/>
  <c r="T227" i="5"/>
  <c r="S227" i="5"/>
  <c r="R227" i="5"/>
  <c r="Q227" i="5"/>
  <c r="F227" i="5"/>
  <c r="P227" i="5"/>
  <c r="O227" i="5"/>
  <c r="N227" i="5"/>
  <c r="M227" i="5"/>
  <c r="L227" i="5"/>
  <c r="I227" i="5"/>
  <c r="G227" i="5"/>
  <c r="E227" i="5"/>
  <c r="C227" i="5"/>
  <c r="V226" i="5"/>
  <c r="U226" i="5"/>
  <c r="T226" i="5"/>
  <c r="S226" i="5"/>
  <c r="R226" i="5"/>
  <c r="Q226" i="5"/>
  <c r="F226" i="5"/>
  <c r="P226" i="5"/>
  <c r="O226" i="5"/>
  <c r="N226" i="5"/>
  <c r="M226" i="5"/>
  <c r="L226" i="5"/>
  <c r="I226" i="5"/>
  <c r="G226" i="5"/>
  <c r="E226" i="5"/>
  <c r="C226" i="5"/>
  <c r="V225" i="5"/>
  <c r="U225" i="5"/>
  <c r="T225" i="5"/>
  <c r="S225" i="5"/>
  <c r="R225" i="5"/>
  <c r="Q225" i="5"/>
  <c r="F225" i="5"/>
  <c r="P225" i="5"/>
  <c r="O225" i="5"/>
  <c r="N225" i="5"/>
  <c r="M225" i="5"/>
  <c r="L225" i="5"/>
  <c r="I225" i="5"/>
  <c r="G225" i="5"/>
  <c r="E225" i="5"/>
  <c r="C225" i="5"/>
  <c r="V224" i="5"/>
  <c r="U224" i="5"/>
  <c r="T224" i="5"/>
  <c r="S224" i="5"/>
  <c r="R224" i="5"/>
  <c r="Q224" i="5"/>
  <c r="F224" i="5"/>
  <c r="P224" i="5"/>
  <c r="O224" i="5"/>
  <c r="N224" i="5"/>
  <c r="M224" i="5"/>
  <c r="L224" i="5"/>
  <c r="I224" i="5"/>
  <c r="G224" i="5"/>
  <c r="E224" i="5"/>
  <c r="C224" i="5"/>
  <c r="V223" i="5"/>
  <c r="U223" i="5"/>
  <c r="T223" i="5"/>
  <c r="S223" i="5"/>
  <c r="R223" i="5"/>
  <c r="Q223" i="5"/>
  <c r="F223" i="5"/>
  <c r="P223" i="5"/>
  <c r="O223" i="5"/>
  <c r="N223" i="5"/>
  <c r="M223" i="5"/>
  <c r="L223" i="5"/>
  <c r="I223" i="5"/>
  <c r="G223" i="5"/>
  <c r="E223" i="5"/>
  <c r="C223" i="5"/>
  <c r="V222" i="5"/>
  <c r="U222" i="5"/>
  <c r="T222" i="5"/>
  <c r="S222" i="5"/>
  <c r="R222" i="5"/>
  <c r="Q222" i="5"/>
  <c r="F222" i="5"/>
  <c r="P222" i="5"/>
  <c r="O222" i="5"/>
  <c r="N222" i="5"/>
  <c r="M222" i="5"/>
  <c r="L222" i="5"/>
  <c r="I222" i="5"/>
  <c r="G222" i="5"/>
  <c r="E222" i="5"/>
  <c r="C222" i="5"/>
  <c r="V221" i="5"/>
  <c r="U221" i="5"/>
  <c r="T221" i="5"/>
  <c r="S221" i="5"/>
  <c r="R221" i="5"/>
  <c r="Q221" i="5"/>
  <c r="F221" i="5"/>
  <c r="P221" i="5"/>
  <c r="O221" i="5"/>
  <c r="N221" i="5"/>
  <c r="M221" i="5"/>
  <c r="L221" i="5"/>
  <c r="I221" i="5"/>
  <c r="G221" i="5"/>
  <c r="E221" i="5"/>
  <c r="C221" i="5"/>
  <c r="V220" i="5"/>
  <c r="U220" i="5"/>
  <c r="T220" i="5"/>
  <c r="S220" i="5"/>
  <c r="R220" i="5"/>
  <c r="Q220" i="5"/>
  <c r="F220" i="5"/>
  <c r="P220" i="5"/>
  <c r="O220" i="5"/>
  <c r="N220" i="5"/>
  <c r="M220" i="5"/>
  <c r="L220" i="5"/>
  <c r="I220" i="5"/>
  <c r="G220" i="5"/>
  <c r="E220" i="5"/>
  <c r="C220" i="5"/>
  <c r="V219" i="5"/>
  <c r="U219" i="5"/>
  <c r="T219" i="5"/>
  <c r="S219" i="5"/>
  <c r="R219" i="5"/>
  <c r="Q219" i="5"/>
  <c r="F219" i="5"/>
  <c r="P219" i="5"/>
  <c r="O219" i="5"/>
  <c r="N219" i="5"/>
  <c r="M219" i="5"/>
  <c r="L219" i="5"/>
  <c r="I219" i="5"/>
  <c r="G219" i="5"/>
  <c r="E219" i="5"/>
  <c r="C219" i="5"/>
  <c r="V218" i="5"/>
  <c r="U218" i="5"/>
  <c r="T218" i="5"/>
  <c r="S218" i="5"/>
  <c r="R218" i="5"/>
  <c r="Q218" i="5"/>
  <c r="F218" i="5"/>
  <c r="P218" i="5"/>
  <c r="O218" i="5"/>
  <c r="N218" i="5"/>
  <c r="M218" i="5"/>
  <c r="L218" i="5"/>
  <c r="I218" i="5"/>
  <c r="G218" i="5"/>
  <c r="E218" i="5"/>
  <c r="C218" i="5"/>
  <c r="V217" i="5"/>
  <c r="U217" i="5"/>
  <c r="T217" i="5"/>
  <c r="S217" i="5"/>
  <c r="R217" i="5"/>
  <c r="Q217" i="5"/>
  <c r="F217" i="5"/>
  <c r="P217" i="5"/>
  <c r="O217" i="5"/>
  <c r="N217" i="5"/>
  <c r="M217" i="5"/>
  <c r="L217" i="5"/>
  <c r="I217" i="5"/>
  <c r="G217" i="5"/>
  <c r="E217" i="5"/>
  <c r="C217" i="5"/>
  <c r="V216" i="5"/>
  <c r="U216" i="5"/>
  <c r="T216" i="5"/>
  <c r="S216" i="5"/>
  <c r="R216" i="5"/>
  <c r="Q216" i="5"/>
  <c r="F216" i="5"/>
  <c r="P216" i="5"/>
  <c r="O216" i="5"/>
  <c r="N216" i="5"/>
  <c r="M216" i="5"/>
  <c r="L216" i="5"/>
  <c r="I216" i="5"/>
  <c r="G216" i="5"/>
  <c r="E216" i="5"/>
  <c r="C216" i="5"/>
  <c r="V215" i="5"/>
  <c r="U215" i="5"/>
  <c r="T215" i="5"/>
  <c r="S215" i="5"/>
  <c r="R215" i="5"/>
  <c r="Q215" i="5"/>
  <c r="F215" i="5"/>
  <c r="P215" i="5"/>
  <c r="O215" i="5"/>
  <c r="N215" i="5"/>
  <c r="M215" i="5"/>
  <c r="L215" i="5"/>
  <c r="I215" i="5"/>
  <c r="G215" i="5"/>
  <c r="E215" i="5"/>
  <c r="C215" i="5"/>
  <c r="V214" i="5"/>
  <c r="U214" i="5"/>
  <c r="T214" i="5"/>
  <c r="S214" i="5"/>
  <c r="R214" i="5"/>
  <c r="Q214" i="5"/>
  <c r="F214" i="5"/>
  <c r="P214" i="5"/>
  <c r="O214" i="5"/>
  <c r="N214" i="5"/>
  <c r="M214" i="5"/>
  <c r="L214" i="5"/>
  <c r="I214" i="5"/>
  <c r="G214" i="5"/>
  <c r="E214" i="5"/>
  <c r="C214" i="5"/>
  <c r="V213" i="5"/>
  <c r="U213" i="5"/>
  <c r="T213" i="5"/>
  <c r="S213" i="5"/>
  <c r="R213" i="5"/>
  <c r="Q213" i="5"/>
  <c r="F213" i="5"/>
  <c r="P213" i="5"/>
  <c r="O213" i="5"/>
  <c r="N213" i="5"/>
  <c r="M213" i="5"/>
  <c r="L213" i="5"/>
  <c r="I213" i="5"/>
  <c r="G213" i="5"/>
  <c r="E213" i="5"/>
  <c r="C213" i="5"/>
  <c r="V212" i="5"/>
  <c r="U212" i="5"/>
  <c r="T212" i="5"/>
  <c r="S212" i="5"/>
  <c r="R212" i="5"/>
  <c r="Q212" i="5"/>
  <c r="F212" i="5"/>
  <c r="P212" i="5"/>
  <c r="O212" i="5"/>
  <c r="N212" i="5"/>
  <c r="M212" i="5"/>
  <c r="L212" i="5"/>
  <c r="I212" i="5"/>
  <c r="G212" i="5"/>
  <c r="E212" i="5"/>
  <c r="C212" i="5"/>
  <c r="V211" i="5"/>
  <c r="U211" i="5"/>
  <c r="T211" i="5"/>
  <c r="S211" i="5"/>
  <c r="R211" i="5"/>
  <c r="Q211" i="5"/>
  <c r="F211" i="5"/>
  <c r="P211" i="5"/>
  <c r="O211" i="5"/>
  <c r="N211" i="5"/>
  <c r="M211" i="5"/>
  <c r="L211" i="5"/>
  <c r="I211" i="5"/>
  <c r="G211" i="5"/>
  <c r="E211" i="5"/>
  <c r="C211" i="5"/>
  <c r="V210" i="5"/>
  <c r="U210" i="5"/>
  <c r="T210" i="5"/>
  <c r="S210" i="5"/>
  <c r="R210" i="5"/>
  <c r="Q210" i="5"/>
  <c r="F210" i="5"/>
  <c r="P210" i="5"/>
  <c r="O210" i="5"/>
  <c r="N210" i="5"/>
  <c r="M210" i="5"/>
  <c r="L210" i="5"/>
  <c r="I210" i="5"/>
  <c r="G210" i="5"/>
  <c r="E210" i="5"/>
  <c r="C210" i="5"/>
  <c r="V209" i="5"/>
  <c r="U209" i="5"/>
  <c r="T209" i="5"/>
  <c r="S209" i="5"/>
  <c r="R209" i="5"/>
  <c r="Q209" i="5"/>
  <c r="F209" i="5"/>
  <c r="P209" i="5"/>
  <c r="O209" i="5"/>
  <c r="N209" i="5"/>
  <c r="M209" i="5"/>
  <c r="L209" i="5"/>
  <c r="I209" i="5"/>
  <c r="G209" i="5"/>
  <c r="E209" i="5"/>
  <c r="C209" i="5"/>
  <c r="V208" i="5"/>
  <c r="U208" i="5"/>
  <c r="T208" i="5"/>
  <c r="S208" i="5"/>
  <c r="R208" i="5"/>
  <c r="Q208" i="5"/>
  <c r="F208" i="5"/>
  <c r="P208" i="5"/>
  <c r="O208" i="5"/>
  <c r="N208" i="5"/>
  <c r="M208" i="5"/>
  <c r="L208" i="5"/>
  <c r="I208" i="5"/>
  <c r="G208" i="5"/>
  <c r="E208" i="5"/>
  <c r="C208" i="5"/>
  <c r="V207" i="5"/>
  <c r="U207" i="5"/>
  <c r="T207" i="5"/>
  <c r="S207" i="5"/>
  <c r="R207" i="5"/>
  <c r="Q207" i="5"/>
  <c r="F207" i="5"/>
  <c r="P207" i="5"/>
  <c r="O207" i="5"/>
  <c r="N207" i="5"/>
  <c r="M207" i="5"/>
  <c r="L207" i="5"/>
  <c r="I207" i="5"/>
  <c r="G207" i="5"/>
  <c r="E207" i="5"/>
  <c r="C207" i="5"/>
  <c r="V206" i="5"/>
  <c r="U206" i="5"/>
  <c r="T206" i="5"/>
  <c r="S206" i="5"/>
  <c r="R206" i="5"/>
  <c r="Q206" i="5"/>
  <c r="F206" i="5"/>
  <c r="P206" i="5"/>
  <c r="O206" i="5"/>
  <c r="N206" i="5"/>
  <c r="M206" i="5"/>
  <c r="L206" i="5"/>
  <c r="I206" i="5"/>
  <c r="G206" i="5"/>
  <c r="E206" i="5"/>
  <c r="C206" i="5"/>
  <c r="V205" i="5"/>
  <c r="U205" i="5"/>
  <c r="T205" i="5"/>
  <c r="S205" i="5"/>
  <c r="R205" i="5"/>
  <c r="Q205" i="5"/>
  <c r="F205" i="5"/>
  <c r="P205" i="5"/>
  <c r="O205" i="5"/>
  <c r="N205" i="5"/>
  <c r="M205" i="5"/>
  <c r="L205" i="5"/>
  <c r="I205" i="5"/>
  <c r="G205" i="5"/>
  <c r="E205" i="5"/>
  <c r="C205" i="5"/>
  <c r="V204" i="5"/>
  <c r="U204" i="5"/>
  <c r="T204" i="5"/>
  <c r="S204" i="5"/>
  <c r="R204" i="5"/>
  <c r="Q204" i="5"/>
  <c r="F204" i="5"/>
  <c r="P204" i="5"/>
  <c r="O204" i="5"/>
  <c r="N204" i="5"/>
  <c r="M204" i="5"/>
  <c r="L204" i="5"/>
  <c r="I204" i="5"/>
  <c r="G204" i="5"/>
  <c r="E204" i="5"/>
  <c r="C204" i="5"/>
  <c r="V203" i="5"/>
  <c r="U203" i="5"/>
  <c r="T203" i="5"/>
  <c r="S203" i="5"/>
  <c r="R203" i="5"/>
  <c r="Q203" i="5"/>
  <c r="F203" i="5"/>
  <c r="P203" i="5"/>
  <c r="O203" i="5"/>
  <c r="N203" i="5"/>
  <c r="M203" i="5"/>
  <c r="L203" i="5"/>
  <c r="I203" i="5"/>
  <c r="G203" i="5"/>
  <c r="E203" i="5"/>
  <c r="C203" i="5"/>
  <c r="V202" i="5"/>
  <c r="U202" i="5"/>
  <c r="T202" i="5"/>
  <c r="S202" i="5"/>
  <c r="R202" i="5"/>
  <c r="Q202" i="5"/>
  <c r="F202" i="5"/>
  <c r="P202" i="5"/>
  <c r="O202" i="5"/>
  <c r="N202" i="5"/>
  <c r="M202" i="5"/>
  <c r="L202" i="5"/>
  <c r="I202" i="5"/>
  <c r="G202" i="5"/>
  <c r="E202" i="5"/>
  <c r="C202" i="5"/>
  <c r="V201" i="5"/>
  <c r="U201" i="5"/>
  <c r="T201" i="5"/>
  <c r="S201" i="5"/>
  <c r="R201" i="5"/>
  <c r="Q201" i="5"/>
  <c r="F201" i="5"/>
  <c r="P201" i="5"/>
  <c r="O201" i="5"/>
  <c r="N201" i="5"/>
  <c r="M201" i="5"/>
  <c r="L201" i="5"/>
  <c r="I201" i="5"/>
  <c r="G201" i="5"/>
  <c r="E201" i="5"/>
  <c r="C201" i="5"/>
  <c r="V200" i="5"/>
  <c r="U200" i="5"/>
  <c r="T200" i="5"/>
  <c r="S200" i="5"/>
  <c r="R200" i="5"/>
  <c r="Q200" i="5"/>
  <c r="F200" i="5"/>
  <c r="P200" i="5"/>
  <c r="O200" i="5"/>
  <c r="N200" i="5"/>
  <c r="M200" i="5"/>
  <c r="L200" i="5"/>
  <c r="I200" i="5"/>
  <c r="G200" i="5"/>
  <c r="E200" i="5"/>
  <c r="C200" i="5"/>
  <c r="V199" i="5"/>
  <c r="U199" i="5"/>
  <c r="T199" i="5"/>
  <c r="S199" i="5"/>
  <c r="R199" i="5"/>
  <c r="Q199" i="5"/>
  <c r="F199" i="5"/>
  <c r="P199" i="5"/>
  <c r="O199" i="5"/>
  <c r="N199" i="5"/>
  <c r="M199" i="5"/>
  <c r="L199" i="5"/>
  <c r="I199" i="5"/>
  <c r="G199" i="5"/>
  <c r="E199" i="5"/>
  <c r="C199" i="5"/>
  <c r="V198" i="5"/>
  <c r="U198" i="5"/>
  <c r="T198" i="5"/>
  <c r="S198" i="5"/>
  <c r="R198" i="5"/>
  <c r="Q198" i="5"/>
  <c r="F198" i="5"/>
  <c r="P198" i="5"/>
  <c r="O198" i="5"/>
  <c r="N198" i="5"/>
  <c r="M198" i="5"/>
  <c r="L198" i="5"/>
  <c r="I198" i="5"/>
  <c r="G198" i="5"/>
  <c r="E198" i="5"/>
  <c r="C198" i="5"/>
  <c r="V197" i="5"/>
  <c r="U197" i="5"/>
  <c r="T197" i="5"/>
  <c r="S197" i="5"/>
  <c r="R197" i="5"/>
  <c r="Q197" i="5"/>
  <c r="F197" i="5"/>
  <c r="P197" i="5"/>
  <c r="O197" i="5"/>
  <c r="N197" i="5"/>
  <c r="M197" i="5"/>
  <c r="L197" i="5"/>
  <c r="I197" i="5"/>
  <c r="G197" i="5"/>
  <c r="E197" i="5"/>
  <c r="C197" i="5"/>
  <c r="V196" i="5"/>
  <c r="U196" i="5"/>
  <c r="T196" i="5"/>
  <c r="S196" i="5"/>
  <c r="R196" i="5"/>
  <c r="Q196" i="5"/>
  <c r="F196" i="5"/>
  <c r="P196" i="5"/>
  <c r="O196" i="5"/>
  <c r="N196" i="5"/>
  <c r="M196" i="5"/>
  <c r="L196" i="5"/>
  <c r="I196" i="5"/>
  <c r="G196" i="5"/>
  <c r="E196" i="5"/>
  <c r="C196" i="5"/>
  <c r="V195" i="5"/>
  <c r="U195" i="5"/>
  <c r="T195" i="5"/>
  <c r="S195" i="5"/>
  <c r="R195" i="5"/>
  <c r="Q195" i="5"/>
  <c r="F195" i="5"/>
  <c r="P195" i="5"/>
  <c r="O195" i="5"/>
  <c r="N195" i="5"/>
  <c r="M195" i="5"/>
  <c r="L195" i="5"/>
  <c r="I195" i="5"/>
  <c r="G195" i="5"/>
  <c r="E195" i="5"/>
  <c r="C195" i="5"/>
  <c r="V194" i="5"/>
  <c r="U194" i="5"/>
  <c r="T194" i="5"/>
  <c r="S194" i="5"/>
  <c r="R194" i="5"/>
  <c r="Q194" i="5"/>
  <c r="F194" i="5"/>
  <c r="P194" i="5"/>
  <c r="O194" i="5"/>
  <c r="N194" i="5"/>
  <c r="M194" i="5"/>
  <c r="L194" i="5"/>
  <c r="I194" i="5"/>
  <c r="G194" i="5"/>
  <c r="E194" i="5"/>
  <c r="C194" i="5"/>
  <c r="V193" i="5"/>
  <c r="U193" i="5"/>
  <c r="T193" i="5"/>
  <c r="S193" i="5"/>
  <c r="R193" i="5"/>
  <c r="Q193" i="5"/>
  <c r="F193" i="5"/>
  <c r="P193" i="5"/>
  <c r="O193" i="5"/>
  <c r="N193" i="5"/>
  <c r="M193" i="5"/>
  <c r="L193" i="5"/>
  <c r="I193" i="5"/>
  <c r="G193" i="5"/>
  <c r="E193" i="5"/>
  <c r="C193" i="5"/>
  <c r="V192" i="5"/>
  <c r="U192" i="5"/>
  <c r="T192" i="5"/>
  <c r="S192" i="5"/>
  <c r="R192" i="5"/>
  <c r="Q192" i="5"/>
  <c r="F192" i="5"/>
  <c r="P192" i="5"/>
  <c r="O192" i="5"/>
  <c r="N192" i="5"/>
  <c r="M192" i="5"/>
  <c r="L192" i="5"/>
  <c r="I192" i="5"/>
  <c r="G192" i="5"/>
  <c r="E192" i="5"/>
  <c r="C192" i="5"/>
  <c r="V191" i="5"/>
  <c r="U191" i="5"/>
  <c r="T191" i="5"/>
  <c r="S191" i="5"/>
  <c r="R191" i="5"/>
  <c r="Q191" i="5"/>
  <c r="F191" i="5"/>
  <c r="P191" i="5"/>
  <c r="O191" i="5"/>
  <c r="N191" i="5"/>
  <c r="M191" i="5"/>
  <c r="L191" i="5"/>
  <c r="I191" i="5"/>
  <c r="G191" i="5"/>
  <c r="E191" i="5"/>
  <c r="C191" i="5"/>
  <c r="V190" i="5"/>
  <c r="U190" i="5"/>
  <c r="T190" i="5"/>
  <c r="S190" i="5"/>
  <c r="R190" i="5"/>
  <c r="Q190" i="5"/>
  <c r="F190" i="5"/>
  <c r="P190" i="5"/>
  <c r="O190" i="5"/>
  <c r="N190" i="5"/>
  <c r="M190" i="5"/>
  <c r="L190" i="5"/>
  <c r="I190" i="5"/>
  <c r="G190" i="5"/>
  <c r="E190" i="5"/>
  <c r="C190" i="5"/>
  <c r="V189" i="5"/>
  <c r="U189" i="5"/>
  <c r="T189" i="5"/>
  <c r="S189" i="5"/>
  <c r="R189" i="5"/>
  <c r="Q189" i="5"/>
  <c r="F189" i="5"/>
  <c r="P189" i="5"/>
  <c r="O189" i="5"/>
  <c r="N189" i="5"/>
  <c r="M189" i="5"/>
  <c r="L189" i="5"/>
  <c r="I189" i="5"/>
  <c r="G189" i="5"/>
  <c r="E189" i="5"/>
  <c r="C189" i="5"/>
  <c r="V188" i="5"/>
  <c r="U188" i="5"/>
  <c r="T188" i="5"/>
  <c r="S188" i="5"/>
  <c r="R188" i="5"/>
  <c r="Q188" i="5"/>
  <c r="F188" i="5"/>
  <c r="P188" i="5"/>
  <c r="O188" i="5"/>
  <c r="N188" i="5"/>
  <c r="M188" i="5"/>
  <c r="L188" i="5"/>
  <c r="I188" i="5"/>
  <c r="G188" i="5"/>
  <c r="E188" i="5"/>
  <c r="C188" i="5"/>
  <c r="V187" i="5"/>
  <c r="U187" i="5"/>
  <c r="T187" i="5"/>
  <c r="S187" i="5"/>
  <c r="R187" i="5"/>
  <c r="Q187" i="5"/>
  <c r="F187" i="5"/>
  <c r="P187" i="5"/>
  <c r="O187" i="5"/>
  <c r="N187" i="5"/>
  <c r="M187" i="5"/>
  <c r="L187" i="5"/>
  <c r="I187" i="5"/>
  <c r="G187" i="5"/>
  <c r="E187" i="5"/>
  <c r="C187" i="5"/>
  <c r="V186" i="5"/>
  <c r="U186" i="5"/>
  <c r="T186" i="5"/>
  <c r="S186" i="5"/>
  <c r="R186" i="5"/>
  <c r="Q186" i="5"/>
  <c r="F186" i="5"/>
  <c r="P186" i="5"/>
  <c r="O186" i="5"/>
  <c r="N186" i="5"/>
  <c r="M186" i="5"/>
  <c r="L186" i="5"/>
  <c r="I186" i="5"/>
  <c r="G186" i="5"/>
  <c r="E186" i="5"/>
  <c r="C186" i="5"/>
  <c r="V185" i="5"/>
  <c r="U185" i="5"/>
  <c r="T185" i="5"/>
  <c r="S185" i="5"/>
  <c r="R185" i="5"/>
  <c r="Q185" i="5"/>
  <c r="F185" i="5"/>
  <c r="P185" i="5"/>
  <c r="O185" i="5"/>
  <c r="N185" i="5"/>
  <c r="M185" i="5"/>
  <c r="L185" i="5"/>
  <c r="I185" i="5"/>
  <c r="G185" i="5"/>
  <c r="E185" i="5"/>
  <c r="C185" i="5"/>
  <c r="V184" i="5"/>
  <c r="U184" i="5"/>
  <c r="T184" i="5"/>
  <c r="S184" i="5"/>
  <c r="R184" i="5"/>
  <c r="Q184" i="5"/>
  <c r="F184" i="5"/>
  <c r="P184" i="5"/>
  <c r="O184" i="5"/>
  <c r="N184" i="5"/>
  <c r="M184" i="5"/>
  <c r="L184" i="5"/>
  <c r="I184" i="5"/>
  <c r="G184" i="5"/>
  <c r="E184" i="5"/>
  <c r="C184" i="5"/>
  <c r="V183" i="5"/>
  <c r="U183" i="5"/>
  <c r="T183" i="5"/>
  <c r="S183" i="5"/>
  <c r="R183" i="5"/>
  <c r="Q183" i="5"/>
  <c r="F183" i="5"/>
  <c r="P183" i="5"/>
  <c r="O183" i="5"/>
  <c r="N183" i="5"/>
  <c r="M183" i="5"/>
  <c r="L183" i="5"/>
  <c r="I183" i="5"/>
  <c r="G183" i="5"/>
  <c r="E183" i="5"/>
  <c r="C183" i="5"/>
  <c r="V182" i="5"/>
  <c r="U182" i="5"/>
  <c r="T182" i="5"/>
  <c r="S182" i="5"/>
  <c r="R182" i="5"/>
  <c r="Q182" i="5"/>
  <c r="F182" i="5"/>
  <c r="P182" i="5"/>
  <c r="O182" i="5"/>
  <c r="N182" i="5"/>
  <c r="M182" i="5"/>
  <c r="L182" i="5"/>
  <c r="I182" i="5"/>
  <c r="G182" i="5"/>
  <c r="E182" i="5"/>
  <c r="C182" i="5"/>
  <c r="V181" i="5"/>
  <c r="U181" i="5"/>
  <c r="T181" i="5"/>
  <c r="S181" i="5"/>
  <c r="R181" i="5"/>
  <c r="Q181" i="5"/>
  <c r="F181" i="5"/>
  <c r="P181" i="5"/>
  <c r="O181" i="5"/>
  <c r="N181" i="5"/>
  <c r="M181" i="5"/>
  <c r="L181" i="5"/>
  <c r="I181" i="5"/>
  <c r="G181" i="5"/>
  <c r="E181" i="5"/>
  <c r="C181" i="5"/>
  <c r="V180" i="5"/>
  <c r="U180" i="5"/>
  <c r="T180" i="5"/>
  <c r="S180" i="5"/>
  <c r="R180" i="5"/>
  <c r="Q180" i="5"/>
  <c r="F180" i="5"/>
  <c r="P180" i="5"/>
  <c r="O180" i="5"/>
  <c r="N180" i="5"/>
  <c r="M180" i="5"/>
  <c r="L180" i="5"/>
  <c r="I180" i="5"/>
  <c r="G180" i="5"/>
  <c r="E180" i="5"/>
  <c r="C180" i="5"/>
  <c r="V179" i="5"/>
  <c r="U179" i="5"/>
  <c r="T179" i="5"/>
  <c r="S179" i="5"/>
  <c r="R179" i="5"/>
  <c r="Q179" i="5"/>
  <c r="F179" i="5"/>
  <c r="P179" i="5"/>
  <c r="O179" i="5"/>
  <c r="N179" i="5"/>
  <c r="M179" i="5"/>
  <c r="L179" i="5"/>
  <c r="I179" i="5"/>
  <c r="G179" i="5"/>
  <c r="E179" i="5"/>
  <c r="C179" i="5"/>
  <c r="V178" i="5"/>
  <c r="U178" i="5"/>
  <c r="T178" i="5"/>
  <c r="S178" i="5"/>
  <c r="R178" i="5"/>
  <c r="Q178" i="5"/>
  <c r="F178" i="5"/>
  <c r="P178" i="5"/>
  <c r="O178" i="5"/>
  <c r="N178" i="5"/>
  <c r="M178" i="5"/>
  <c r="L178" i="5"/>
  <c r="I178" i="5"/>
  <c r="G178" i="5"/>
  <c r="E178" i="5"/>
  <c r="C178" i="5"/>
  <c r="V177" i="5"/>
  <c r="U177" i="5"/>
  <c r="T177" i="5"/>
  <c r="S177" i="5"/>
  <c r="R177" i="5"/>
  <c r="Q177" i="5"/>
  <c r="F177" i="5"/>
  <c r="P177" i="5"/>
  <c r="O177" i="5"/>
  <c r="N177" i="5"/>
  <c r="M177" i="5"/>
  <c r="L177" i="5"/>
  <c r="I177" i="5"/>
  <c r="G177" i="5"/>
  <c r="E177" i="5"/>
  <c r="C177" i="5"/>
  <c r="V176" i="5"/>
  <c r="U176" i="5"/>
  <c r="T176" i="5"/>
  <c r="S176" i="5"/>
  <c r="R176" i="5"/>
  <c r="Q176" i="5"/>
  <c r="F176" i="5"/>
  <c r="P176" i="5"/>
  <c r="O176" i="5"/>
  <c r="N176" i="5"/>
  <c r="M176" i="5"/>
  <c r="L176" i="5"/>
  <c r="I176" i="5"/>
  <c r="G176" i="5"/>
  <c r="E176" i="5"/>
  <c r="C176" i="5"/>
  <c r="V175" i="5"/>
  <c r="U175" i="5"/>
  <c r="T175" i="5"/>
  <c r="S175" i="5"/>
  <c r="R175" i="5"/>
  <c r="Q175" i="5"/>
  <c r="F175" i="5"/>
  <c r="P175" i="5"/>
  <c r="O175" i="5"/>
  <c r="N175" i="5"/>
  <c r="M175" i="5"/>
  <c r="L175" i="5"/>
  <c r="I175" i="5"/>
  <c r="G175" i="5"/>
  <c r="E175" i="5"/>
  <c r="C175" i="5"/>
  <c r="V174" i="5"/>
  <c r="U174" i="5"/>
  <c r="T174" i="5"/>
  <c r="S174" i="5"/>
  <c r="R174" i="5"/>
  <c r="Q174" i="5"/>
  <c r="F174" i="5"/>
  <c r="P174" i="5"/>
  <c r="O174" i="5"/>
  <c r="N174" i="5"/>
  <c r="M174" i="5"/>
  <c r="L174" i="5"/>
  <c r="I174" i="5"/>
  <c r="G174" i="5"/>
  <c r="E174" i="5"/>
  <c r="C174" i="5"/>
  <c r="V173" i="5"/>
  <c r="U173" i="5"/>
  <c r="T173" i="5"/>
  <c r="S173" i="5"/>
  <c r="R173" i="5"/>
  <c r="Q173" i="5"/>
  <c r="F173" i="5"/>
  <c r="P173" i="5"/>
  <c r="O173" i="5"/>
  <c r="N173" i="5"/>
  <c r="M173" i="5"/>
  <c r="L173" i="5"/>
  <c r="I173" i="5"/>
  <c r="G173" i="5"/>
  <c r="E173" i="5"/>
  <c r="C173" i="5"/>
  <c r="V172" i="5"/>
  <c r="U172" i="5"/>
  <c r="T172" i="5"/>
  <c r="S172" i="5"/>
  <c r="R172" i="5"/>
  <c r="Q172" i="5"/>
  <c r="F172" i="5"/>
  <c r="P172" i="5"/>
  <c r="O172" i="5"/>
  <c r="N172" i="5"/>
  <c r="M172" i="5"/>
  <c r="L172" i="5"/>
  <c r="I172" i="5"/>
  <c r="G172" i="5"/>
  <c r="E172" i="5"/>
  <c r="C172" i="5"/>
  <c r="V171" i="5"/>
  <c r="U171" i="5"/>
  <c r="T171" i="5"/>
  <c r="S171" i="5"/>
  <c r="R171" i="5"/>
  <c r="Q171" i="5"/>
  <c r="F171" i="5"/>
  <c r="P171" i="5"/>
  <c r="O171" i="5"/>
  <c r="N171" i="5"/>
  <c r="M171" i="5"/>
  <c r="L171" i="5"/>
  <c r="I171" i="5"/>
  <c r="G171" i="5"/>
  <c r="E171" i="5"/>
  <c r="C171" i="5"/>
  <c r="V170" i="5"/>
  <c r="U170" i="5"/>
  <c r="T170" i="5"/>
  <c r="S170" i="5"/>
  <c r="R170" i="5"/>
  <c r="Q170" i="5"/>
  <c r="F170" i="5"/>
  <c r="P170" i="5"/>
  <c r="O170" i="5"/>
  <c r="N170" i="5"/>
  <c r="M170" i="5"/>
  <c r="L170" i="5"/>
  <c r="I170" i="5"/>
  <c r="G170" i="5"/>
  <c r="E170" i="5"/>
  <c r="C170" i="5"/>
  <c r="V169" i="5"/>
  <c r="U169" i="5"/>
  <c r="T169" i="5"/>
  <c r="S169" i="5"/>
  <c r="R169" i="5"/>
  <c r="Q169" i="5"/>
  <c r="F169" i="5"/>
  <c r="P169" i="5"/>
  <c r="O169" i="5"/>
  <c r="N169" i="5"/>
  <c r="M169" i="5"/>
  <c r="L169" i="5"/>
  <c r="I169" i="5"/>
  <c r="G169" i="5"/>
  <c r="E169" i="5"/>
  <c r="C169" i="5"/>
  <c r="V168" i="5"/>
  <c r="U168" i="5"/>
  <c r="T168" i="5"/>
  <c r="S168" i="5"/>
  <c r="R168" i="5"/>
  <c r="Q168" i="5"/>
  <c r="F168" i="5"/>
  <c r="P168" i="5"/>
  <c r="O168" i="5"/>
  <c r="N168" i="5"/>
  <c r="M168" i="5"/>
  <c r="L168" i="5"/>
  <c r="I168" i="5"/>
  <c r="G168" i="5"/>
  <c r="E168" i="5"/>
  <c r="C168" i="5"/>
  <c r="V167" i="5"/>
  <c r="U167" i="5"/>
  <c r="T167" i="5"/>
  <c r="S167" i="5"/>
  <c r="R167" i="5"/>
  <c r="Q167" i="5"/>
  <c r="F167" i="5"/>
  <c r="P167" i="5"/>
  <c r="O167" i="5"/>
  <c r="N167" i="5"/>
  <c r="M167" i="5"/>
  <c r="L167" i="5"/>
  <c r="I167" i="5"/>
  <c r="G167" i="5"/>
  <c r="E167" i="5"/>
  <c r="C167" i="5"/>
  <c r="V166" i="5"/>
  <c r="U166" i="5"/>
  <c r="T166" i="5"/>
  <c r="S166" i="5"/>
  <c r="R166" i="5"/>
  <c r="Q166" i="5"/>
  <c r="F166" i="5"/>
  <c r="P166" i="5"/>
  <c r="O166" i="5"/>
  <c r="N166" i="5"/>
  <c r="M166" i="5"/>
  <c r="L166" i="5"/>
  <c r="I166" i="5"/>
  <c r="G166" i="5"/>
  <c r="E166" i="5"/>
  <c r="C166" i="5"/>
  <c r="V165" i="5"/>
  <c r="U165" i="5"/>
  <c r="T165" i="5"/>
  <c r="S165" i="5"/>
  <c r="R165" i="5"/>
  <c r="Q165" i="5"/>
  <c r="F165" i="5"/>
  <c r="P165" i="5"/>
  <c r="O165" i="5"/>
  <c r="N165" i="5"/>
  <c r="M165" i="5"/>
  <c r="L165" i="5"/>
  <c r="I165" i="5"/>
  <c r="G165" i="5"/>
  <c r="E165" i="5"/>
  <c r="C165" i="5"/>
  <c r="V164" i="5"/>
  <c r="U164" i="5"/>
  <c r="T164" i="5"/>
  <c r="S164" i="5"/>
  <c r="R164" i="5"/>
  <c r="Q164" i="5"/>
  <c r="F164" i="5"/>
  <c r="P164" i="5"/>
  <c r="O164" i="5"/>
  <c r="N164" i="5"/>
  <c r="M164" i="5"/>
  <c r="L164" i="5"/>
  <c r="I164" i="5"/>
  <c r="G164" i="5"/>
  <c r="E164" i="5"/>
  <c r="C164" i="5"/>
  <c r="V163" i="5"/>
  <c r="U163" i="5"/>
  <c r="T163" i="5"/>
  <c r="S163" i="5"/>
  <c r="R163" i="5"/>
  <c r="Q163" i="5"/>
  <c r="F163" i="5"/>
  <c r="P163" i="5"/>
  <c r="O163" i="5"/>
  <c r="N163" i="5"/>
  <c r="M163" i="5"/>
  <c r="L163" i="5"/>
  <c r="I163" i="5"/>
  <c r="G163" i="5"/>
  <c r="E163" i="5"/>
  <c r="C163" i="5"/>
  <c r="V162" i="5"/>
  <c r="U162" i="5"/>
  <c r="T162" i="5"/>
  <c r="S162" i="5"/>
  <c r="R162" i="5"/>
  <c r="Q162" i="5"/>
  <c r="F162" i="5"/>
  <c r="P162" i="5"/>
  <c r="O162" i="5"/>
  <c r="N162" i="5"/>
  <c r="M162" i="5"/>
  <c r="L162" i="5"/>
  <c r="I162" i="5"/>
  <c r="G162" i="5"/>
  <c r="E162" i="5"/>
  <c r="C162" i="5"/>
  <c r="V161" i="5"/>
  <c r="U161" i="5"/>
  <c r="T161" i="5"/>
  <c r="S161" i="5"/>
  <c r="R161" i="5"/>
  <c r="Q161" i="5"/>
  <c r="F161" i="5"/>
  <c r="P161" i="5"/>
  <c r="O161" i="5"/>
  <c r="N161" i="5"/>
  <c r="M161" i="5"/>
  <c r="L161" i="5"/>
  <c r="I161" i="5"/>
  <c r="G161" i="5"/>
  <c r="E161" i="5"/>
  <c r="C161" i="5"/>
  <c r="V52" i="5"/>
  <c r="U52" i="5"/>
  <c r="T52" i="5"/>
  <c r="S52" i="5"/>
  <c r="R52" i="5"/>
  <c r="Q52" i="5"/>
  <c r="P52" i="5"/>
  <c r="O52" i="5"/>
  <c r="N52" i="5"/>
  <c r="M52" i="5"/>
  <c r="L52" i="5"/>
  <c r="I52" i="5"/>
  <c r="G52" i="5"/>
  <c r="E52" i="5"/>
  <c r="C52" i="5"/>
  <c r="V51" i="5"/>
  <c r="U51" i="5"/>
  <c r="T51" i="5"/>
  <c r="S51" i="5"/>
  <c r="R51" i="5"/>
  <c r="Q51" i="5"/>
  <c r="P51" i="5"/>
  <c r="O51" i="5"/>
  <c r="N51" i="5"/>
  <c r="M51" i="5"/>
  <c r="L51" i="5"/>
  <c r="I51" i="5"/>
  <c r="G51" i="5"/>
  <c r="E51" i="5"/>
  <c r="C51" i="5"/>
  <c r="V50" i="5"/>
  <c r="U50" i="5"/>
  <c r="T50" i="5"/>
  <c r="S50" i="5"/>
  <c r="R50" i="5"/>
  <c r="Q50" i="5"/>
  <c r="P50" i="5"/>
  <c r="O50" i="5"/>
  <c r="N50" i="5"/>
  <c r="M50" i="5"/>
  <c r="L50" i="5"/>
  <c r="I50" i="5"/>
  <c r="G50" i="5"/>
  <c r="E50" i="5"/>
  <c r="C50" i="5"/>
  <c r="V49" i="5"/>
  <c r="U49" i="5"/>
  <c r="T49" i="5"/>
  <c r="S49" i="5"/>
  <c r="R49" i="5"/>
  <c r="Q49" i="5"/>
  <c r="P49" i="5"/>
  <c r="O49" i="5"/>
  <c r="N49" i="5"/>
  <c r="M49" i="5"/>
  <c r="L49" i="5"/>
  <c r="I49" i="5"/>
  <c r="G49" i="5"/>
  <c r="E49" i="5"/>
  <c r="C49" i="5"/>
  <c r="V48" i="5"/>
  <c r="U48" i="5"/>
  <c r="T48" i="5"/>
  <c r="S48" i="5"/>
  <c r="R48" i="5"/>
  <c r="Q48" i="5"/>
  <c r="P48" i="5"/>
  <c r="O48" i="5"/>
  <c r="N48" i="5"/>
  <c r="M48" i="5"/>
  <c r="L48" i="5"/>
  <c r="I48" i="5"/>
  <c r="G48" i="5"/>
  <c r="E48" i="5"/>
  <c r="C48" i="5"/>
  <c r="V47" i="5"/>
  <c r="U47" i="5"/>
  <c r="T47" i="5"/>
  <c r="S47" i="5"/>
  <c r="R47" i="5"/>
  <c r="Q47" i="5"/>
  <c r="P47" i="5"/>
  <c r="O47" i="5"/>
  <c r="N47" i="5"/>
  <c r="M47" i="5"/>
  <c r="L47" i="5"/>
  <c r="I47" i="5"/>
  <c r="G47" i="5"/>
  <c r="E47" i="5"/>
  <c r="C47" i="5"/>
  <c r="V46" i="5"/>
  <c r="U46" i="5"/>
  <c r="T46" i="5"/>
  <c r="S46" i="5"/>
  <c r="R46" i="5"/>
  <c r="Q46" i="5"/>
  <c r="P46" i="5"/>
  <c r="O46" i="5"/>
  <c r="N46" i="5"/>
  <c r="M46" i="5"/>
  <c r="L46" i="5"/>
  <c r="I46" i="5"/>
  <c r="G46" i="5"/>
  <c r="E46" i="5"/>
  <c r="C46" i="5"/>
  <c r="V45" i="5"/>
  <c r="U45" i="5"/>
  <c r="T45" i="5"/>
  <c r="S45" i="5"/>
  <c r="R45" i="5"/>
  <c r="Q45" i="5"/>
  <c r="P45" i="5"/>
  <c r="O45" i="5"/>
  <c r="N45" i="5"/>
  <c r="M45" i="5"/>
  <c r="L45" i="5"/>
  <c r="I45" i="5"/>
  <c r="G45" i="5"/>
  <c r="E45" i="5"/>
  <c r="C45" i="5"/>
  <c r="V44" i="5"/>
  <c r="U44" i="5"/>
  <c r="T44" i="5"/>
  <c r="S44" i="5"/>
  <c r="R44" i="5"/>
  <c r="Q44" i="5"/>
  <c r="P44" i="5"/>
  <c r="O44" i="5"/>
  <c r="N44" i="5"/>
  <c r="M44" i="5"/>
  <c r="L44" i="5"/>
  <c r="I44" i="5"/>
  <c r="G44" i="5"/>
  <c r="E44" i="5"/>
  <c r="C44" i="5"/>
  <c r="V43" i="5"/>
  <c r="U43" i="5"/>
  <c r="T43" i="5"/>
  <c r="S43" i="5"/>
  <c r="R43" i="5"/>
  <c r="Q43" i="5"/>
  <c r="P43" i="5"/>
  <c r="O43" i="5"/>
  <c r="N43" i="5"/>
  <c r="M43" i="5"/>
  <c r="L43" i="5"/>
  <c r="I43" i="5"/>
  <c r="G43" i="5"/>
  <c r="E43" i="5"/>
  <c r="C43" i="5"/>
  <c r="V42" i="5"/>
  <c r="U42" i="5"/>
  <c r="T42" i="5"/>
  <c r="S42" i="5"/>
  <c r="R42" i="5"/>
  <c r="Q42" i="5"/>
  <c r="P42" i="5"/>
  <c r="O42" i="5"/>
  <c r="N42" i="5"/>
  <c r="M42" i="5"/>
  <c r="L42" i="5"/>
  <c r="I42" i="5"/>
  <c r="G42" i="5"/>
  <c r="E42" i="5"/>
  <c r="C42" i="5"/>
  <c r="V41" i="5"/>
  <c r="U41" i="5"/>
  <c r="T41" i="5"/>
  <c r="S41" i="5"/>
  <c r="R41" i="5"/>
  <c r="Q41" i="5"/>
  <c r="P41" i="5"/>
  <c r="O41" i="5"/>
  <c r="N41" i="5"/>
  <c r="M41" i="5"/>
  <c r="L41" i="5"/>
  <c r="I41" i="5"/>
  <c r="G41" i="5"/>
  <c r="E41" i="5"/>
  <c r="C41" i="5"/>
  <c r="C4" i="5"/>
  <c r="C3" i="5"/>
  <c r="C2" i="5"/>
  <c r="M6" i="3" l="1"/>
  <c r="N6" i="3"/>
  <c r="O6" i="3"/>
  <c r="P6" i="3"/>
  <c r="Q6" i="3"/>
  <c r="R6" i="3"/>
  <c r="S6" i="3"/>
  <c r="T6" i="3"/>
  <c r="U6" i="3"/>
  <c r="V6" i="3"/>
  <c r="X6" i="3"/>
  <c r="M7" i="3"/>
  <c r="N7" i="3"/>
  <c r="O7" i="3"/>
  <c r="P7" i="3"/>
  <c r="Q7" i="3"/>
  <c r="R7" i="3"/>
  <c r="S7" i="3"/>
  <c r="T7" i="3"/>
  <c r="U7" i="3"/>
  <c r="V7" i="3"/>
  <c r="X7" i="3"/>
  <c r="M8" i="3"/>
  <c r="N8" i="3"/>
  <c r="O8" i="3"/>
  <c r="P8" i="3"/>
  <c r="Q8" i="3"/>
  <c r="R8" i="3"/>
  <c r="S8" i="3"/>
  <c r="T8" i="3"/>
  <c r="U8" i="3"/>
  <c r="V8" i="3"/>
  <c r="X8" i="3"/>
  <c r="M9" i="3"/>
  <c r="N9" i="3"/>
  <c r="O9" i="3"/>
  <c r="P9" i="3"/>
  <c r="Q9" i="3"/>
  <c r="R9" i="3"/>
  <c r="S9" i="3"/>
  <c r="T9" i="3"/>
  <c r="U9" i="3"/>
  <c r="V9" i="3"/>
  <c r="X9" i="3"/>
  <c r="M10" i="3"/>
  <c r="N10" i="3"/>
  <c r="O10" i="3"/>
  <c r="P10" i="3"/>
  <c r="Q10" i="3"/>
  <c r="R10" i="3"/>
  <c r="S10" i="3"/>
  <c r="T10" i="3"/>
  <c r="U10" i="3"/>
  <c r="V10" i="3"/>
  <c r="X10" i="3"/>
  <c r="M11" i="3"/>
  <c r="N11" i="3"/>
  <c r="O11" i="3"/>
  <c r="P11" i="3"/>
  <c r="Q11" i="3"/>
  <c r="R11" i="3"/>
  <c r="S11" i="3"/>
  <c r="T11" i="3"/>
  <c r="U11" i="3"/>
  <c r="V11" i="3"/>
  <c r="X11" i="3"/>
  <c r="M12" i="3"/>
  <c r="N12" i="3"/>
  <c r="O12" i="3"/>
  <c r="P12" i="3"/>
  <c r="Q12" i="3"/>
  <c r="R12" i="3"/>
  <c r="S12" i="3"/>
  <c r="T12" i="3"/>
  <c r="U12" i="3"/>
  <c r="V12" i="3"/>
  <c r="X12" i="3"/>
  <c r="M13" i="3"/>
  <c r="N13" i="3"/>
  <c r="O13" i="3"/>
  <c r="P13" i="3"/>
  <c r="Q13" i="3"/>
  <c r="R13" i="3"/>
  <c r="S13" i="3"/>
  <c r="T13" i="3"/>
  <c r="U13" i="3"/>
  <c r="V13" i="3"/>
  <c r="X13" i="3"/>
  <c r="M14" i="3"/>
  <c r="N14" i="3"/>
  <c r="O14" i="3"/>
  <c r="P14" i="3"/>
  <c r="Q14" i="3"/>
  <c r="R14" i="3"/>
  <c r="S14" i="3"/>
  <c r="T14" i="3"/>
  <c r="U14" i="3"/>
  <c r="V14" i="3"/>
  <c r="X14" i="3"/>
  <c r="M15" i="3"/>
  <c r="N15" i="3"/>
  <c r="O15" i="3"/>
  <c r="P15" i="3"/>
  <c r="Q15" i="3"/>
  <c r="R15" i="3"/>
  <c r="S15" i="3"/>
  <c r="T15" i="3"/>
  <c r="U15" i="3"/>
  <c r="V15" i="3"/>
  <c r="X15" i="3"/>
  <c r="M16" i="3"/>
  <c r="N16" i="3"/>
  <c r="O16" i="3"/>
  <c r="P16" i="3"/>
  <c r="Q16" i="3"/>
  <c r="R16" i="3"/>
  <c r="S16" i="3"/>
  <c r="T16" i="3"/>
  <c r="U16" i="3"/>
  <c r="V16" i="3"/>
  <c r="X16" i="3"/>
  <c r="M17" i="3"/>
  <c r="N17" i="3"/>
  <c r="O17" i="3"/>
  <c r="P17" i="3"/>
  <c r="Q17" i="3"/>
  <c r="R17" i="3"/>
  <c r="S17" i="3"/>
  <c r="T17" i="3"/>
  <c r="U17" i="3"/>
  <c r="V17" i="3"/>
  <c r="X17" i="3"/>
  <c r="M18" i="3"/>
  <c r="N18" i="3"/>
  <c r="O18" i="3"/>
  <c r="P18" i="3"/>
  <c r="Q18" i="3"/>
  <c r="R18" i="3"/>
  <c r="S18" i="3"/>
  <c r="T18" i="3"/>
  <c r="U18" i="3"/>
  <c r="V18" i="3"/>
  <c r="X18" i="3"/>
  <c r="M19" i="3"/>
  <c r="N19" i="3"/>
  <c r="O19" i="3"/>
  <c r="P19" i="3"/>
  <c r="Q19" i="3"/>
  <c r="R19" i="3"/>
  <c r="S19" i="3"/>
  <c r="T19" i="3"/>
  <c r="U19" i="3"/>
  <c r="V19" i="3"/>
  <c r="X19" i="3"/>
  <c r="M20" i="3"/>
  <c r="N20" i="3"/>
  <c r="O20" i="3"/>
  <c r="P20" i="3"/>
  <c r="Q20" i="3"/>
  <c r="R20" i="3"/>
  <c r="S20" i="3"/>
  <c r="T20" i="3"/>
  <c r="U20" i="3"/>
  <c r="V20" i="3"/>
  <c r="X20" i="3"/>
  <c r="M21" i="3"/>
  <c r="N21" i="3"/>
  <c r="O21" i="3"/>
  <c r="P21" i="3"/>
  <c r="Q21" i="3"/>
  <c r="R21" i="3"/>
  <c r="S21" i="3"/>
  <c r="T21" i="3"/>
  <c r="U21" i="3"/>
  <c r="V21" i="3"/>
  <c r="X21" i="3"/>
  <c r="M22" i="3"/>
  <c r="N22" i="3"/>
  <c r="O22" i="3"/>
  <c r="P22" i="3"/>
  <c r="Q22" i="3"/>
  <c r="R22" i="3"/>
  <c r="S22" i="3"/>
  <c r="T22" i="3"/>
  <c r="U22" i="3"/>
  <c r="V22" i="3"/>
  <c r="X22" i="3"/>
  <c r="M23" i="3"/>
  <c r="N23" i="3"/>
  <c r="O23" i="3"/>
  <c r="P23" i="3"/>
  <c r="Q23" i="3"/>
  <c r="R23" i="3"/>
  <c r="S23" i="3"/>
  <c r="T23" i="3"/>
  <c r="U23" i="3"/>
  <c r="V23" i="3"/>
  <c r="X23" i="3"/>
  <c r="M24" i="3"/>
  <c r="N24" i="3"/>
  <c r="O24" i="3"/>
  <c r="P24" i="3"/>
  <c r="Q24" i="3"/>
  <c r="R24" i="3"/>
  <c r="S24" i="3"/>
  <c r="T24" i="3"/>
  <c r="U24" i="3"/>
  <c r="V24" i="3"/>
  <c r="X24" i="3"/>
  <c r="M25" i="3"/>
  <c r="N25" i="3"/>
  <c r="O25" i="3"/>
  <c r="P25" i="3"/>
  <c r="Q25" i="3"/>
  <c r="R25" i="3"/>
  <c r="S25" i="3"/>
  <c r="T25" i="3"/>
  <c r="U25" i="3"/>
  <c r="V25" i="3"/>
  <c r="X25" i="3"/>
  <c r="M26" i="3"/>
  <c r="N26" i="3"/>
  <c r="O26" i="3"/>
  <c r="P26" i="3"/>
  <c r="Q26" i="3"/>
  <c r="R26" i="3"/>
  <c r="S26" i="3"/>
  <c r="T26" i="3"/>
  <c r="U26" i="3"/>
  <c r="V26" i="3"/>
  <c r="X26" i="3"/>
  <c r="M27" i="3"/>
  <c r="N27" i="3"/>
  <c r="O27" i="3"/>
  <c r="P27" i="3"/>
  <c r="Q27" i="3"/>
  <c r="R27" i="3"/>
  <c r="S27" i="3"/>
  <c r="T27" i="3"/>
  <c r="U27" i="3"/>
  <c r="V27" i="3"/>
  <c r="X27" i="3"/>
  <c r="M28" i="3"/>
  <c r="N28" i="3"/>
  <c r="O28" i="3"/>
  <c r="P28" i="3"/>
  <c r="Q28" i="3"/>
  <c r="R28" i="3"/>
  <c r="S28" i="3"/>
  <c r="T28" i="3"/>
  <c r="U28" i="3"/>
  <c r="V28" i="3"/>
  <c r="X28" i="3"/>
  <c r="M29" i="3"/>
  <c r="N29" i="3"/>
  <c r="O29" i="3"/>
  <c r="P29" i="3"/>
  <c r="Q29" i="3"/>
  <c r="R29" i="3"/>
  <c r="S29" i="3"/>
  <c r="T29" i="3"/>
  <c r="U29" i="3"/>
  <c r="V29" i="3"/>
  <c r="X29" i="3"/>
  <c r="M30" i="3"/>
  <c r="N30" i="3"/>
  <c r="O30" i="3"/>
  <c r="P30" i="3"/>
  <c r="Q30" i="3"/>
  <c r="R30" i="3"/>
  <c r="S30" i="3"/>
  <c r="T30" i="3"/>
  <c r="U30" i="3"/>
  <c r="V30" i="3"/>
  <c r="X30" i="3"/>
  <c r="M31" i="3"/>
  <c r="N31" i="3"/>
  <c r="O31" i="3"/>
  <c r="P31" i="3"/>
  <c r="Q31" i="3"/>
  <c r="R31" i="3"/>
  <c r="S31" i="3"/>
  <c r="T31" i="3"/>
  <c r="U31" i="3"/>
  <c r="V31" i="3"/>
  <c r="X31" i="3"/>
  <c r="M32" i="3"/>
  <c r="N32" i="3"/>
  <c r="O32" i="3"/>
  <c r="P32" i="3"/>
  <c r="Q32" i="3"/>
  <c r="R32" i="3"/>
  <c r="S32" i="3"/>
  <c r="T32" i="3"/>
  <c r="U32" i="3"/>
  <c r="V32" i="3"/>
  <c r="X32" i="3"/>
  <c r="M33" i="3"/>
  <c r="N33" i="3"/>
  <c r="O33" i="3"/>
  <c r="P33" i="3"/>
  <c r="Q33" i="3"/>
  <c r="R33" i="3"/>
  <c r="S33" i="3"/>
  <c r="T33" i="3"/>
  <c r="U33" i="3"/>
  <c r="V33" i="3"/>
  <c r="X33" i="3"/>
  <c r="M34" i="3"/>
  <c r="N34" i="3"/>
  <c r="O34" i="3"/>
  <c r="P34" i="3"/>
  <c r="Q34" i="3"/>
  <c r="R34" i="3"/>
  <c r="S34" i="3"/>
  <c r="T34" i="3"/>
  <c r="U34" i="3"/>
  <c r="V34" i="3"/>
  <c r="X34" i="3"/>
  <c r="M35" i="3"/>
  <c r="N35" i="3"/>
  <c r="O35" i="3"/>
  <c r="P35" i="3"/>
  <c r="Q35" i="3"/>
  <c r="R35" i="3"/>
  <c r="S35" i="3"/>
  <c r="T35" i="3"/>
  <c r="U35" i="3"/>
  <c r="V35" i="3"/>
  <c r="X35" i="3"/>
  <c r="M36" i="3"/>
  <c r="N36" i="3"/>
  <c r="O36" i="3"/>
  <c r="P36" i="3"/>
  <c r="Q36" i="3"/>
  <c r="R36" i="3"/>
  <c r="S36" i="3"/>
  <c r="T36" i="3"/>
  <c r="U36" i="3"/>
  <c r="V36" i="3"/>
  <c r="X36" i="3"/>
  <c r="M37" i="3"/>
  <c r="N37" i="3"/>
  <c r="O37" i="3"/>
  <c r="P37" i="3"/>
  <c r="Q37" i="3"/>
  <c r="R37" i="3"/>
  <c r="S37" i="3"/>
  <c r="T37" i="3"/>
  <c r="U37" i="3"/>
  <c r="V37" i="3"/>
  <c r="X37" i="3"/>
  <c r="M38" i="3"/>
  <c r="N38" i="3"/>
  <c r="O38" i="3"/>
  <c r="P38" i="3"/>
  <c r="Q38" i="3"/>
  <c r="R38" i="3"/>
  <c r="S38" i="3"/>
  <c r="T38" i="3"/>
  <c r="U38" i="3"/>
  <c r="V38" i="3"/>
  <c r="X38" i="3"/>
  <c r="M39" i="3"/>
  <c r="N39" i="3"/>
  <c r="O39" i="3"/>
  <c r="P39" i="3"/>
  <c r="Q39" i="3"/>
  <c r="R39" i="3"/>
  <c r="S39" i="3"/>
  <c r="T39" i="3"/>
  <c r="U39" i="3"/>
  <c r="V39" i="3"/>
  <c r="X39" i="3"/>
  <c r="M40" i="3"/>
  <c r="N40" i="3"/>
  <c r="O40" i="3"/>
  <c r="P40" i="3"/>
  <c r="Q40" i="3"/>
  <c r="R40" i="3"/>
  <c r="S40" i="3"/>
  <c r="T40" i="3"/>
  <c r="U40" i="3"/>
  <c r="V40" i="3"/>
  <c r="X40" i="3"/>
  <c r="M41" i="3"/>
  <c r="N41" i="3"/>
  <c r="O41" i="3"/>
  <c r="P41" i="3"/>
  <c r="Q41" i="3"/>
  <c r="R41" i="3"/>
  <c r="S41" i="3"/>
  <c r="T41" i="3"/>
  <c r="U41" i="3"/>
  <c r="V41" i="3"/>
  <c r="X41" i="3"/>
  <c r="M42" i="3"/>
  <c r="N42" i="3"/>
  <c r="O42" i="3"/>
  <c r="P42" i="3"/>
  <c r="Q42" i="3"/>
  <c r="R42" i="3"/>
  <c r="S42" i="3"/>
  <c r="T42" i="3"/>
  <c r="U42" i="3"/>
  <c r="V42" i="3"/>
  <c r="X42" i="3"/>
  <c r="M43" i="3"/>
  <c r="N43" i="3"/>
  <c r="O43" i="3"/>
  <c r="P43" i="3"/>
  <c r="Q43" i="3"/>
  <c r="R43" i="3"/>
  <c r="S43" i="3"/>
  <c r="T43" i="3"/>
  <c r="U43" i="3"/>
  <c r="V43" i="3"/>
  <c r="X43" i="3"/>
  <c r="M44" i="3"/>
  <c r="N44" i="3"/>
  <c r="O44" i="3"/>
  <c r="P44" i="3"/>
  <c r="Q44" i="3"/>
  <c r="R44" i="3"/>
  <c r="S44" i="3"/>
  <c r="T44" i="3"/>
  <c r="U44" i="3"/>
  <c r="V44" i="3"/>
  <c r="X44" i="3"/>
  <c r="M45" i="3"/>
  <c r="N45" i="3"/>
  <c r="O45" i="3"/>
  <c r="P45" i="3"/>
  <c r="Q45" i="3"/>
  <c r="R45" i="3"/>
  <c r="S45" i="3"/>
  <c r="T45" i="3"/>
  <c r="U45" i="3"/>
  <c r="V45" i="3"/>
  <c r="X45" i="3"/>
  <c r="M46" i="3"/>
  <c r="N46" i="3"/>
  <c r="O46" i="3"/>
  <c r="P46" i="3"/>
  <c r="Q46" i="3"/>
  <c r="R46" i="3"/>
  <c r="S46" i="3"/>
  <c r="T46" i="3"/>
  <c r="U46" i="3"/>
  <c r="V46" i="3"/>
  <c r="X46" i="3"/>
  <c r="M47" i="3"/>
  <c r="N47" i="3"/>
  <c r="O47" i="3"/>
  <c r="P47" i="3"/>
  <c r="Q47" i="3"/>
  <c r="R47" i="3"/>
  <c r="S47" i="3"/>
  <c r="T47" i="3"/>
  <c r="U47" i="3"/>
  <c r="V47" i="3"/>
  <c r="X47" i="3"/>
  <c r="M48" i="3"/>
  <c r="N48" i="3"/>
  <c r="O48" i="3"/>
  <c r="P48" i="3"/>
  <c r="Q48" i="3"/>
  <c r="R48" i="3"/>
  <c r="S48" i="3"/>
  <c r="T48" i="3"/>
  <c r="U48" i="3"/>
  <c r="V48" i="3"/>
  <c r="X48" i="3"/>
  <c r="M49" i="3"/>
  <c r="N49" i="3"/>
  <c r="O49" i="3"/>
  <c r="P49" i="3"/>
  <c r="Q49" i="3"/>
  <c r="R49" i="3"/>
  <c r="S49" i="3"/>
  <c r="T49" i="3"/>
  <c r="U49" i="3"/>
  <c r="V49" i="3"/>
  <c r="X49" i="3"/>
  <c r="M50" i="3"/>
  <c r="N50" i="3"/>
  <c r="O50" i="3"/>
  <c r="P50" i="3"/>
  <c r="Q50" i="3"/>
  <c r="R50" i="3"/>
  <c r="S50" i="3"/>
  <c r="T50" i="3"/>
  <c r="U50" i="3"/>
  <c r="V50" i="3"/>
  <c r="X50" i="3"/>
  <c r="M51" i="3"/>
  <c r="N51" i="3"/>
  <c r="O51" i="3"/>
  <c r="P51" i="3"/>
  <c r="Q51" i="3"/>
  <c r="R51" i="3"/>
  <c r="S51" i="3"/>
  <c r="T51" i="3"/>
  <c r="U51" i="3"/>
  <c r="V51" i="3"/>
  <c r="X51" i="3"/>
  <c r="M52" i="3"/>
  <c r="N52" i="3"/>
  <c r="O52" i="3"/>
  <c r="P52" i="3"/>
  <c r="Q52" i="3"/>
  <c r="R52" i="3"/>
  <c r="S52" i="3"/>
  <c r="T52" i="3"/>
  <c r="U52" i="3"/>
  <c r="V52" i="3"/>
  <c r="X52" i="3"/>
  <c r="M53" i="3"/>
  <c r="N53" i="3"/>
  <c r="O53" i="3"/>
  <c r="P53" i="3"/>
  <c r="Q53" i="3"/>
  <c r="R53" i="3"/>
  <c r="S53" i="3"/>
  <c r="T53" i="3"/>
  <c r="U53" i="3"/>
  <c r="V53" i="3"/>
  <c r="X53" i="3"/>
  <c r="M54" i="3"/>
  <c r="N54" i="3"/>
  <c r="O54" i="3"/>
  <c r="P54" i="3"/>
  <c r="Q54" i="3"/>
  <c r="R54" i="3"/>
  <c r="S54" i="3"/>
  <c r="T54" i="3"/>
  <c r="U54" i="3"/>
  <c r="V54" i="3"/>
  <c r="X54" i="3"/>
  <c r="M55" i="3"/>
  <c r="N55" i="3"/>
  <c r="O55" i="3"/>
  <c r="P55" i="3"/>
  <c r="Q55" i="3"/>
  <c r="R55" i="3"/>
  <c r="S55" i="3"/>
  <c r="T55" i="3"/>
  <c r="U55" i="3"/>
  <c r="V55" i="3"/>
  <c r="X55" i="3"/>
  <c r="M56" i="3"/>
  <c r="N56" i="3"/>
  <c r="O56" i="3"/>
  <c r="P56" i="3"/>
  <c r="Q56" i="3"/>
  <c r="R56" i="3"/>
  <c r="S56" i="3"/>
  <c r="T56" i="3"/>
  <c r="U56" i="3"/>
  <c r="V56" i="3"/>
  <c r="X56" i="3"/>
  <c r="M57" i="3"/>
  <c r="N57" i="3"/>
  <c r="O57" i="3"/>
  <c r="P57" i="3"/>
  <c r="Q57" i="3"/>
  <c r="R57" i="3"/>
  <c r="S57" i="3"/>
  <c r="T57" i="3"/>
  <c r="U57" i="3"/>
  <c r="V57" i="3"/>
  <c r="X57" i="3"/>
  <c r="M58" i="3"/>
  <c r="N58" i="3"/>
  <c r="O58" i="3"/>
  <c r="P58" i="3"/>
  <c r="Q58" i="3"/>
  <c r="R58" i="3"/>
  <c r="S58" i="3"/>
  <c r="T58" i="3"/>
  <c r="U58" i="3"/>
  <c r="V58" i="3"/>
  <c r="X58" i="3"/>
  <c r="M59" i="3"/>
  <c r="N59" i="3"/>
  <c r="O59" i="3"/>
  <c r="P59" i="3"/>
  <c r="Q59" i="3"/>
  <c r="R59" i="3"/>
  <c r="S59" i="3"/>
  <c r="T59" i="3"/>
  <c r="U59" i="3"/>
  <c r="V59" i="3"/>
  <c r="X59" i="3"/>
  <c r="M60" i="3"/>
  <c r="N60" i="3"/>
  <c r="O60" i="3"/>
  <c r="P60" i="3"/>
  <c r="Q60" i="3"/>
  <c r="R60" i="3"/>
  <c r="S60" i="3"/>
  <c r="T60" i="3"/>
  <c r="U60" i="3"/>
  <c r="V60" i="3"/>
  <c r="X60" i="3"/>
  <c r="M61" i="3"/>
  <c r="N61" i="3"/>
  <c r="O61" i="3"/>
  <c r="P61" i="3"/>
  <c r="Q61" i="3"/>
  <c r="R61" i="3"/>
  <c r="S61" i="3"/>
  <c r="T61" i="3"/>
  <c r="U61" i="3"/>
  <c r="V61" i="3"/>
  <c r="X61" i="3"/>
  <c r="M62" i="3"/>
  <c r="N62" i="3"/>
  <c r="O62" i="3"/>
  <c r="P62" i="3"/>
  <c r="Q62" i="3"/>
  <c r="R62" i="3"/>
  <c r="S62" i="3"/>
  <c r="T62" i="3"/>
  <c r="U62" i="3"/>
  <c r="V62" i="3"/>
  <c r="X62" i="3"/>
  <c r="M63" i="3"/>
  <c r="N63" i="3"/>
  <c r="O63" i="3"/>
  <c r="P63" i="3"/>
  <c r="Q63" i="3"/>
  <c r="R63" i="3"/>
  <c r="S63" i="3"/>
  <c r="T63" i="3"/>
  <c r="U63" i="3"/>
  <c r="V63" i="3"/>
  <c r="X63" i="3"/>
  <c r="M64" i="3"/>
  <c r="N64" i="3"/>
  <c r="O64" i="3"/>
  <c r="P64" i="3"/>
  <c r="Q64" i="3"/>
  <c r="R64" i="3"/>
  <c r="S64" i="3"/>
  <c r="T64" i="3"/>
  <c r="U64" i="3"/>
  <c r="V64" i="3"/>
  <c r="X64" i="3"/>
  <c r="M65" i="3"/>
  <c r="N65" i="3"/>
  <c r="O65" i="3"/>
  <c r="P65" i="3"/>
  <c r="Q65" i="3"/>
  <c r="R65" i="3"/>
  <c r="S65" i="3"/>
  <c r="T65" i="3"/>
  <c r="U65" i="3"/>
  <c r="V65" i="3"/>
  <c r="X65" i="3"/>
  <c r="M66" i="3"/>
  <c r="N66" i="3"/>
  <c r="O66" i="3"/>
  <c r="P66" i="3"/>
  <c r="Q66" i="3"/>
  <c r="R66" i="3"/>
  <c r="S66" i="3"/>
  <c r="T66" i="3"/>
  <c r="U66" i="3"/>
  <c r="V66" i="3"/>
  <c r="X66" i="3"/>
  <c r="M67" i="3"/>
  <c r="N67" i="3"/>
  <c r="O67" i="3"/>
  <c r="P67" i="3"/>
  <c r="Q67" i="3"/>
  <c r="R67" i="3"/>
  <c r="S67" i="3"/>
  <c r="T67" i="3"/>
  <c r="U67" i="3"/>
  <c r="V67" i="3"/>
  <c r="X67" i="3"/>
  <c r="M68" i="3"/>
  <c r="N68" i="3"/>
  <c r="O68" i="3"/>
  <c r="P68" i="3"/>
  <c r="Q68" i="3"/>
  <c r="R68" i="3"/>
  <c r="S68" i="3"/>
  <c r="T68" i="3"/>
  <c r="U68" i="3"/>
  <c r="V68" i="3"/>
  <c r="X68" i="3"/>
  <c r="M69" i="3"/>
  <c r="N69" i="3"/>
  <c r="O69" i="3"/>
  <c r="P69" i="3"/>
  <c r="Q69" i="3"/>
  <c r="R69" i="3"/>
  <c r="S69" i="3"/>
  <c r="T69" i="3"/>
  <c r="U69" i="3"/>
  <c r="V69" i="3"/>
  <c r="X69" i="3"/>
  <c r="M70" i="3"/>
  <c r="N70" i="3"/>
  <c r="O70" i="3"/>
  <c r="P70" i="3"/>
  <c r="Q70" i="3"/>
  <c r="R70" i="3"/>
  <c r="S70" i="3"/>
  <c r="T70" i="3"/>
  <c r="U70" i="3"/>
  <c r="V70" i="3"/>
  <c r="X70" i="3"/>
  <c r="M71" i="3"/>
  <c r="N71" i="3"/>
  <c r="O71" i="3"/>
  <c r="P71" i="3"/>
  <c r="Q71" i="3"/>
  <c r="R71" i="3"/>
  <c r="S71" i="3"/>
  <c r="T71" i="3"/>
  <c r="U71" i="3"/>
  <c r="V71" i="3"/>
  <c r="X71" i="3"/>
  <c r="M72" i="3"/>
  <c r="N72" i="3"/>
  <c r="O72" i="3"/>
  <c r="P72" i="3"/>
  <c r="Q72" i="3"/>
  <c r="R72" i="3"/>
  <c r="S72" i="3"/>
  <c r="T72" i="3"/>
  <c r="U72" i="3"/>
  <c r="V72" i="3"/>
  <c r="X72" i="3"/>
  <c r="M73" i="3"/>
  <c r="N73" i="3"/>
  <c r="O73" i="3"/>
  <c r="P73" i="3"/>
  <c r="Q73" i="3"/>
  <c r="R73" i="3"/>
  <c r="S73" i="3"/>
  <c r="T73" i="3"/>
  <c r="U73" i="3"/>
  <c r="V73" i="3"/>
  <c r="X73" i="3"/>
  <c r="M74" i="3"/>
  <c r="N74" i="3"/>
  <c r="O74" i="3"/>
  <c r="P74" i="3"/>
  <c r="Q74" i="3"/>
  <c r="R74" i="3"/>
  <c r="S74" i="3"/>
  <c r="T74" i="3"/>
  <c r="U74" i="3"/>
  <c r="V74" i="3"/>
  <c r="X74" i="3"/>
  <c r="M75" i="3"/>
  <c r="N75" i="3"/>
  <c r="O75" i="3"/>
  <c r="P75" i="3"/>
  <c r="Q75" i="3"/>
  <c r="R75" i="3"/>
  <c r="S75" i="3"/>
  <c r="T75" i="3"/>
  <c r="U75" i="3"/>
  <c r="V75" i="3"/>
  <c r="X75" i="3"/>
  <c r="M76" i="3"/>
  <c r="N76" i="3"/>
  <c r="O76" i="3"/>
  <c r="P76" i="3"/>
  <c r="Q76" i="3"/>
  <c r="R76" i="3"/>
  <c r="S76" i="3"/>
  <c r="T76" i="3"/>
  <c r="U76" i="3"/>
  <c r="V76" i="3"/>
  <c r="X76" i="3"/>
  <c r="M77" i="3"/>
  <c r="N77" i="3"/>
  <c r="O77" i="3"/>
  <c r="P77" i="3"/>
  <c r="Q77" i="3"/>
  <c r="R77" i="3"/>
  <c r="S77" i="3"/>
  <c r="T77" i="3"/>
  <c r="U77" i="3"/>
  <c r="V77" i="3"/>
  <c r="X77" i="3"/>
  <c r="M78" i="3"/>
  <c r="N78" i="3"/>
  <c r="O78" i="3"/>
  <c r="P78" i="3"/>
  <c r="Q78" i="3"/>
  <c r="R78" i="3"/>
  <c r="S78" i="3"/>
  <c r="T78" i="3"/>
  <c r="U78" i="3"/>
  <c r="V78" i="3"/>
  <c r="X78" i="3"/>
  <c r="M79" i="3"/>
  <c r="N79" i="3"/>
  <c r="O79" i="3"/>
  <c r="P79" i="3"/>
  <c r="Q79" i="3"/>
  <c r="R79" i="3"/>
  <c r="S79" i="3"/>
  <c r="T79" i="3"/>
  <c r="U79" i="3"/>
  <c r="V79" i="3"/>
  <c r="X79" i="3"/>
  <c r="M80" i="3"/>
  <c r="N80" i="3"/>
  <c r="O80" i="3"/>
  <c r="P80" i="3"/>
  <c r="Q80" i="3"/>
  <c r="R80" i="3"/>
  <c r="S80" i="3"/>
  <c r="T80" i="3"/>
  <c r="U80" i="3"/>
  <c r="V80" i="3"/>
  <c r="X80" i="3"/>
  <c r="M81" i="3"/>
  <c r="N81" i="3"/>
  <c r="O81" i="3"/>
  <c r="P81" i="3"/>
  <c r="Q81" i="3"/>
  <c r="R81" i="3"/>
  <c r="S81" i="3"/>
  <c r="T81" i="3"/>
  <c r="U81" i="3"/>
  <c r="V81" i="3"/>
  <c r="X81" i="3"/>
  <c r="M82" i="3"/>
  <c r="N82" i="3"/>
  <c r="O82" i="3"/>
  <c r="P82" i="3"/>
  <c r="Q82" i="3"/>
  <c r="R82" i="3"/>
  <c r="S82" i="3"/>
  <c r="T82" i="3"/>
  <c r="U82" i="3"/>
  <c r="V82" i="3"/>
  <c r="X82" i="3"/>
  <c r="M83" i="3"/>
  <c r="N83" i="3"/>
  <c r="O83" i="3"/>
  <c r="P83" i="3"/>
  <c r="Q83" i="3"/>
  <c r="R83" i="3"/>
  <c r="S83" i="3"/>
  <c r="T83" i="3"/>
  <c r="U83" i="3"/>
  <c r="V83" i="3"/>
  <c r="X83" i="3"/>
  <c r="M84" i="3"/>
  <c r="N84" i="3"/>
  <c r="O84" i="3"/>
  <c r="P84" i="3"/>
  <c r="Q84" i="3"/>
  <c r="R84" i="3"/>
  <c r="S84" i="3"/>
  <c r="T84" i="3"/>
  <c r="U84" i="3"/>
  <c r="V84" i="3"/>
  <c r="X84" i="3"/>
  <c r="M85" i="3"/>
  <c r="N85" i="3"/>
  <c r="O85" i="3"/>
  <c r="P85" i="3"/>
  <c r="Q85" i="3"/>
  <c r="R85" i="3"/>
  <c r="S85" i="3"/>
  <c r="T85" i="3"/>
  <c r="U85" i="3"/>
  <c r="V85" i="3"/>
  <c r="X85" i="3"/>
  <c r="M86" i="3"/>
  <c r="N86" i="3"/>
  <c r="O86" i="3"/>
  <c r="P86" i="3"/>
  <c r="Q86" i="3"/>
  <c r="R86" i="3"/>
  <c r="S86" i="3"/>
  <c r="T86" i="3"/>
  <c r="U86" i="3"/>
  <c r="V86" i="3"/>
  <c r="X86" i="3"/>
  <c r="M87" i="3"/>
  <c r="N87" i="3"/>
  <c r="O87" i="3"/>
  <c r="P87" i="3"/>
  <c r="Q87" i="3"/>
  <c r="R87" i="3"/>
  <c r="S87" i="3"/>
  <c r="T87" i="3"/>
  <c r="U87" i="3"/>
  <c r="V87" i="3"/>
  <c r="X87" i="3"/>
  <c r="M88" i="3"/>
  <c r="N88" i="3"/>
  <c r="O88" i="3"/>
  <c r="P88" i="3"/>
  <c r="Q88" i="3"/>
  <c r="R88" i="3"/>
  <c r="S88" i="3"/>
  <c r="T88" i="3"/>
  <c r="U88" i="3"/>
  <c r="V88" i="3"/>
  <c r="X88" i="3"/>
  <c r="M89" i="3"/>
  <c r="N89" i="3"/>
  <c r="O89" i="3"/>
  <c r="P89" i="3"/>
  <c r="Q89" i="3"/>
  <c r="R89" i="3"/>
  <c r="S89" i="3"/>
  <c r="T89" i="3"/>
  <c r="U89" i="3"/>
  <c r="V89" i="3"/>
  <c r="X89" i="3"/>
  <c r="M90" i="3"/>
  <c r="N90" i="3"/>
  <c r="O90" i="3"/>
  <c r="P90" i="3"/>
  <c r="Q90" i="3"/>
  <c r="R90" i="3"/>
  <c r="S90" i="3"/>
  <c r="T90" i="3"/>
  <c r="U90" i="3"/>
  <c r="V90" i="3"/>
  <c r="X90" i="3"/>
  <c r="M91" i="3"/>
  <c r="N91" i="3"/>
  <c r="O91" i="3"/>
  <c r="P91" i="3"/>
  <c r="Q91" i="3"/>
  <c r="R91" i="3"/>
  <c r="S91" i="3"/>
  <c r="T91" i="3"/>
  <c r="U91" i="3"/>
  <c r="V91" i="3"/>
  <c r="X91" i="3"/>
  <c r="M92" i="3"/>
  <c r="N92" i="3"/>
  <c r="O92" i="3"/>
  <c r="P92" i="3"/>
  <c r="Q92" i="3"/>
  <c r="R92" i="3"/>
  <c r="S92" i="3"/>
  <c r="T92" i="3"/>
  <c r="U92" i="3"/>
  <c r="V92" i="3"/>
  <c r="X92" i="3"/>
  <c r="M93" i="3"/>
  <c r="N93" i="3"/>
  <c r="O93" i="3"/>
  <c r="P93" i="3"/>
  <c r="Q93" i="3"/>
  <c r="R93" i="3"/>
  <c r="S93" i="3"/>
  <c r="T93" i="3"/>
  <c r="U93" i="3"/>
  <c r="V93" i="3"/>
  <c r="X93" i="3"/>
  <c r="M94" i="3"/>
  <c r="N94" i="3"/>
  <c r="O94" i="3"/>
  <c r="P94" i="3"/>
  <c r="Q94" i="3"/>
  <c r="R94" i="3"/>
  <c r="S94" i="3"/>
  <c r="T94" i="3"/>
  <c r="U94" i="3"/>
  <c r="V94" i="3"/>
  <c r="X94" i="3"/>
  <c r="M95" i="3"/>
  <c r="N95" i="3"/>
  <c r="O95" i="3"/>
  <c r="P95" i="3"/>
  <c r="Q95" i="3"/>
  <c r="R95" i="3"/>
  <c r="S95" i="3"/>
  <c r="T95" i="3"/>
  <c r="U95" i="3"/>
  <c r="V95" i="3"/>
  <c r="X95" i="3"/>
  <c r="M96" i="3"/>
  <c r="N96" i="3"/>
  <c r="O96" i="3"/>
  <c r="P96" i="3"/>
  <c r="Q96" i="3"/>
  <c r="R96" i="3"/>
  <c r="S96" i="3"/>
  <c r="T96" i="3"/>
  <c r="U96" i="3"/>
  <c r="V96" i="3"/>
  <c r="X96" i="3"/>
  <c r="M97" i="3"/>
  <c r="N97" i="3"/>
  <c r="O97" i="3"/>
  <c r="P97" i="3"/>
  <c r="Q97" i="3"/>
  <c r="R97" i="3"/>
  <c r="S97" i="3"/>
  <c r="T97" i="3"/>
  <c r="U97" i="3"/>
  <c r="V97" i="3"/>
  <c r="X97" i="3"/>
  <c r="M98" i="3"/>
  <c r="N98" i="3"/>
  <c r="O98" i="3"/>
  <c r="P98" i="3"/>
  <c r="Q98" i="3"/>
  <c r="R98" i="3"/>
  <c r="S98" i="3"/>
  <c r="T98" i="3"/>
  <c r="U98" i="3"/>
  <c r="V98" i="3"/>
  <c r="X98" i="3"/>
  <c r="M99" i="3"/>
  <c r="N99" i="3"/>
  <c r="O99" i="3"/>
  <c r="P99" i="3"/>
  <c r="Q99" i="3"/>
  <c r="R99" i="3"/>
  <c r="S99" i="3"/>
  <c r="T99" i="3"/>
  <c r="U99" i="3"/>
  <c r="V99" i="3"/>
  <c r="X99" i="3"/>
  <c r="M100" i="3"/>
  <c r="N100" i="3"/>
  <c r="O100" i="3"/>
  <c r="P100" i="3"/>
  <c r="Q100" i="3"/>
  <c r="R100" i="3"/>
  <c r="S100" i="3"/>
  <c r="T100" i="3"/>
  <c r="U100" i="3"/>
  <c r="V100" i="3"/>
  <c r="X100" i="3"/>
  <c r="M101" i="3"/>
  <c r="N101" i="3"/>
  <c r="O101" i="3"/>
  <c r="P101" i="3"/>
  <c r="Q101" i="3"/>
  <c r="R101" i="3"/>
  <c r="S101" i="3"/>
  <c r="T101" i="3"/>
  <c r="U101" i="3"/>
  <c r="V101" i="3"/>
  <c r="X101" i="3"/>
  <c r="M102" i="3"/>
  <c r="N102" i="3"/>
  <c r="O102" i="3"/>
  <c r="P102" i="3"/>
  <c r="Q102" i="3"/>
  <c r="R102" i="3"/>
  <c r="S102" i="3"/>
  <c r="T102" i="3"/>
  <c r="U102" i="3"/>
  <c r="V102" i="3"/>
  <c r="X102" i="3"/>
  <c r="M103" i="3"/>
  <c r="N103" i="3"/>
  <c r="O103" i="3"/>
  <c r="P103" i="3"/>
  <c r="Q103" i="3"/>
  <c r="R103" i="3"/>
  <c r="S103" i="3"/>
  <c r="T103" i="3"/>
  <c r="U103" i="3"/>
  <c r="V103" i="3"/>
  <c r="X103" i="3"/>
  <c r="M104" i="3"/>
  <c r="N104" i="3"/>
  <c r="O104" i="3"/>
  <c r="P104" i="3"/>
  <c r="Q104" i="3"/>
  <c r="R104" i="3"/>
  <c r="S104" i="3"/>
  <c r="T104" i="3"/>
  <c r="U104" i="3"/>
  <c r="V104" i="3"/>
  <c r="X104" i="3"/>
  <c r="M105" i="3"/>
  <c r="N105" i="3"/>
  <c r="O105" i="3"/>
  <c r="P105" i="3"/>
  <c r="Q105" i="3"/>
  <c r="R105" i="3"/>
  <c r="S105" i="3"/>
  <c r="T105" i="3"/>
  <c r="U105" i="3"/>
  <c r="V105" i="3"/>
  <c r="X105" i="3"/>
  <c r="M106" i="3"/>
  <c r="N106" i="3"/>
  <c r="O106" i="3"/>
  <c r="P106" i="3"/>
  <c r="Q106" i="3"/>
  <c r="R106" i="3"/>
  <c r="S106" i="3"/>
  <c r="T106" i="3"/>
  <c r="U106" i="3"/>
  <c r="V106" i="3"/>
  <c r="X106" i="3"/>
  <c r="M107" i="3"/>
  <c r="N107" i="3"/>
  <c r="O107" i="3"/>
  <c r="P107" i="3"/>
  <c r="Q107" i="3"/>
  <c r="R107" i="3"/>
  <c r="S107" i="3"/>
  <c r="T107" i="3"/>
  <c r="U107" i="3"/>
  <c r="V107" i="3"/>
  <c r="X107" i="3"/>
  <c r="M108" i="3"/>
  <c r="N108" i="3"/>
  <c r="O108" i="3"/>
  <c r="P108" i="3"/>
  <c r="Q108" i="3"/>
  <c r="R108" i="3"/>
  <c r="S108" i="3"/>
  <c r="T108" i="3"/>
  <c r="U108" i="3"/>
  <c r="V108" i="3"/>
  <c r="X108" i="3"/>
  <c r="M109" i="3"/>
  <c r="N109" i="3"/>
  <c r="O109" i="3"/>
  <c r="P109" i="3"/>
  <c r="Q109" i="3"/>
  <c r="R109" i="3"/>
  <c r="S109" i="3"/>
  <c r="T109" i="3"/>
  <c r="U109" i="3"/>
  <c r="V109" i="3"/>
  <c r="X109" i="3"/>
  <c r="M110" i="3"/>
  <c r="N110" i="3"/>
  <c r="O110" i="3"/>
  <c r="P110" i="3"/>
  <c r="Q110" i="3"/>
  <c r="R110" i="3"/>
  <c r="S110" i="3"/>
  <c r="T110" i="3"/>
  <c r="U110" i="3"/>
  <c r="V110" i="3"/>
  <c r="X110" i="3"/>
  <c r="M111" i="3"/>
  <c r="N111" i="3"/>
  <c r="O111" i="3"/>
  <c r="P111" i="3"/>
  <c r="Q111" i="3"/>
  <c r="R111" i="3"/>
  <c r="S111" i="3"/>
  <c r="T111" i="3"/>
  <c r="U111" i="3"/>
  <c r="V111" i="3"/>
  <c r="X111" i="3"/>
  <c r="M112" i="3"/>
  <c r="N112" i="3"/>
  <c r="O112" i="3"/>
  <c r="P112" i="3"/>
  <c r="Q112" i="3"/>
  <c r="R112" i="3"/>
  <c r="S112" i="3"/>
  <c r="T112" i="3"/>
  <c r="U112" i="3"/>
  <c r="V112" i="3"/>
  <c r="X112" i="3"/>
  <c r="M113" i="3"/>
  <c r="N113" i="3"/>
  <c r="O113" i="3"/>
  <c r="P113" i="3"/>
  <c r="Q113" i="3"/>
  <c r="R113" i="3"/>
  <c r="S113" i="3"/>
  <c r="T113" i="3"/>
  <c r="U113" i="3"/>
  <c r="V113" i="3"/>
  <c r="X113" i="3"/>
  <c r="M114" i="3"/>
  <c r="N114" i="3"/>
  <c r="O114" i="3"/>
  <c r="P114" i="3"/>
  <c r="Q114" i="3"/>
  <c r="R114" i="3"/>
  <c r="S114" i="3"/>
  <c r="T114" i="3"/>
  <c r="U114" i="3"/>
  <c r="V114" i="3"/>
  <c r="X114" i="3"/>
  <c r="M115" i="3"/>
  <c r="N115" i="3"/>
  <c r="O115" i="3"/>
  <c r="P115" i="3"/>
  <c r="Q115" i="3"/>
  <c r="R115" i="3"/>
  <c r="S115" i="3"/>
  <c r="T115" i="3"/>
  <c r="U115" i="3"/>
  <c r="V115" i="3"/>
  <c r="X115" i="3"/>
  <c r="M116" i="3"/>
  <c r="N116" i="3"/>
  <c r="O116" i="3"/>
  <c r="P116" i="3"/>
  <c r="Q116" i="3"/>
  <c r="R116" i="3"/>
  <c r="S116" i="3"/>
  <c r="T116" i="3"/>
  <c r="U116" i="3"/>
  <c r="V116" i="3"/>
  <c r="X116" i="3"/>
  <c r="M117" i="3"/>
  <c r="N117" i="3"/>
  <c r="O117" i="3"/>
  <c r="P117" i="3"/>
  <c r="Q117" i="3"/>
  <c r="R117" i="3"/>
  <c r="S117" i="3"/>
  <c r="T117" i="3"/>
  <c r="U117" i="3"/>
  <c r="V117" i="3"/>
  <c r="X117" i="3"/>
  <c r="M118" i="3"/>
  <c r="N118" i="3"/>
  <c r="O118" i="3"/>
  <c r="P118" i="3"/>
  <c r="Q118" i="3"/>
  <c r="R118" i="3"/>
  <c r="S118" i="3"/>
  <c r="T118" i="3"/>
  <c r="U118" i="3"/>
  <c r="V118" i="3"/>
  <c r="X118" i="3"/>
  <c r="M119" i="3"/>
  <c r="N119" i="3"/>
  <c r="O119" i="3"/>
  <c r="P119" i="3"/>
  <c r="Q119" i="3"/>
  <c r="R119" i="3"/>
  <c r="S119" i="3"/>
  <c r="T119" i="3"/>
  <c r="U119" i="3"/>
  <c r="V119" i="3"/>
  <c r="X119" i="3"/>
  <c r="M120" i="3"/>
  <c r="N120" i="3"/>
  <c r="O120" i="3"/>
  <c r="P120" i="3"/>
  <c r="Q120" i="3"/>
  <c r="R120" i="3"/>
  <c r="S120" i="3"/>
  <c r="T120" i="3"/>
  <c r="U120" i="3"/>
  <c r="V120" i="3"/>
  <c r="X120" i="3"/>
  <c r="M121" i="3"/>
  <c r="N121" i="3"/>
  <c r="O121" i="3"/>
  <c r="P121" i="3"/>
  <c r="Q121" i="3"/>
  <c r="R121" i="3"/>
  <c r="S121" i="3"/>
  <c r="T121" i="3"/>
  <c r="U121" i="3"/>
  <c r="V121" i="3"/>
  <c r="X121" i="3"/>
  <c r="M122" i="3"/>
  <c r="N122" i="3"/>
  <c r="O122" i="3"/>
  <c r="P122" i="3"/>
  <c r="Q122" i="3"/>
  <c r="R122" i="3"/>
  <c r="S122" i="3"/>
  <c r="T122" i="3"/>
  <c r="U122" i="3"/>
  <c r="V122" i="3"/>
  <c r="X122" i="3"/>
  <c r="M123" i="3"/>
  <c r="N123" i="3"/>
  <c r="O123" i="3"/>
  <c r="P123" i="3"/>
  <c r="Q123" i="3"/>
  <c r="R123" i="3"/>
  <c r="S123" i="3"/>
  <c r="T123" i="3"/>
  <c r="U123" i="3"/>
  <c r="V123" i="3"/>
  <c r="X123" i="3"/>
  <c r="M124" i="3"/>
  <c r="N124" i="3"/>
  <c r="O124" i="3"/>
  <c r="P124" i="3"/>
  <c r="Q124" i="3"/>
  <c r="R124" i="3"/>
  <c r="S124" i="3"/>
  <c r="T124" i="3"/>
  <c r="U124" i="3"/>
  <c r="V124" i="3"/>
  <c r="X124" i="3"/>
  <c r="M125" i="3"/>
  <c r="N125" i="3"/>
  <c r="O125" i="3"/>
  <c r="P125" i="3"/>
  <c r="Q125" i="3"/>
  <c r="R125" i="3"/>
  <c r="S125" i="3"/>
  <c r="T125" i="3"/>
  <c r="U125" i="3"/>
  <c r="V125" i="3"/>
  <c r="X125" i="3"/>
  <c r="M126" i="3"/>
  <c r="N126" i="3"/>
  <c r="O126" i="3"/>
  <c r="P126" i="3"/>
  <c r="Q126" i="3"/>
  <c r="R126" i="3"/>
  <c r="S126" i="3"/>
  <c r="T126" i="3"/>
  <c r="U126" i="3"/>
  <c r="V126" i="3"/>
  <c r="X126" i="3"/>
  <c r="M127" i="3"/>
  <c r="N127" i="3"/>
  <c r="O127" i="3"/>
  <c r="P127" i="3"/>
  <c r="Q127" i="3"/>
  <c r="R127" i="3"/>
  <c r="S127" i="3"/>
  <c r="T127" i="3"/>
  <c r="U127" i="3"/>
  <c r="V127" i="3"/>
  <c r="X127" i="3"/>
  <c r="M128" i="3"/>
  <c r="N128" i="3"/>
  <c r="O128" i="3"/>
  <c r="P128" i="3"/>
  <c r="Q128" i="3"/>
  <c r="R128" i="3"/>
  <c r="S128" i="3"/>
  <c r="T128" i="3"/>
  <c r="U128" i="3"/>
  <c r="V128" i="3"/>
  <c r="X128" i="3"/>
  <c r="M129" i="3"/>
  <c r="N129" i="3"/>
  <c r="O129" i="3"/>
  <c r="P129" i="3"/>
  <c r="Q129" i="3"/>
  <c r="R129" i="3"/>
  <c r="S129" i="3"/>
  <c r="T129" i="3"/>
  <c r="U129" i="3"/>
  <c r="V129" i="3"/>
  <c r="X129" i="3"/>
  <c r="M130" i="3"/>
  <c r="N130" i="3"/>
  <c r="O130" i="3"/>
  <c r="P130" i="3"/>
  <c r="Q130" i="3"/>
  <c r="R130" i="3"/>
  <c r="S130" i="3"/>
  <c r="T130" i="3"/>
  <c r="U130" i="3"/>
  <c r="V130" i="3"/>
  <c r="X130" i="3"/>
  <c r="M131" i="3"/>
  <c r="N131" i="3"/>
  <c r="O131" i="3"/>
  <c r="P131" i="3"/>
  <c r="Q131" i="3"/>
  <c r="R131" i="3"/>
  <c r="S131" i="3"/>
  <c r="T131" i="3"/>
  <c r="U131" i="3"/>
  <c r="V131" i="3"/>
  <c r="X131" i="3"/>
  <c r="M132" i="3"/>
  <c r="N132" i="3"/>
  <c r="O132" i="3"/>
  <c r="P132" i="3"/>
  <c r="Q132" i="3"/>
  <c r="R132" i="3"/>
  <c r="S132" i="3"/>
  <c r="T132" i="3"/>
  <c r="U132" i="3"/>
  <c r="V132" i="3"/>
  <c r="X132" i="3"/>
  <c r="M133" i="3"/>
  <c r="N133" i="3"/>
  <c r="O133" i="3"/>
  <c r="P133" i="3"/>
  <c r="Q133" i="3"/>
  <c r="R133" i="3"/>
  <c r="S133" i="3"/>
  <c r="T133" i="3"/>
  <c r="U133" i="3"/>
  <c r="V133" i="3"/>
  <c r="X133" i="3"/>
  <c r="M134" i="3"/>
  <c r="N134" i="3"/>
  <c r="O134" i="3"/>
  <c r="P134" i="3"/>
  <c r="Q134" i="3"/>
  <c r="R134" i="3"/>
  <c r="S134" i="3"/>
  <c r="T134" i="3"/>
  <c r="U134" i="3"/>
  <c r="V134" i="3"/>
  <c r="X134" i="3"/>
  <c r="M135" i="3"/>
  <c r="N135" i="3"/>
  <c r="O135" i="3"/>
  <c r="P135" i="3"/>
  <c r="Q135" i="3"/>
  <c r="R135" i="3"/>
  <c r="S135" i="3"/>
  <c r="T135" i="3"/>
  <c r="U135" i="3"/>
  <c r="V135" i="3"/>
  <c r="X135" i="3"/>
  <c r="M136" i="3"/>
  <c r="N136" i="3"/>
  <c r="O136" i="3"/>
  <c r="P136" i="3"/>
  <c r="Q136" i="3"/>
  <c r="R136" i="3"/>
  <c r="S136" i="3"/>
  <c r="T136" i="3"/>
  <c r="U136" i="3"/>
  <c r="V136" i="3"/>
  <c r="X136" i="3"/>
  <c r="M137" i="3"/>
  <c r="N137" i="3"/>
  <c r="O137" i="3"/>
  <c r="P137" i="3"/>
  <c r="Q137" i="3"/>
  <c r="R137" i="3"/>
  <c r="S137" i="3"/>
  <c r="T137" i="3"/>
  <c r="U137" i="3"/>
  <c r="V137" i="3"/>
  <c r="X137" i="3"/>
  <c r="M138" i="3"/>
  <c r="N138" i="3"/>
  <c r="O138" i="3"/>
  <c r="P138" i="3"/>
  <c r="Q138" i="3"/>
  <c r="R138" i="3"/>
  <c r="S138" i="3"/>
  <c r="T138" i="3"/>
  <c r="U138" i="3"/>
  <c r="V138" i="3"/>
  <c r="X138" i="3"/>
  <c r="M139" i="3"/>
  <c r="N139" i="3"/>
  <c r="O139" i="3"/>
  <c r="P139" i="3"/>
  <c r="Q139" i="3"/>
  <c r="R139" i="3"/>
  <c r="S139" i="3"/>
  <c r="T139" i="3"/>
  <c r="U139" i="3"/>
  <c r="V139" i="3"/>
  <c r="X139" i="3"/>
  <c r="M140" i="3"/>
  <c r="N140" i="3"/>
  <c r="O140" i="3"/>
  <c r="P140" i="3"/>
  <c r="Q140" i="3"/>
  <c r="R140" i="3"/>
  <c r="S140" i="3"/>
  <c r="T140" i="3"/>
  <c r="U140" i="3"/>
  <c r="V140" i="3"/>
  <c r="X140" i="3"/>
  <c r="M141" i="3"/>
  <c r="N141" i="3"/>
  <c r="O141" i="3"/>
  <c r="P141" i="3"/>
  <c r="Q141" i="3"/>
  <c r="R141" i="3"/>
  <c r="S141" i="3"/>
  <c r="T141" i="3"/>
  <c r="U141" i="3"/>
  <c r="V141" i="3"/>
  <c r="X141" i="3"/>
  <c r="M142" i="3"/>
  <c r="N142" i="3"/>
  <c r="O142" i="3"/>
  <c r="P142" i="3"/>
  <c r="Q142" i="3"/>
  <c r="R142" i="3"/>
  <c r="S142" i="3"/>
  <c r="T142" i="3"/>
  <c r="U142" i="3"/>
  <c r="V142" i="3"/>
  <c r="X142" i="3"/>
  <c r="M143" i="3"/>
  <c r="N143" i="3"/>
  <c r="O143" i="3"/>
  <c r="P143" i="3"/>
  <c r="Q143" i="3"/>
  <c r="R143" i="3"/>
  <c r="S143" i="3"/>
  <c r="T143" i="3"/>
  <c r="U143" i="3"/>
  <c r="V143" i="3"/>
  <c r="X143" i="3"/>
  <c r="M144" i="3"/>
  <c r="N144" i="3"/>
  <c r="O144" i="3"/>
  <c r="P144" i="3"/>
  <c r="Q144" i="3"/>
  <c r="R144" i="3"/>
  <c r="S144" i="3"/>
  <c r="T144" i="3"/>
  <c r="U144" i="3"/>
  <c r="V144" i="3"/>
  <c r="X144" i="3"/>
  <c r="M145" i="3"/>
  <c r="N145" i="3"/>
  <c r="O145" i="3"/>
  <c r="P145" i="3"/>
  <c r="Q145" i="3"/>
  <c r="R145" i="3"/>
  <c r="S145" i="3"/>
  <c r="T145" i="3"/>
  <c r="U145" i="3"/>
  <c r="V145" i="3"/>
  <c r="X145" i="3"/>
  <c r="M146" i="3"/>
  <c r="N146" i="3"/>
  <c r="O146" i="3"/>
  <c r="P146" i="3"/>
  <c r="Q146" i="3"/>
  <c r="R146" i="3"/>
  <c r="S146" i="3"/>
  <c r="T146" i="3"/>
  <c r="U146" i="3"/>
  <c r="V146" i="3"/>
  <c r="X146" i="3"/>
  <c r="M147" i="3"/>
  <c r="N147" i="3"/>
  <c r="O147" i="3"/>
  <c r="P147" i="3"/>
  <c r="Q147" i="3"/>
  <c r="R147" i="3"/>
  <c r="S147" i="3"/>
  <c r="T147" i="3"/>
  <c r="U147" i="3"/>
  <c r="V147" i="3"/>
  <c r="X147" i="3"/>
  <c r="M148" i="3"/>
  <c r="N148" i="3"/>
  <c r="O148" i="3"/>
  <c r="P148" i="3"/>
  <c r="Q148" i="3"/>
  <c r="R148" i="3"/>
  <c r="S148" i="3"/>
  <c r="T148" i="3"/>
  <c r="U148" i="3"/>
  <c r="V148" i="3"/>
  <c r="X148" i="3"/>
  <c r="M149" i="3"/>
  <c r="N149" i="3"/>
  <c r="O149" i="3"/>
  <c r="P149" i="3"/>
  <c r="Q149" i="3"/>
  <c r="R149" i="3"/>
  <c r="S149" i="3"/>
  <c r="T149" i="3"/>
  <c r="U149" i="3"/>
  <c r="V149" i="3"/>
  <c r="X149" i="3"/>
  <c r="M150" i="3"/>
  <c r="N150" i="3"/>
  <c r="O150" i="3"/>
  <c r="P150" i="3"/>
  <c r="Q150" i="3"/>
  <c r="R150" i="3"/>
  <c r="S150" i="3"/>
  <c r="T150" i="3"/>
  <c r="U150" i="3"/>
  <c r="V150" i="3"/>
  <c r="X150" i="3"/>
  <c r="M151" i="3"/>
  <c r="N151" i="3"/>
  <c r="O151" i="3"/>
  <c r="P151" i="3"/>
  <c r="Q151" i="3"/>
  <c r="R151" i="3"/>
  <c r="S151" i="3"/>
  <c r="T151" i="3"/>
  <c r="U151" i="3"/>
  <c r="V151" i="3"/>
  <c r="X151" i="3"/>
  <c r="M152" i="3"/>
  <c r="N152" i="3"/>
  <c r="O152" i="3"/>
  <c r="P152" i="3"/>
  <c r="Q152" i="3"/>
  <c r="R152" i="3"/>
  <c r="S152" i="3"/>
  <c r="T152" i="3"/>
  <c r="U152" i="3"/>
  <c r="V152" i="3"/>
  <c r="X152" i="3"/>
  <c r="M153" i="3"/>
  <c r="N153" i="3"/>
  <c r="O153" i="3"/>
  <c r="P153" i="3"/>
  <c r="Q153" i="3"/>
  <c r="R153" i="3"/>
  <c r="S153" i="3"/>
  <c r="T153" i="3"/>
  <c r="U153" i="3"/>
  <c r="V153" i="3"/>
  <c r="X153" i="3"/>
  <c r="M154" i="3"/>
  <c r="N154" i="3"/>
  <c r="O154" i="3"/>
  <c r="P154" i="3"/>
  <c r="Q154" i="3"/>
  <c r="R154" i="3"/>
  <c r="S154" i="3"/>
  <c r="T154" i="3"/>
  <c r="U154" i="3"/>
  <c r="V154" i="3"/>
  <c r="X154" i="3"/>
  <c r="M155" i="3"/>
  <c r="N155" i="3"/>
  <c r="O155" i="3"/>
  <c r="P155" i="3"/>
  <c r="Q155" i="3"/>
  <c r="R155" i="3"/>
  <c r="S155" i="3"/>
  <c r="T155" i="3"/>
  <c r="U155" i="3"/>
  <c r="V155" i="3"/>
  <c r="X155" i="3"/>
  <c r="M156" i="3"/>
  <c r="N156" i="3"/>
  <c r="O156" i="3"/>
  <c r="P156" i="3"/>
  <c r="Q156" i="3"/>
  <c r="R156" i="3"/>
  <c r="S156" i="3"/>
  <c r="T156" i="3"/>
  <c r="U156" i="3"/>
  <c r="V156" i="3"/>
  <c r="X156" i="3"/>
  <c r="M157" i="3"/>
  <c r="N157" i="3"/>
  <c r="O157" i="3"/>
  <c r="P157" i="3"/>
  <c r="Q157" i="3"/>
  <c r="R157" i="3"/>
  <c r="S157" i="3"/>
  <c r="T157" i="3"/>
  <c r="U157" i="3"/>
  <c r="V157" i="3"/>
  <c r="X157" i="3"/>
  <c r="M158" i="3"/>
  <c r="N158" i="3"/>
  <c r="O158" i="3"/>
  <c r="P158" i="3"/>
  <c r="Q158" i="3"/>
  <c r="R158" i="3"/>
  <c r="S158" i="3"/>
  <c r="T158" i="3"/>
  <c r="U158" i="3"/>
  <c r="V158" i="3"/>
  <c r="X158" i="3"/>
  <c r="M159" i="3"/>
  <c r="N159" i="3"/>
  <c r="O159" i="3"/>
  <c r="P159" i="3"/>
  <c r="Q159" i="3"/>
  <c r="R159" i="3"/>
  <c r="S159" i="3"/>
  <c r="T159" i="3"/>
  <c r="U159" i="3"/>
  <c r="V159" i="3"/>
  <c r="X159" i="3"/>
  <c r="M160" i="3"/>
  <c r="N160" i="3"/>
  <c r="O160" i="3"/>
  <c r="P160" i="3"/>
  <c r="Q160" i="3"/>
  <c r="R160" i="3"/>
  <c r="S160" i="3"/>
  <c r="T160" i="3"/>
  <c r="U160" i="3"/>
  <c r="V160" i="3"/>
  <c r="X160" i="3"/>
  <c r="M161" i="3"/>
  <c r="N161" i="3"/>
  <c r="O161" i="3"/>
  <c r="P161" i="3"/>
  <c r="Q161" i="3"/>
  <c r="R161" i="3"/>
  <c r="S161" i="3"/>
  <c r="T161" i="3"/>
  <c r="U161" i="3"/>
  <c r="V161" i="3"/>
  <c r="X161" i="3"/>
  <c r="M162" i="3"/>
  <c r="N162" i="3"/>
  <c r="O162" i="3"/>
  <c r="P162" i="3"/>
  <c r="Q162" i="3"/>
  <c r="R162" i="3"/>
  <c r="S162" i="3"/>
  <c r="T162" i="3"/>
  <c r="U162" i="3"/>
  <c r="V162" i="3"/>
  <c r="X162" i="3"/>
  <c r="M163" i="3"/>
  <c r="N163" i="3"/>
  <c r="O163" i="3"/>
  <c r="P163" i="3"/>
  <c r="Q163" i="3"/>
  <c r="R163" i="3"/>
  <c r="S163" i="3"/>
  <c r="T163" i="3"/>
  <c r="U163" i="3"/>
  <c r="V163" i="3"/>
  <c r="X163" i="3"/>
  <c r="M164" i="3"/>
  <c r="N164" i="3"/>
  <c r="O164" i="3"/>
  <c r="P164" i="3"/>
  <c r="Q164" i="3"/>
  <c r="R164" i="3"/>
  <c r="S164" i="3"/>
  <c r="T164" i="3"/>
  <c r="U164" i="3"/>
  <c r="V164" i="3"/>
  <c r="X164" i="3"/>
  <c r="M165" i="3"/>
  <c r="N165" i="3"/>
  <c r="O165" i="3"/>
  <c r="P165" i="3"/>
  <c r="Q165" i="3"/>
  <c r="R165" i="3"/>
  <c r="S165" i="3"/>
  <c r="T165" i="3"/>
  <c r="U165" i="3"/>
  <c r="V165" i="3"/>
  <c r="X165" i="3"/>
  <c r="M166" i="3"/>
  <c r="N166" i="3"/>
  <c r="O166" i="3"/>
  <c r="P166" i="3"/>
  <c r="Q166" i="3"/>
  <c r="R166" i="3"/>
  <c r="S166" i="3"/>
  <c r="T166" i="3"/>
  <c r="U166" i="3"/>
  <c r="V166" i="3"/>
  <c r="X166" i="3"/>
  <c r="M167" i="3"/>
  <c r="N167" i="3"/>
  <c r="O167" i="3"/>
  <c r="P167" i="3"/>
  <c r="Q167" i="3"/>
  <c r="R167" i="3"/>
  <c r="S167" i="3"/>
  <c r="T167" i="3"/>
  <c r="U167" i="3"/>
  <c r="V167" i="3"/>
  <c r="X167" i="3"/>
  <c r="M168" i="3"/>
  <c r="N168" i="3"/>
  <c r="O168" i="3"/>
  <c r="P168" i="3"/>
  <c r="Q168" i="3"/>
  <c r="R168" i="3"/>
  <c r="S168" i="3"/>
  <c r="T168" i="3"/>
  <c r="U168" i="3"/>
  <c r="V168" i="3"/>
  <c r="X168" i="3"/>
  <c r="M169" i="3"/>
  <c r="N169" i="3"/>
  <c r="O169" i="3"/>
  <c r="P169" i="3"/>
  <c r="Q169" i="3"/>
  <c r="R169" i="3"/>
  <c r="S169" i="3"/>
  <c r="T169" i="3"/>
  <c r="U169" i="3"/>
  <c r="V169" i="3"/>
  <c r="X169" i="3"/>
  <c r="U5" i="3"/>
  <c r="S5" i="3"/>
  <c r="P5" i="3"/>
  <c r="O5" i="3"/>
  <c r="M5" i="3"/>
  <c r="E542" i="1"/>
  <c r="F542" i="1"/>
  <c r="C542" i="1"/>
  <c r="G542" i="1"/>
  <c r="J542" i="1"/>
  <c r="E543" i="1"/>
  <c r="F543" i="1"/>
  <c r="C543" i="1"/>
  <c r="G543" i="1"/>
  <c r="J543" i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X5" i="3" l="1"/>
  <c r="V5" i="3"/>
  <c r="T5" i="3"/>
  <c r="R5" i="3"/>
  <c r="Q5" i="3"/>
  <c r="N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D523" i="1"/>
  <c r="D425" i="1"/>
  <c r="D350" i="1"/>
  <c r="D528" i="1"/>
  <c r="D522" i="1"/>
  <c r="D346" i="1"/>
  <c r="D374" i="1"/>
  <c r="D370" i="1"/>
  <c r="D366" i="1"/>
  <c r="D340" i="1"/>
  <c r="D460" i="1"/>
  <c r="D521" i="1"/>
  <c r="D336" i="1"/>
  <c r="D332" i="1"/>
  <c r="D328" i="1"/>
  <c r="D324" i="1"/>
  <c r="D320" i="1"/>
  <c r="D316" i="1"/>
  <c r="D417" i="1"/>
  <c r="D312" i="1"/>
  <c r="D308" i="1"/>
  <c r="D304" i="1"/>
  <c r="D416" i="1"/>
  <c r="D298" i="1"/>
  <c r="D294" i="1"/>
  <c r="D290" i="1"/>
  <c r="D289" i="1"/>
  <c r="D288" i="1"/>
  <c r="D284" i="1"/>
  <c r="D280" i="1"/>
  <c r="D276" i="1"/>
  <c r="D271" i="1"/>
  <c r="D267" i="1"/>
  <c r="D258" i="1"/>
  <c r="D254" i="1"/>
  <c r="D250" i="1"/>
  <c r="D249" i="1"/>
  <c r="D247" i="1"/>
  <c r="D246" i="1"/>
  <c r="D245" i="1"/>
  <c r="D241" i="1"/>
  <c r="D467" i="1"/>
  <c r="D236" i="1"/>
  <c r="D504" i="1"/>
  <c r="D503" i="1"/>
  <c r="D496" i="1"/>
  <c r="D527" i="1"/>
  <c r="D232" i="1"/>
  <c r="D468" i="1"/>
  <c r="D409" i="1"/>
  <c r="D495" i="1"/>
  <c r="D485" i="1"/>
  <c r="D444" i="1"/>
  <c r="D434" i="1"/>
  <c r="D228" i="1"/>
  <c r="D227" i="1"/>
  <c r="D451" i="1"/>
  <c r="D452" i="1"/>
  <c r="D426" i="1"/>
  <c r="D408" i="1"/>
  <c r="D226" i="1"/>
  <c r="D225" i="1"/>
  <c r="D224" i="1"/>
  <c r="D223" i="1"/>
  <c r="D222" i="1"/>
  <c r="D221" i="1"/>
  <c r="D47" i="1"/>
  <c r="D484" i="1"/>
  <c r="D220" i="1"/>
  <c r="D219" i="1"/>
  <c r="D54" i="1"/>
  <c r="D99" i="1"/>
  <c r="D100" i="1"/>
  <c r="D103" i="1"/>
  <c r="D104" i="1"/>
  <c r="D98" i="1"/>
  <c r="D107" i="1"/>
  <c r="D101" i="1"/>
  <c r="D102" i="1"/>
  <c r="D106" i="1"/>
  <c r="D97" i="1"/>
  <c r="D64" i="1"/>
  <c r="D55" i="1"/>
  <c r="D113" i="1"/>
  <c r="D114" i="1"/>
  <c r="D120" i="1"/>
  <c r="D111" i="1"/>
  <c r="D115" i="1"/>
  <c r="D116" i="1"/>
  <c r="D108" i="1"/>
  <c r="D80" i="1"/>
  <c r="D62" i="1"/>
  <c r="D91" i="1"/>
  <c r="D58" i="1"/>
  <c r="D93" i="1"/>
  <c r="D59" i="1"/>
  <c r="D53" i="1"/>
  <c r="D96" i="1"/>
  <c r="D61" i="1"/>
  <c r="D89" i="1"/>
  <c r="D56" i="1"/>
  <c r="D57" i="1"/>
  <c r="D90" i="1"/>
  <c r="D63" i="1"/>
  <c r="D95" i="1"/>
  <c r="D60" i="1"/>
  <c r="D433" i="1"/>
  <c r="D218" i="1"/>
  <c r="D400" i="1"/>
  <c r="D213" i="1"/>
  <c r="D209" i="1"/>
  <c r="D205" i="1"/>
  <c r="D362" i="1"/>
  <c r="D358" i="1"/>
  <c r="D354" i="1"/>
  <c r="D204" i="1"/>
  <c r="D203" i="1"/>
  <c r="D202" i="1"/>
  <c r="D476" i="1"/>
  <c r="D201" i="1"/>
  <c r="D200" i="1"/>
  <c r="D199" i="1"/>
  <c r="D198" i="1"/>
  <c r="D197" i="1"/>
  <c r="D196" i="1"/>
  <c r="D192" i="1"/>
  <c r="D188" i="1"/>
  <c r="D526" i="1"/>
  <c r="D525" i="1"/>
  <c r="D187" i="1"/>
  <c r="D186" i="1"/>
  <c r="D185" i="1"/>
  <c r="D184" i="1"/>
  <c r="D183" i="1"/>
  <c r="D182" i="1"/>
  <c r="D181" i="1"/>
  <c r="D477" i="1"/>
  <c r="D180" i="1"/>
  <c r="D396" i="1"/>
  <c r="D390" i="1"/>
  <c r="D386" i="1"/>
  <c r="D382" i="1"/>
  <c r="D459" i="1"/>
  <c r="D179" i="1"/>
  <c r="D443" i="1"/>
  <c r="D378" i="1"/>
  <c r="D178" i="1"/>
  <c r="D177" i="1"/>
  <c r="D176" i="1"/>
  <c r="D175" i="1"/>
  <c r="D524" i="1"/>
  <c r="D174" i="1"/>
  <c r="D173" i="1"/>
  <c r="D172" i="1"/>
  <c r="D171" i="1"/>
  <c r="D170" i="1"/>
  <c r="D169" i="1"/>
  <c r="D168" i="1"/>
  <c r="D167" i="1"/>
  <c r="D166" i="1"/>
  <c r="D160" i="1"/>
  <c r="D156" i="1"/>
  <c r="D152" i="1"/>
  <c r="D151" i="1"/>
  <c r="D147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52" i="1"/>
  <c r="D16" i="1"/>
  <c r="D6" i="1"/>
  <c r="D4" i="1"/>
  <c r="D3" i="1"/>
  <c r="G520" i="1" l="1"/>
  <c r="G512" i="1"/>
  <c r="G541" i="1"/>
  <c r="G527" i="1"/>
  <c r="G526" i="1"/>
  <c r="G540" i="1"/>
  <c r="G528" i="1"/>
  <c r="G525" i="1"/>
  <c r="G524" i="1"/>
  <c r="G518" i="1"/>
  <c r="G513" i="1"/>
  <c r="G519" i="1"/>
  <c r="G517" i="1"/>
  <c r="G538" i="1"/>
  <c r="G535" i="1"/>
  <c r="G514" i="1"/>
  <c r="G530" i="1"/>
  <c r="G531" i="1"/>
  <c r="G532" i="1"/>
  <c r="G533" i="1"/>
  <c r="G515" i="1"/>
  <c r="G534" i="1"/>
  <c r="G511" i="1"/>
  <c r="G374" i="1"/>
  <c r="G537" i="1"/>
  <c r="G516" i="1"/>
  <c r="G173" i="1"/>
  <c r="G539" i="1"/>
  <c r="G536" i="1"/>
  <c r="G529" i="1"/>
  <c r="G509" i="1"/>
  <c r="G116" i="1"/>
  <c r="G507" i="1"/>
  <c r="G172" i="1"/>
  <c r="G506" i="1"/>
  <c r="G508" i="1"/>
  <c r="G505" i="1"/>
  <c r="G510" i="1"/>
  <c r="G501" i="1"/>
  <c r="G171" i="1"/>
  <c r="G492" i="1"/>
  <c r="G493" i="1"/>
  <c r="G499" i="1"/>
  <c r="G494" i="1"/>
  <c r="G502" i="1"/>
  <c r="G498" i="1"/>
  <c r="G500" i="1"/>
  <c r="G115" i="1"/>
  <c r="G497" i="1"/>
  <c r="G170" i="1"/>
  <c r="G114" i="1"/>
  <c r="G490" i="1"/>
  <c r="G491" i="1"/>
  <c r="G489" i="1"/>
  <c r="G487" i="1"/>
  <c r="G488" i="1"/>
  <c r="G486" i="1"/>
  <c r="G483" i="1"/>
  <c r="G482" i="1"/>
  <c r="G480" i="1"/>
  <c r="G478" i="1"/>
  <c r="G479" i="1"/>
  <c r="G169" i="1"/>
  <c r="G481" i="1"/>
  <c r="G113" i="1"/>
  <c r="G174" i="1"/>
  <c r="G473" i="1"/>
  <c r="G472" i="1"/>
  <c r="G474" i="1"/>
  <c r="G470" i="1"/>
  <c r="G168" i="1"/>
  <c r="G469" i="1"/>
  <c r="G111" i="1"/>
  <c r="G471" i="1"/>
  <c r="G461" i="1"/>
  <c r="G463" i="1"/>
  <c r="G167" i="1"/>
  <c r="G466" i="1"/>
  <c r="G464" i="1"/>
  <c r="G108" i="1"/>
  <c r="G465" i="1"/>
  <c r="G462" i="1"/>
  <c r="G453" i="1"/>
  <c r="G166" i="1"/>
  <c r="G457" i="1"/>
  <c r="G107" i="1"/>
  <c r="G455" i="1"/>
  <c r="G458" i="1"/>
  <c r="G456" i="1"/>
  <c r="G454" i="1"/>
  <c r="G160" i="1"/>
  <c r="G445" i="1"/>
  <c r="G446" i="1"/>
  <c r="G450" i="1"/>
  <c r="G442" i="1"/>
  <c r="G448" i="1"/>
  <c r="G106" i="1"/>
  <c r="G447" i="1"/>
  <c r="G449" i="1"/>
  <c r="G441" i="1"/>
  <c r="G104" i="1"/>
  <c r="G438" i="1"/>
  <c r="G156" i="1"/>
  <c r="G435" i="1"/>
  <c r="G439" i="1"/>
  <c r="G436" i="1"/>
  <c r="G440" i="1"/>
  <c r="G437" i="1"/>
  <c r="G430" i="1"/>
  <c r="G103" i="1"/>
  <c r="G428" i="1"/>
  <c r="G427" i="1"/>
  <c r="G431" i="1"/>
  <c r="G152" i="1"/>
  <c r="G432" i="1"/>
  <c r="G429" i="1"/>
  <c r="G94" i="1"/>
  <c r="G423" i="1"/>
  <c r="G420" i="1"/>
  <c r="G418" i="1"/>
  <c r="G102" i="1"/>
  <c r="G421" i="1"/>
  <c r="G151" i="1"/>
  <c r="G422" i="1"/>
  <c r="G419" i="1"/>
  <c r="G147" i="1"/>
  <c r="G410" i="1"/>
  <c r="G412" i="1"/>
  <c r="G411" i="1"/>
  <c r="G101" i="1"/>
  <c r="G415" i="1"/>
  <c r="G414" i="1"/>
  <c r="G413" i="1"/>
  <c r="G407" i="1"/>
  <c r="G12" i="1"/>
  <c r="G175" i="1"/>
  <c r="G404" i="1"/>
  <c r="G402" i="1"/>
  <c r="G143" i="1"/>
  <c r="G401" i="1"/>
  <c r="G403" i="1"/>
  <c r="G100" i="1"/>
  <c r="G399" i="1"/>
  <c r="G397" i="1"/>
  <c r="G398" i="1"/>
  <c r="G394" i="1"/>
  <c r="G395" i="1"/>
  <c r="G391" i="1"/>
  <c r="G393" i="1"/>
  <c r="G392" i="1"/>
  <c r="G142" i="1"/>
  <c r="G387" i="1"/>
  <c r="G388" i="1"/>
  <c r="G389" i="1"/>
  <c r="G99" i="1"/>
  <c r="G141" i="1"/>
  <c r="G383" i="1"/>
  <c r="G384" i="1"/>
  <c r="G385" i="1"/>
  <c r="G380" i="1"/>
  <c r="G379" i="1"/>
  <c r="G98" i="1"/>
  <c r="G381" i="1"/>
  <c r="G140" i="1"/>
  <c r="G377" i="1"/>
  <c r="G375" i="1"/>
  <c r="G376" i="1"/>
  <c r="G97" i="1"/>
  <c r="G371" i="1"/>
  <c r="G373" i="1"/>
  <c r="G372" i="1"/>
  <c r="G367" i="1"/>
  <c r="G139" i="1"/>
  <c r="G369" i="1"/>
  <c r="G368" i="1"/>
  <c r="G96" i="1"/>
  <c r="G364" i="1"/>
  <c r="G363" i="1"/>
  <c r="G365" i="1"/>
  <c r="G361" i="1"/>
  <c r="G138" i="1"/>
  <c r="G359" i="1"/>
  <c r="G360" i="1"/>
  <c r="G356" i="1"/>
  <c r="G357" i="1"/>
  <c r="G355" i="1"/>
  <c r="G95" i="1"/>
  <c r="G353" i="1"/>
  <c r="G352" i="1"/>
  <c r="G351" i="1"/>
  <c r="G137" i="1"/>
  <c r="G348" i="1"/>
  <c r="G349" i="1"/>
  <c r="G93" i="1"/>
  <c r="G347" i="1"/>
  <c r="G344" i="1"/>
  <c r="G345" i="1"/>
  <c r="G341" i="1"/>
  <c r="G342" i="1"/>
  <c r="G136" i="1"/>
  <c r="G343" i="1"/>
  <c r="G338" i="1"/>
  <c r="G337" i="1"/>
  <c r="G91" i="1"/>
  <c r="G339" i="1"/>
  <c r="G333" i="1"/>
  <c r="G135" i="1"/>
  <c r="G334" i="1"/>
  <c r="G335" i="1"/>
  <c r="G331" i="1"/>
  <c r="G329" i="1"/>
  <c r="G90" i="1"/>
  <c r="G330" i="1"/>
  <c r="G134" i="1"/>
  <c r="G327" i="1"/>
  <c r="G326" i="1"/>
  <c r="G325" i="1"/>
  <c r="G89" i="1"/>
  <c r="G321" i="1"/>
  <c r="G322" i="1"/>
  <c r="G323" i="1"/>
  <c r="G319" i="1"/>
  <c r="G133" i="1"/>
  <c r="G317" i="1"/>
  <c r="G318" i="1"/>
  <c r="G80" i="1"/>
  <c r="G313" i="1"/>
  <c r="G314" i="1"/>
  <c r="G315" i="1"/>
  <c r="G132" i="1"/>
  <c r="G311" i="1"/>
  <c r="G309" i="1"/>
  <c r="G310" i="1"/>
  <c r="G64" i="1"/>
  <c r="G307" i="1"/>
  <c r="G305" i="1"/>
  <c r="G306" i="1"/>
  <c r="G303" i="1"/>
  <c r="G302" i="1"/>
  <c r="G176" i="1"/>
  <c r="G177" i="1"/>
  <c r="G178" i="1"/>
  <c r="G131" i="1"/>
  <c r="G297" i="1"/>
  <c r="G295" i="1"/>
  <c r="G296" i="1"/>
  <c r="G63" i="1"/>
  <c r="G293" i="1"/>
  <c r="G292" i="1"/>
  <c r="G291" i="1"/>
  <c r="G378" i="1"/>
  <c r="G179" i="1"/>
  <c r="G130" i="1"/>
  <c r="G287" i="1"/>
  <c r="G286" i="1"/>
  <c r="G285" i="1"/>
  <c r="G62" i="1"/>
  <c r="G282" i="1"/>
  <c r="G283" i="1"/>
  <c r="G281" i="1"/>
  <c r="G129" i="1"/>
  <c r="G279" i="1"/>
  <c r="G277" i="1"/>
  <c r="G278" i="1"/>
  <c r="G61" i="1"/>
  <c r="G274" i="1"/>
  <c r="G275" i="1"/>
  <c r="G273" i="1"/>
  <c r="G382" i="1"/>
  <c r="G128" i="1"/>
  <c r="G270" i="1"/>
  <c r="G269" i="1"/>
  <c r="G268" i="1"/>
  <c r="G60" i="1"/>
  <c r="G266" i="1"/>
  <c r="G265" i="1"/>
  <c r="G264" i="1"/>
  <c r="G263" i="1"/>
  <c r="G386" i="1"/>
  <c r="G261" i="1"/>
  <c r="G390" i="1"/>
  <c r="G396" i="1"/>
  <c r="G59" i="1"/>
  <c r="G256" i="1"/>
  <c r="G257" i="1"/>
  <c r="G255" i="1"/>
  <c r="G127" i="1"/>
  <c r="G253" i="1"/>
  <c r="G252" i="1"/>
  <c r="G251" i="1"/>
  <c r="G180" i="1"/>
  <c r="G27" i="1"/>
  <c r="G28" i="1"/>
  <c r="G477" i="1"/>
  <c r="G181" i="1"/>
  <c r="G58" i="1"/>
  <c r="G244" i="1"/>
  <c r="G243" i="1"/>
  <c r="G242" i="1"/>
  <c r="G126" i="1"/>
  <c r="G240" i="1"/>
  <c r="G239" i="1"/>
  <c r="G238" i="1"/>
  <c r="G182" i="1"/>
  <c r="G57" i="1"/>
  <c r="G234" i="1"/>
  <c r="G235" i="1"/>
  <c r="G233" i="1"/>
  <c r="G125" i="1"/>
  <c r="G231" i="1"/>
  <c r="G230" i="1"/>
  <c r="G229" i="1"/>
  <c r="G183" i="1"/>
  <c r="G184" i="1"/>
  <c r="G185" i="1"/>
  <c r="G186" i="1"/>
  <c r="G187" i="1"/>
  <c r="G424" i="1"/>
  <c r="G105" i="1"/>
  <c r="G14" i="1"/>
  <c r="G164" i="1"/>
  <c r="G6" i="1"/>
  <c r="G29" i="1"/>
  <c r="G30" i="1"/>
  <c r="G50" i="1"/>
  <c r="G51" i="1"/>
  <c r="G272" i="1"/>
  <c r="G56" i="1"/>
  <c r="G212" i="1"/>
  <c r="G211" i="1"/>
  <c r="G210" i="1"/>
  <c r="G124" i="1"/>
  <c r="G208" i="1"/>
  <c r="G206" i="1"/>
  <c r="G207" i="1"/>
  <c r="G74" i="1"/>
  <c r="G248" i="1"/>
  <c r="G31" i="1"/>
  <c r="G188" i="1"/>
  <c r="G192" i="1"/>
  <c r="G163" i="1"/>
  <c r="G32" i="1"/>
  <c r="G5" i="1"/>
  <c r="G40" i="1"/>
  <c r="G55" i="1"/>
  <c r="G194" i="1"/>
  <c r="G195" i="1"/>
  <c r="G193" i="1"/>
  <c r="G123" i="1"/>
  <c r="G191" i="1"/>
  <c r="G190" i="1"/>
  <c r="G189" i="1"/>
  <c r="G217" i="1"/>
  <c r="G196" i="1"/>
  <c r="G197" i="1"/>
  <c r="G198" i="1"/>
  <c r="G199" i="1"/>
  <c r="G200" i="1"/>
  <c r="G201" i="1"/>
  <c r="G202" i="1"/>
  <c r="G301" i="1"/>
  <c r="G300" i="1"/>
  <c r="G299" i="1"/>
  <c r="G203" i="1"/>
  <c r="G204" i="1"/>
  <c r="G354" i="1"/>
  <c r="G358" i="1"/>
  <c r="G362" i="1"/>
  <c r="G205" i="1"/>
  <c r="G78" i="1"/>
  <c r="G77" i="1"/>
  <c r="G209" i="1"/>
  <c r="G213" i="1"/>
  <c r="G65" i="1"/>
  <c r="G400" i="1"/>
  <c r="G218" i="1"/>
  <c r="G17" i="1"/>
  <c r="G18" i="1"/>
  <c r="G41" i="1"/>
  <c r="G42" i="1"/>
  <c r="G54" i="1"/>
  <c r="G158" i="1"/>
  <c r="G159" i="1"/>
  <c r="G157" i="1"/>
  <c r="G122" i="1"/>
  <c r="G155" i="1"/>
  <c r="G153" i="1"/>
  <c r="G154" i="1"/>
  <c r="G81" i="1"/>
  <c r="G53" i="1"/>
  <c r="G150" i="1"/>
  <c r="G149" i="1"/>
  <c r="G148" i="1"/>
  <c r="G121" i="1"/>
  <c r="G146" i="1"/>
  <c r="G145" i="1"/>
  <c r="G144" i="1"/>
  <c r="G82" i="1"/>
  <c r="G83" i="1"/>
  <c r="G84" i="1"/>
  <c r="G219" i="1"/>
  <c r="G220" i="1"/>
  <c r="G85" i="1"/>
  <c r="G86" i="1"/>
  <c r="G87" i="1"/>
  <c r="G88" i="1"/>
  <c r="G2" i="1"/>
  <c r="G16" i="1"/>
  <c r="G484" i="1"/>
  <c r="G33" i="1"/>
  <c r="G34" i="1"/>
  <c r="G35" i="1"/>
  <c r="G110" i="1"/>
  <c r="G109" i="1"/>
  <c r="G47" i="1"/>
  <c r="G221" i="1"/>
  <c r="G222" i="1"/>
  <c r="G223" i="1"/>
  <c r="G224" i="1"/>
  <c r="G225" i="1"/>
  <c r="G226" i="1"/>
  <c r="G119" i="1"/>
  <c r="G118" i="1"/>
  <c r="G117" i="1"/>
  <c r="G237" i="1"/>
  <c r="G475" i="1"/>
  <c r="G408" i="1"/>
  <c r="G22" i="1"/>
  <c r="G112" i="1"/>
  <c r="G43" i="1"/>
  <c r="G44" i="1"/>
  <c r="G23" i="1"/>
  <c r="G24" i="1"/>
  <c r="G19" i="1"/>
  <c r="G20" i="1"/>
  <c r="G25" i="1"/>
  <c r="G26" i="1"/>
  <c r="G227" i="1"/>
  <c r="G228" i="1"/>
  <c r="G485" i="1"/>
  <c r="G495" i="1"/>
  <c r="G45" i="1"/>
  <c r="G409" i="1"/>
  <c r="G21" i="1"/>
  <c r="G232" i="1"/>
  <c r="G496" i="1"/>
  <c r="G503" i="1"/>
  <c r="G504" i="1"/>
  <c r="G92" i="1"/>
  <c r="G236" i="1"/>
  <c r="G161" i="1"/>
  <c r="G241" i="1"/>
  <c r="G245" i="1"/>
  <c r="G246" i="1"/>
  <c r="G247" i="1"/>
  <c r="G249" i="1"/>
  <c r="G250" i="1"/>
  <c r="G254" i="1"/>
  <c r="G258" i="1"/>
  <c r="G267" i="1"/>
  <c r="G271" i="1"/>
  <c r="G79" i="1"/>
  <c r="G276" i="1"/>
  <c r="G216" i="1"/>
  <c r="G75" i="1"/>
  <c r="G76" i="1"/>
  <c r="G7" i="1"/>
  <c r="G10" i="1"/>
  <c r="G72" i="1"/>
  <c r="G71" i="1"/>
  <c r="G467" i="1"/>
  <c r="G468" i="1"/>
  <c r="G460" i="1"/>
  <c r="G459" i="1"/>
  <c r="G426" i="1"/>
  <c r="G434" i="1"/>
  <c r="G443" i="1"/>
  <c r="G444" i="1"/>
  <c r="G451" i="1"/>
  <c r="G452" i="1"/>
  <c r="G433" i="1"/>
  <c r="G11" i="1"/>
  <c r="G280" i="1"/>
  <c r="G284" i="1"/>
  <c r="G36" i="1"/>
  <c r="G37" i="1"/>
  <c r="G38" i="1"/>
  <c r="G13" i="1"/>
  <c r="G288" i="1"/>
  <c r="G15" i="1"/>
  <c r="G289" i="1"/>
  <c r="G290" i="1"/>
  <c r="G294" i="1"/>
  <c r="G48" i="1"/>
  <c r="G49" i="1"/>
  <c r="G298" i="1"/>
  <c r="G416" i="1"/>
  <c r="G406" i="1"/>
  <c r="G405" i="1"/>
  <c r="G304" i="1"/>
  <c r="G308" i="1"/>
  <c r="G312" i="1"/>
  <c r="G417" i="1"/>
  <c r="G316" i="1"/>
  <c r="G320" i="1"/>
  <c r="G324" i="1"/>
  <c r="G328" i="1"/>
  <c r="G332" i="1"/>
  <c r="G336" i="1"/>
  <c r="G39" i="1"/>
  <c r="G521" i="1"/>
  <c r="G340" i="1"/>
  <c r="G366" i="1"/>
  <c r="G214" i="1"/>
  <c r="G66" i="1"/>
  <c r="G215" i="1"/>
  <c r="G67" i="1"/>
  <c r="G370" i="1"/>
  <c r="G259" i="1"/>
  <c r="G262" i="1"/>
  <c r="G260" i="1"/>
  <c r="G346" i="1"/>
  <c r="G165" i="1"/>
  <c r="G522" i="1"/>
  <c r="G73" i="1"/>
  <c r="G9" i="1"/>
  <c r="G68" i="1"/>
  <c r="G4" i="1"/>
  <c r="G70" i="1"/>
  <c r="G69" i="1"/>
  <c r="G162" i="1"/>
  <c r="G8" i="1"/>
  <c r="G3" i="1"/>
  <c r="G350" i="1"/>
  <c r="G425" i="1"/>
  <c r="G523" i="1"/>
  <c r="G46" i="1"/>
  <c r="G52" i="1"/>
  <c r="G476" i="1"/>
  <c r="G120" i="1"/>
  <c r="C120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F164" i="1" l="1"/>
  <c r="F165" i="1"/>
  <c r="F485" i="1"/>
  <c r="F495" i="1"/>
  <c r="F522" i="1"/>
  <c r="F503" i="1"/>
  <c r="F484" i="1"/>
  <c r="F523" i="1"/>
  <c r="F162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E120" i="1"/>
  <c r="F520" i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5" i="1"/>
  <c r="F409" i="1"/>
  <c r="F21" i="1"/>
  <c r="F232" i="1"/>
  <c r="F496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73" i="1"/>
  <c r="F9" i="1"/>
  <c r="F68" i="1"/>
  <c r="F4" i="1"/>
  <c r="F70" i="1"/>
  <c r="F69" i="1"/>
  <c r="F8" i="1"/>
  <c r="F3" i="1"/>
  <c r="F350" i="1"/>
  <c r="F425" i="1"/>
  <c r="F46" i="1"/>
  <c r="F52" i="1"/>
  <c r="F476" i="1"/>
  <c r="F120" i="1"/>
  <c r="J520" i="1"/>
  <c r="J512" i="1"/>
  <c r="J541" i="1"/>
  <c r="J527" i="1"/>
  <c r="J526" i="1"/>
  <c r="J540" i="1"/>
  <c r="J528" i="1"/>
  <c r="J525" i="1"/>
  <c r="J524" i="1"/>
  <c r="J518" i="1"/>
  <c r="J513" i="1"/>
  <c r="J519" i="1"/>
  <c r="J517" i="1"/>
  <c r="J538" i="1"/>
  <c r="J535" i="1"/>
  <c r="J514" i="1"/>
  <c r="J530" i="1"/>
  <c r="J531" i="1"/>
  <c r="J532" i="1"/>
  <c r="J533" i="1"/>
  <c r="J515" i="1"/>
  <c r="J534" i="1"/>
  <c r="J511" i="1"/>
  <c r="J374" i="1"/>
  <c r="J537" i="1"/>
  <c r="J516" i="1"/>
  <c r="J173" i="1"/>
  <c r="J539" i="1"/>
  <c r="J536" i="1"/>
  <c r="J529" i="1"/>
  <c r="J509" i="1"/>
  <c r="J116" i="1"/>
  <c r="J507" i="1"/>
  <c r="J172" i="1"/>
  <c r="J506" i="1"/>
  <c r="J508" i="1"/>
  <c r="J505" i="1"/>
  <c r="J510" i="1"/>
  <c r="J501" i="1"/>
  <c r="J171" i="1"/>
  <c r="J492" i="1"/>
  <c r="J493" i="1"/>
  <c r="J499" i="1"/>
  <c r="J494" i="1"/>
  <c r="J502" i="1"/>
  <c r="J498" i="1"/>
  <c r="J500" i="1"/>
  <c r="J115" i="1"/>
  <c r="J497" i="1"/>
  <c r="J170" i="1"/>
  <c r="J114" i="1"/>
  <c r="J490" i="1"/>
  <c r="J491" i="1"/>
  <c r="J489" i="1"/>
  <c r="J487" i="1"/>
  <c r="J488" i="1"/>
  <c r="J486" i="1"/>
  <c r="J483" i="1"/>
  <c r="J482" i="1"/>
  <c r="J480" i="1"/>
  <c r="J478" i="1"/>
  <c r="J479" i="1"/>
  <c r="J169" i="1"/>
  <c r="J481" i="1"/>
  <c r="J113" i="1"/>
  <c r="J475" i="1"/>
  <c r="J473" i="1"/>
  <c r="J472" i="1"/>
  <c r="J474" i="1"/>
  <c r="J470" i="1"/>
  <c r="J168" i="1"/>
  <c r="J469" i="1"/>
  <c r="J111" i="1"/>
  <c r="J471" i="1"/>
  <c r="J461" i="1"/>
  <c r="J463" i="1"/>
  <c r="J167" i="1"/>
  <c r="J466" i="1"/>
  <c r="J464" i="1"/>
  <c r="J108" i="1"/>
  <c r="J465" i="1"/>
  <c r="J462" i="1"/>
  <c r="J453" i="1"/>
  <c r="J166" i="1"/>
  <c r="J457" i="1"/>
  <c r="J107" i="1"/>
  <c r="J455" i="1"/>
  <c r="J458" i="1"/>
  <c r="J456" i="1"/>
  <c r="J454" i="1"/>
  <c r="J160" i="1"/>
  <c r="J445" i="1"/>
  <c r="J446" i="1"/>
  <c r="J450" i="1"/>
  <c r="J442" i="1"/>
  <c r="J448" i="1"/>
  <c r="J106" i="1"/>
  <c r="J447" i="1"/>
  <c r="J449" i="1"/>
  <c r="J441" i="1"/>
  <c r="J104" i="1"/>
  <c r="J438" i="1"/>
  <c r="J156" i="1"/>
  <c r="J435" i="1"/>
  <c r="J439" i="1"/>
  <c r="J436" i="1"/>
  <c r="J440" i="1"/>
  <c r="J437" i="1"/>
  <c r="J430" i="1"/>
  <c r="J103" i="1"/>
  <c r="J428" i="1"/>
  <c r="J427" i="1"/>
  <c r="J431" i="1"/>
  <c r="J152" i="1"/>
  <c r="J432" i="1"/>
  <c r="J429" i="1"/>
  <c r="J424" i="1"/>
  <c r="J423" i="1"/>
  <c r="J420" i="1"/>
  <c r="J418" i="1"/>
  <c r="J102" i="1"/>
  <c r="J421" i="1"/>
  <c r="J151" i="1"/>
  <c r="J422" i="1"/>
  <c r="J419" i="1"/>
  <c r="J147" i="1"/>
  <c r="J410" i="1"/>
  <c r="J412" i="1"/>
  <c r="J411" i="1"/>
  <c r="J101" i="1"/>
  <c r="J415" i="1"/>
  <c r="J414" i="1"/>
  <c r="J413" i="1"/>
  <c r="J407" i="1"/>
  <c r="J406" i="1"/>
  <c r="J405" i="1"/>
  <c r="J404" i="1"/>
  <c r="J402" i="1"/>
  <c r="J143" i="1"/>
  <c r="J401" i="1"/>
  <c r="J403" i="1"/>
  <c r="J100" i="1"/>
  <c r="J399" i="1"/>
  <c r="J397" i="1"/>
  <c r="J398" i="1"/>
  <c r="J394" i="1"/>
  <c r="J395" i="1"/>
  <c r="J391" i="1"/>
  <c r="J393" i="1"/>
  <c r="J392" i="1"/>
  <c r="J142" i="1"/>
  <c r="J387" i="1"/>
  <c r="J388" i="1"/>
  <c r="J389" i="1"/>
  <c r="J99" i="1"/>
  <c r="J141" i="1"/>
  <c r="J383" i="1"/>
  <c r="J384" i="1"/>
  <c r="J385" i="1"/>
  <c r="J380" i="1"/>
  <c r="J379" i="1"/>
  <c r="J98" i="1"/>
  <c r="J381" i="1"/>
  <c r="J140" i="1"/>
  <c r="J377" i="1"/>
  <c r="J375" i="1"/>
  <c r="J376" i="1"/>
  <c r="J97" i="1"/>
  <c r="J371" i="1"/>
  <c r="J373" i="1"/>
  <c r="J372" i="1"/>
  <c r="J367" i="1"/>
  <c r="J139" i="1"/>
  <c r="J369" i="1"/>
  <c r="J368" i="1"/>
  <c r="J96" i="1"/>
  <c r="J364" i="1"/>
  <c r="J363" i="1"/>
  <c r="J365" i="1"/>
  <c r="J361" i="1"/>
  <c r="J138" i="1"/>
  <c r="J359" i="1"/>
  <c r="J360" i="1"/>
  <c r="J356" i="1"/>
  <c r="J357" i="1"/>
  <c r="J355" i="1"/>
  <c r="J95" i="1"/>
  <c r="J353" i="1"/>
  <c r="J352" i="1"/>
  <c r="J351" i="1"/>
  <c r="J137" i="1"/>
  <c r="J348" i="1"/>
  <c r="J349" i="1"/>
  <c r="J93" i="1"/>
  <c r="J347" i="1"/>
  <c r="J344" i="1"/>
  <c r="J345" i="1"/>
  <c r="J341" i="1"/>
  <c r="J342" i="1"/>
  <c r="J136" i="1"/>
  <c r="J343" i="1"/>
  <c r="J338" i="1"/>
  <c r="J337" i="1"/>
  <c r="J91" i="1"/>
  <c r="J339" i="1"/>
  <c r="J333" i="1"/>
  <c r="J135" i="1"/>
  <c r="J334" i="1"/>
  <c r="J335" i="1"/>
  <c r="J331" i="1"/>
  <c r="J329" i="1"/>
  <c r="J90" i="1"/>
  <c r="J330" i="1"/>
  <c r="J134" i="1"/>
  <c r="J327" i="1"/>
  <c r="J326" i="1"/>
  <c r="J325" i="1"/>
  <c r="J89" i="1"/>
  <c r="J321" i="1"/>
  <c r="J322" i="1"/>
  <c r="J323" i="1"/>
  <c r="J319" i="1"/>
  <c r="J133" i="1"/>
  <c r="J317" i="1"/>
  <c r="J318" i="1"/>
  <c r="J80" i="1"/>
  <c r="J313" i="1"/>
  <c r="J314" i="1"/>
  <c r="J315" i="1"/>
  <c r="J132" i="1"/>
  <c r="J311" i="1"/>
  <c r="J309" i="1"/>
  <c r="J310" i="1"/>
  <c r="J64" i="1"/>
  <c r="J307" i="1"/>
  <c r="J305" i="1"/>
  <c r="J306" i="1"/>
  <c r="J303" i="1"/>
  <c r="J302" i="1"/>
  <c r="J301" i="1"/>
  <c r="J300" i="1"/>
  <c r="J299" i="1"/>
  <c r="J131" i="1"/>
  <c r="J297" i="1"/>
  <c r="J295" i="1"/>
  <c r="J296" i="1"/>
  <c r="J63" i="1"/>
  <c r="J293" i="1"/>
  <c r="J292" i="1"/>
  <c r="J291" i="1"/>
  <c r="J358" i="1"/>
  <c r="J354" i="1"/>
  <c r="J130" i="1"/>
  <c r="J287" i="1"/>
  <c r="J286" i="1"/>
  <c r="J285" i="1"/>
  <c r="J62" i="1"/>
  <c r="J282" i="1"/>
  <c r="J283" i="1"/>
  <c r="J281" i="1"/>
  <c r="J129" i="1"/>
  <c r="J279" i="1"/>
  <c r="J277" i="1"/>
  <c r="J278" i="1"/>
  <c r="J61" i="1"/>
  <c r="J274" i="1"/>
  <c r="J275" i="1"/>
  <c r="J273" i="1"/>
  <c r="J272" i="1"/>
  <c r="J128" i="1"/>
  <c r="J270" i="1"/>
  <c r="J269" i="1"/>
  <c r="J268" i="1"/>
  <c r="J60" i="1"/>
  <c r="J266" i="1"/>
  <c r="J265" i="1"/>
  <c r="J264" i="1"/>
  <c r="J263" i="1"/>
  <c r="J262" i="1"/>
  <c r="J261" i="1"/>
  <c r="J260" i="1"/>
  <c r="J259" i="1"/>
  <c r="J59" i="1"/>
  <c r="J256" i="1"/>
  <c r="J257" i="1"/>
  <c r="J255" i="1"/>
  <c r="J127" i="1"/>
  <c r="J253" i="1"/>
  <c r="J252" i="1"/>
  <c r="J251" i="1"/>
  <c r="J202" i="1"/>
  <c r="J362" i="1"/>
  <c r="J248" i="1"/>
  <c r="J271" i="1"/>
  <c r="J276" i="1"/>
  <c r="J58" i="1"/>
  <c r="J244" i="1"/>
  <c r="J243" i="1"/>
  <c r="J242" i="1"/>
  <c r="J126" i="1"/>
  <c r="J240" i="1"/>
  <c r="J239" i="1"/>
  <c r="J238" i="1"/>
  <c r="J237" i="1"/>
  <c r="J57" i="1"/>
  <c r="J234" i="1"/>
  <c r="J235" i="1"/>
  <c r="J233" i="1"/>
  <c r="J125" i="1"/>
  <c r="J231" i="1"/>
  <c r="J230" i="1"/>
  <c r="J229" i="1"/>
  <c r="J400" i="1"/>
  <c r="J386" i="1"/>
  <c r="J216" i="1"/>
  <c r="J217" i="1"/>
  <c r="J409" i="1"/>
  <c r="J417" i="1"/>
  <c r="J378" i="1"/>
  <c r="J390" i="1"/>
  <c r="J382" i="1"/>
  <c r="J396" i="1"/>
  <c r="J408" i="1"/>
  <c r="J425" i="1"/>
  <c r="J416" i="1"/>
  <c r="J214" i="1"/>
  <c r="J215" i="1"/>
  <c r="J56" i="1"/>
  <c r="J212" i="1"/>
  <c r="J211" i="1"/>
  <c r="J210" i="1"/>
  <c r="J124" i="1"/>
  <c r="J208" i="1"/>
  <c r="J206" i="1"/>
  <c r="J207" i="1"/>
  <c r="J205" i="1"/>
  <c r="J267" i="1"/>
  <c r="J336" i="1"/>
  <c r="J221" i="1"/>
  <c r="J204" i="1"/>
  <c r="J183" i="1"/>
  <c r="J225" i="1"/>
  <c r="J222" i="1"/>
  <c r="J370" i="1"/>
  <c r="J55" i="1"/>
  <c r="J194" i="1"/>
  <c r="J195" i="1"/>
  <c r="J193" i="1"/>
  <c r="J123" i="1"/>
  <c r="J191" i="1"/>
  <c r="J190" i="1"/>
  <c r="J189" i="1"/>
  <c r="J224" i="1"/>
  <c r="J223" i="1"/>
  <c r="J218" i="1"/>
  <c r="J226" i="1"/>
  <c r="J284" i="1"/>
  <c r="J280" i="1"/>
  <c r="J236" i="1"/>
  <c r="J308" i="1"/>
  <c r="J288" i="1"/>
  <c r="J188" i="1"/>
  <c r="J298" i="1"/>
  <c r="J186" i="1"/>
  <c r="J192" i="1"/>
  <c r="J477" i="1"/>
  <c r="J485" i="1"/>
  <c r="J163" i="1"/>
  <c r="J484" i="1"/>
  <c r="J521" i="1"/>
  <c r="J496" i="1"/>
  <c r="J162" i="1"/>
  <c r="J504" i="1"/>
  <c r="J503" i="1"/>
  <c r="J522" i="1"/>
  <c r="J495" i="1"/>
  <c r="J523" i="1"/>
  <c r="J165" i="1"/>
  <c r="J164" i="1"/>
  <c r="J161" i="1"/>
  <c r="J54" i="1"/>
  <c r="J158" i="1"/>
  <c r="J159" i="1"/>
  <c r="J157" i="1"/>
  <c r="J122" i="1"/>
  <c r="J155" i="1"/>
  <c r="J153" i="1"/>
  <c r="J154" i="1"/>
  <c r="J340" i="1"/>
  <c r="J53" i="1"/>
  <c r="J150" i="1"/>
  <c r="J149" i="1"/>
  <c r="J148" i="1"/>
  <c r="J121" i="1"/>
  <c r="J146" i="1"/>
  <c r="J145" i="1"/>
  <c r="J144" i="1"/>
  <c r="J328" i="1"/>
  <c r="J324" i="1"/>
  <c r="J312" i="1"/>
  <c r="J181" i="1"/>
  <c r="J203" i="1"/>
  <c r="J346" i="1"/>
  <c r="J175" i="1"/>
  <c r="J332" i="1"/>
  <c r="J290" i="1"/>
  <c r="J180" i="1"/>
  <c r="J219" i="1"/>
  <c r="J187" i="1"/>
  <c r="J179" i="1"/>
  <c r="J241" i="1"/>
  <c r="J245" i="1"/>
  <c r="J294" i="1"/>
  <c r="J232" i="1"/>
  <c r="J289" i="1"/>
  <c r="J246" i="1"/>
  <c r="J228" i="1"/>
  <c r="J258" i="1"/>
  <c r="J249" i="1"/>
  <c r="J250" i="1"/>
  <c r="J254" i="1"/>
  <c r="J119" i="1"/>
  <c r="J118" i="1"/>
  <c r="J117" i="1"/>
  <c r="J178" i="1"/>
  <c r="J350" i="1"/>
  <c r="J201" i="1"/>
  <c r="J320" i="1"/>
  <c r="J112" i="1"/>
  <c r="J184" i="1"/>
  <c r="J110" i="1"/>
  <c r="J109" i="1"/>
  <c r="J200" i="1"/>
  <c r="J199" i="1"/>
  <c r="J209" i="1"/>
  <c r="J105" i="1"/>
  <c r="J198" i="1"/>
  <c r="J182" i="1"/>
  <c r="J227" i="1"/>
  <c r="J213" i="1"/>
  <c r="J176" i="1"/>
  <c r="J316" i="1"/>
  <c r="J177" i="1"/>
  <c r="J247" i="1"/>
  <c r="J174" i="1"/>
  <c r="J220" i="1"/>
  <c r="J94" i="1"/>
  <c r="J196" i="1"/>
  <c r="J92" i="1"/>
  <c r="J185" i="1"/>
  <c r="J197" i="1"/>
  <c r="J81" i="1"/>
  <c r="J83" i="1"/>
  <c r="J87" i="1"/>
  <c r="J85" i="1"/>
  <c r="J82" i="1"/>
  <c r="J86" i="1"/>
  <c r="J84" i="1"/>
  <c r="J88" i="1"/>
  <c r="J304" i="1"/>
  <c r="J79" i="1"/>
  <c r="J78" i="1"/>
  <c r="J77" i="1"/>
  <c r="J75" i="1"/>
  <c r="J76" i="1"/>
  <c r="J74" i="1"/>
  <c r="J73" i="1"/>
  <c r="J72" i="1"/>
  <c r="J71" i="1"/>
  <c r="J467" i="1"/>
  <c r="J468" i="1"/>
  <c r="J460" i="1"/>
  <c r="J459" i="1"/>
  <c r="J426" i="1"/>
  <c r="J434" i="1"/>
  <c r="J443" i="1"/>
  <c r="J444" i="1"/>
  <c r="J451" i="1"/>
  <c r="J452" i="1"/>
  <c r="J433" i="1"/>
  <c r="J2" i="1"/>
  <c r="J37" i="1"/>
  <c r="J67" i="1"/>
  <c r="J41" i="1"/>
  <c r="J68" i="1"/>
  <c r="J27" i="1"/>
  <c r="J13" i="1"/>
  <c r="J29" i="1"/>
  <c r="J15" i="1"/>
  <c r="J19" i="1"/>
  <c r="J17" i="1"/>
  <c r="J33" i="1"/>
  <c r="J38" i="1"/>
  <c r="J50" i="1"/>
  <c r="J44" i="1"/>
  <c r="J43" i="1"/>
  <c r="J25" i="1"/>
  <c r="J26" i="1"/>
  <c r="J24" i="1"/>
  <c r="J22" i="1"/>
  <c r="J23" i="1"/>
  <c r="J21" i="1"/>
  <c r="J366" i="1"/>
  <c r="J32" i="1"/>
  <c r="J4" i="1"/>
  <c r="J6" i="1"/>
  <c r="J48" i="1"/>
  <c r="J49" i="1"/>
  <c r="J66" i="1"/>
  <c r="J46" i="1"/>
  <c r="J20" i="1"/>
  <c r="J45" i="1"/>
  <c r="J34" i="1"/>
  <c r="J42" i="1"/>
  <c r="J51" i="1"/>
  <c r="J30" i="1"/>
  <c r="J14" i="1"/>
  <c r="J28" i="1"/>
  <c r="J12" i="1"/>
  <c r="J18" i="1"/>
  <c r="J39" i="1"/>
  <c r="J65" i="1"/>
  <c r="J11" i="1"/>
  <c r="J10" i="1"/>
  <c r="J9" i="1"/>
  <c r="J31" i="1"/>
  <c r="J36" i="1"/>
  <c r="J70" i="1"/>
  <c r="J69" i="1"/>
  <c r="J40" i="1"/>
  <c r="J35" i="1"/>
  <c r="J3" i="1"/>
  <c r="J7" i="1"/>
  <c r="J8" i="1"/>
  <c r="J5" i="1"/>
  <c r="J16" i="1"/>
  <c r="J52" i="1"/>
  <c r="J476" i="1"/>
  <c r="J120" i="1"/>
</calcChain>
</file>

<file path=xl/sharedStrings.xml><?xml version="1.0" encoding="utf-8"?>
<sst xmlns="http://schemas.openxmlformats.org/spreadsheetml/2006/main" count="7326" uniqueCount="2421">
  <si>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</si>
  <si>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</si>
  <si>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</si>
  <si>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</si>
  <si>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</si>
  <si>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</si>
  <si>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</si>
  <si>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</si>
  <si>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</si>
  <si>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</si>
  <si>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</si>
  <si>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</si>
  <si>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</si>
  <si>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</si>
  <si>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</si>
  <si>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</si>
  <si>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</si>
  <si>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</si>
  <si>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</si>
  <si>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</si>
  <si>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</si>
  <si>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</si>
  <si>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</si>
  <si>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</si>
  <si>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</si>
  <si>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</si>
  <si>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</si>
  <si>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</si>
  <si>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</si>
  <si>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</si>
  <si>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</si>
  <si>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</si>
  <si>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</si>
  <si>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</si>
  <si>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</si>
  <si>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</si>
  <si>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</si>
  <si>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</si>
  <si>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</si>
  <si>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</si>
  <si>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</si>
  <si>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</si>
  <si>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</si>
  <si>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</si>
  <si>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</si>
  <si>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</si>
  <si>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</si>
  <si>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</si>
  <si>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</si>
  <si>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</si>
  <si>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</si>
  <si>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</si>
  <si>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</si>
  <si>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</si>
  <si>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</si>
  <si>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</si>
  <si>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</si>
  <si>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</si>
  <si>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</si>
  <si>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</si>
  <si>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</si>
  <si>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</si>
  <si>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</si>
  <si>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</si>
  <si>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</si>
  <si>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</si>
  <si>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</si>
  <si>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</si>
  <si>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</si>
  <si>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</si>
  <si>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</si>
  <si>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</si>
  <si>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</si>
  <si>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</si>
  <si>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</si>
  <si>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</si>
  <si>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</si>
  <si>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</si>
  <si>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</si>
  <si>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</si>
  <si>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</si>
  <si>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</si>
  <si>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</si>
  <si>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</si>
  <si>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</si>
  <si>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</si>
  <si>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</si>
  <si>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</si>
  <si>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</si>
  <si>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</si>
  <si>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</si>
  <si>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</si>
  <si>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</si>
  <si>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</si>
  <si>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</si>
  <si>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</si>
  <si>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</si>
  <si>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</si>
  <si>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</si>
  <si>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</si>
  <si>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</si>
  <si>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</si>
  <si>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</si>
  <si>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</si>
  <si>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</si>
  <si>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</si>
  <si>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</si>
  <si>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</si>
  <si>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</si>
  <si>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</si>
  <si>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</si>
  <si>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</si>
  <si>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</si>
  <si>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</si>
  <si>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</si>
  <si>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</si>
  <si>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</si>
  <si>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</si>
  <si>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</si>
  <si>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</si>
  <si>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</si>
  <si>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</si>
  <si>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</si>
  <si>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</si>
  <si>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</si>
  <si>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</si>
  <si>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</si>
  <si>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</si>
  <si>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</si>
  <si>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</si>
  <si>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</si>
  <si>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</si>
  <si>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</si>
  <si>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</si>
  <si>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</si>
  <si>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</si>
  <si>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</si>
  <si>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</si>
  <si>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</si>
  <si>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</si>
  <si>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</si>
  <si>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</si>
  <si>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</si>
  <si>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</si>
  <si>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</si>
  <si>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</si>
  <si>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</si>
  <si>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</si>
  <si>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</si>
  <si>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</si>
  <si>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</si>
  <si>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</si>
  <si>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</si>
  <si>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</si>
  <si>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</si>
  <si>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</si>
  <si>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</si>
  <si>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</si>
  <si>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</si>
  <si>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</si>
  <si>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</si>
  <si>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</si>
  <si>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</si>
  <si>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</si>
  <si>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</si>
  <si>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</si>
  <si>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</si>
  <si>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</si>
  <si>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</si>
  <si>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</si>
  <si>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</si>
  <si>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</si>
  <si>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</si>
  <si>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</si>
  <si>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</si>
  <si>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</si>
  <si>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</si>
  <si>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</si>
  <si>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</si>
  <si>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</si>
  <si>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</si>
  <si>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</si>
  <si>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</si>
  <si>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</si>
  <si>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</si>
  <si>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</si>
  <si>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</si>
  <si>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</si>
  <si>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</si>
  <si>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</si>
  <si>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</si>
  <si>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</si>
  <si>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</si>
  <si>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</si>
  <si>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</si>
  <si>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</si>
  <si>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</si>
  <si>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</si>
  <si>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</si>
  <si>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</si>
  <si>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</si>
  <si>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</si>
  <si>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</si>
  <si>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</si>
  <si>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</si>
  <si>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</si>
  <si>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</si>
  <si>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</si>
  <si>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</si>
  <si>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</si>
  <si>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</si>
  <si>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</si>
  <si>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</si>
  <si>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</si>
  <si>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</si>
  <si>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</si>
  <si>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</si>
  <si>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</si>
  <si>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</si>
  <si>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</si>
  <si>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</si>
  <si>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</si>
  <si>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</si>
  <si>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</si>
  <si>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</si>
  <si>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</si>
  <si>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</si>
  <si>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</si>
  <si>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</si>
  <si>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</si>
  <si>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</si>
  <si>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</si>
  <si>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</si>
  <si>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</si>
  <si>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</si>
  <si>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</si>
  <si>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</si>
  <si>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</si>
  <si>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</si>
  <si>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</si>
  <si>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</si>
  <si>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</si>
  <si>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</si>
  <si>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</si>
  <si>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</si>
  <si>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</si>
  <si>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</si>
  <si>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</si>
  <si>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</si>
  <si>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</si>
  <si>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</si>
  <si>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</si>
  <si>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</si>
  <si>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</si>
  <si>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</si>
  <si>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</si>
  <si>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</si>
  <si>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</si>
  <si>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</si>
  <si>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</si>
  <si>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</si>
  <si>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</si>
  <si>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</si>
  <si>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</si>
  <si>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</si>
  <si>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</si>
  <si>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</si>
  <si>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</si>
  <si>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</si>
  <si>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</si>
  <si>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</si>
  <si>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</si>
  <si>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</si>
  <si>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</si>
  <si>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</si>
  <si>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</si>
  <si>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</si>
  <si>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</si>
  <si>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</si>
  <si>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</si>
  <si>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</si>
  <si>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</si>
  <si>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</si>
  <si>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</si>
  <si>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</si>
  <si>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</si>
  <si>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</si>
  <si>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</si>
  <si>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</si>
  <si>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</si>
  <si>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</si>
  <si>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</si>
  <si>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</si>
  <si>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</si>
  <si>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</si>
  <si>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</si>
  <si>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</si>
  <si>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</si>
  <si>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</si>
  <si>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</si>
  <si>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</si>
  <si>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</si>
  <si>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</si>
  <si>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</si>
  <si>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</si>
  <si>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</si>
  <si>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</si>
  <si>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</si>
  <si>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</si>
  <si>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</si>
  <si>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</si>
  <si>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</si>
  <si>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</si>
  <si>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</si>
  <si>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</si>
  <si>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</si>
  <si>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</si>
  <si>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</si>
  <si>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</si>
  <si>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</si>
  <si>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</si>
  <si>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</si>
  <si>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</si>
  <si>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</si>
  <si>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</si>
  <si>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</si>
  <si>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</si>
  <si>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</si>
  <si>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</si>
  <si>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</si>
  <si>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</si>
  <si>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</si>
  <si>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</si>
  <si>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</si>
  <si>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</si>
  <si>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</si>
  <si>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</si>
  <si>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</si>
  <si>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</si>
  <si>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</si>
  <si>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</si>
  <si>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</si>
  <si>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</si>
  <si>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</si>
  <si>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</si>
  <si>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</si>
  <si>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</si>
  <si>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</si>
  <si>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</si>
  <si>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</si>
  <si>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</si>
  <si>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</si>
  <si>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</si>
  <si>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</si>
  <si>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</si>
  <si>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</si>
  <si>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</si>
  <si>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</si>
  <si>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</si>
  <si>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</si>
  <si>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</si>
  <si>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</si>
  <si>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</si>
  <si>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</si>
  <si>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</si>
  <si>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</si>
  <si>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</si>
  <si>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</si>
  <si>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</si>
  <si>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</si>
  <si>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</si>
  <si>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</si>
  <si>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</si>
  <si>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</si>
  <si>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</si>
  <si>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</si>
  <si>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</si>
  <si>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</si>
  <si>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</si>
  <si>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</si>
  <si>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</si>
  <si>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</si>
  <si>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</si>
  <si>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</si>
  <si>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</si>
  <si>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</si>
  <si>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</si>
  <si>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</si>
  <si>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</si>
  <si>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</si>
  <si>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</si>
  <si>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</si>
  <si>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</si>
  <si>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</si>
  <si>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</si>
  <si>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</si>
  <si>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</si>
  <si>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</si>
  <si>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</si>
  <si>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</si>
  <si>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</si>
  <si>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</si>
  <si>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</si>
  <si>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</si>
  <si>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</si>
  <si>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</si>
  <si>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</si>
  <si>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</si>
  <si>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</si>
  <si>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</si>
  <si>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</si>
  <si>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</si>
  <si>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</si>
  <si>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</si>
  <si>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</si>
  <si>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</si>
  <si>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</si>
  <si>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</si>
  <si>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</si>
  <si>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</si>
  <si>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</si>
  <si>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</si>
  <si>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</si>
  <si>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</si>
  <si>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</si>
  <si>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</si>
  <si>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</si>
  <si>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</si>
  <si>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</si>
  <si>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</si>
  <si>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</si>
  <si>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</si>
  <si>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</si>
  <si>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</si>
  <si>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</si>
  <si>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</si>
  <si>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</si>
  <si>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</si>
  <si>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</si>
  <si>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</si>
  <si>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</si>
  <si>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</si>
  <si>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</si>
  <si>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</si>
  <si>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</si>
  <si>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</si>
  <si>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</si>
  <si>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</si>
  <si>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</si>
  <si>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</si>
  <si>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</si>
  <si>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</si>
  <si>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</si>
  <si>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</si>
  <si>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</si>
  <si>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</si>
  <si>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</si>
  <si>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</si>
  <si>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</si>
  <si>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</si>
  <si>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</si>
  <si>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</si>
  <si>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</si>
  <si>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</si>
  <si>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</si>
  <si>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</si>
  <si>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</si>
  <si>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</si>
  <si>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</si>
  <si>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</si>
  <si>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</si>
  <si>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</si>
  <si>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</si>
  <si>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</si>
  <si>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</si>
  <si>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</si>
  <si>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</si>
  <si>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</si>
  <si>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</si>
  <si>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</si>
  <si>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</si>
  <si>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</si>
  <si>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</si>
  <si>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</si>
  <si>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</si>
  <si>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</si>
  <si>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</si>
  <si>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</si>
  <si>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</si>
  <si>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</si>
  <si>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</si>
  <si>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</si>
  <si>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</si>
  <si>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</si>
  <si>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</si>
  <si>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</si>
  <si>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</si>
  <si>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</si>
  <si>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</si>
  <si>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</si>
  <si>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</si>
  <si>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</si>
  <si>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</si>
  <si>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</si>
  <si>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</si>
  <si>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</si>
  <si>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</si>
  <si>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</si>
  <si>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</si>
  <si>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</si>
  <si>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</si>
  <si>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</si>
  <si>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</si>
  <si>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</si>
  <si>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</si>
  <si>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</si>
  <si>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</si>
  <si>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</si>
  <si>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</si>
  <si>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</si>
  <si>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</si>
  <si>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</si>
  <si>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</si>
  <si>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</si>
  <si>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</si>
  <si>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</si>
  <si>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</si>
  <si>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</si>
  <si>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</si>
  <si>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</si>
  <si>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</si>
  <si>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</si>
  <si>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</si>
  <si>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</si>
  <si>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</si>
  <si>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</si>
  <si>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</si>
  <si>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</si>
  <si>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</si>
  <si>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</si>
  <si>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</si>
  <si>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</si>
  <si>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</si>
  <si>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</si>
  <si>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</si>
  <si>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</si>
  <si>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</si>
  <si>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</si>
  <si>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</si>
  <si>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</si>
  <si>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</si>
  <si>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</si>
  <si>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</si>
  <si>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</si>
  <si>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</si>
  <si>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</si>
  <si>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</si>
  <si>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</si>
  <si>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</si>
  <si>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</si>
  <si>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</si>
  <si>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</si>
  <si>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</si>
  <si>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</si>
  <si>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</si>
  <si>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</si>
  <si>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</si>
  <si>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</si>
  <si>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</si>
  <si>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</si>
  <si>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</si>
  <si>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</si>
  <si>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</si>
  <si>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</si>
  <si>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</si>
  <si>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</si>
  <si>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</si>
  <si>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</si>
  <si>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</si>
  <si>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</si>
  <si>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</si>
  <si>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</si>
  <si>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</si>
  <si>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</si>
  <si>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</si>
  <si>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</si>
  <si>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</si>
  <si>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</si>
  <si>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</si>
  <si>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</si>
  <si>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</si>
  <si>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</si>
  <si>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</si>
  <si>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</si>
  <si>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</si>
  <si>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</si>
  <si>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</si>
  <si>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</si>
  <si>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</si>
  <si>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</si>
  <si>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</si>
  <si>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</si>
  <si>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</si>
  <si>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</si>
  <si>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</si>
  <si>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</si>
  <si>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</si>
  <si>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</si>
  <si>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</si>
  <si>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</si>
  <si>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</si>
  <si>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</si>
  <si>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</si>
  <si>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</si>
  <si>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</si>
  <si>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</si>
  <si>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</si>
  <si>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</si>
  <si>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</si>
  <si>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</si>
  <si>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</si>
  <si>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</si>
  <si>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</si>
  <si>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</si>
  <si>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</si>
  <si>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</si>
  <si>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</si>
  <si>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</si>
  <si>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</si>
  <si>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</si>
  <si>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</si>
  <si>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</si>
  <si>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</si>
  <si>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</si>
  <si>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</si>
  <si>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</si>
  <si>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</si>
  <si>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</si>
  <si>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</si>
  <si>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</si>
  <si>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</si>
  <si>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</si>
  <si>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</si>
  <si>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</si>
  <si>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</si>
  <si>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</si>
  <si>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</si>
  <si>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</si>
  <si>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</si>
  <si>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</si>
  <si>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</si>
  <si>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</si>
  <si>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</si>
  <si>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</si>
  <si>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</si>
  <si>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</si>
  <si>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</si>
  <si>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</si>
  <si>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</si>
  <si>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</si>
  <si>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</si>
  <si>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</si>
  <si>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</si>
  <si>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</si>
  <si>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</si>
  <si>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</si>
  <si>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</si>
  <si>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</si>
  <si>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</si>
  <si>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</si>
  <si>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</si>
  <si>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</si>
  <si>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</si>
  <si>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</si>
  <si>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</si>
  <si>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</si>
  <si>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</si>
  <si>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</si>
  <si>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</si>
  <si>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</si>
  <si>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</si>
  <si>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</si>
  <si>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</si>
  <si>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</si>
  <si>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</si>
  <si>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</si>
  <si>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</si>
  <si>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</si>
  <si>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</si>
  <si>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</si>
  <si>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</si>
  <si>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</si>
  <si>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</si>
  <si>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</si>
  <si>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</si>
  <si>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</si>
  <si>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</si>
  <si>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</si>
  <si>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</si>
  <si>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</si>
  <si>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</si>
  <si>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</si>
  <si>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</si>
  <si>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</si>
  <si>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</si>
  <si>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</si>
  <si>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</si>
  <si>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</si>
  <si>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</si>
  <si>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</si>
  <si>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</si>
  <si>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</si>
  <si>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</si>
  <si>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</si>
  <si>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</si>
  <si>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</si>
  <si>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</si>
  <si>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</si>
  <si>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</si>
  <si>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</si>
  <si>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</si>
  <si>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</si>
  <si>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</si>
  <si>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</si>
  <si>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</si>
  <si>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</si>
  <si>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</si>
  <si>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</si>
  <si>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</si>
  <si>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</si>
  <si>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</si>
  <si>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</si>
  <si>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</si>
  <si>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</si>
  <si>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</si>
  <si>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</si>
  <si>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</si>
  <si>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</si>
  <si>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</si>
  <si>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</si>
  <si>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</si>
  <si>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</si>
  <si>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</si>
  <si>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</si>
  <si>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</si>
  <si>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</si>
  <si>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</si>
  <si>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</si>
  <si>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</si>
  <si>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</si>
  <si>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</si>
  <si>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</si>
  <si>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</si>
  <si>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</si>
  <si>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</si>
  <si>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</si>
  <si>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</si>
  <si>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</si>
  <si>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</si>
  <si>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</si>
  <si>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</si>
  <si>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</si>
  <si>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</si>
  <si>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</si>
  <si>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</si>
  <si>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</si>
  <si>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</si>
  <si>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</si>
  <si>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</si>
  <si>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</si>
  <si>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</si>
  <si>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</si>
  <si>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</si>
  <si>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</si>
  <si>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</si>
  <si>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</si>
  <si>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</si>
  <si>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</si>
  <si>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</si>
  <si>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</si>
  <si>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</si>
  <si>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</si>
  <si>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</si>
  <si>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</si>
  <si>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</si>
  <si>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</si>
  <si>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</si>
  <si>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</si>
  <si>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</si>
  <si>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</si>
  <si>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</si>
  <si>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</si>
  <si>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</si>
  <si>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</si>
  <si>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</si>
  <si>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</si>
  <si>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</si>
  <si>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</si>
  <si>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</si>
  <si>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</si>
  <si>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</si>
  <si>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</si>
  <si>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</si>
  <si>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</si>
  <si>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</si>
  <si>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</si>
  <si>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</si>
  <si>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</si>
  <si>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</si>
  <si>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</si>
  <si>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</si>
  <si>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</si>
  <si>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</si>
  <si>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</si>
  <si>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</si>
  <si>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</si>
  <si>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</si>
  <si>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</si>
  <si>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</si>
  <si>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</si>
  <si>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</si>
  <si>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</si>
  <si>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</si>
  <si>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</si>
  <si>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</si>
  <si>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</si>
  <si>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</si>
  <si>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</si>
  <si>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</si>
  <si>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</si>
  <si>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</si>
  <si>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</si>
  <si>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</si>
  <si>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</si>
  <si>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</si>
  <si>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</si>
  <si>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</si>
  <si>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</si>
  <si>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</si>
  <si>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</si>
  <si>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</si>
  <si>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</si>
  <si>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</si>
  <si>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</si>
  <si>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</si>
  <si>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</si>
  <si>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</si>
  <si>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</si>
  <si>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</si>
  <si>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</si>
  <si>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</si>
  <si>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</si>
  <si>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</si>
  <si>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</si>
  <si>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</si>
  <si>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</si>
  <si>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</si>
  <si>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</si>
  <si>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</si>
  <si>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</si>
  <si>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</si>
  <si>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</si>
  <si>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</si>
  <si>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</si>
  <si>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</si>
  <si>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</si>
  <si>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</si>
  <si>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</si>
  <si>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</si>
  <si>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</si>
  <si>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</si>
  <si>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</si>
  <si>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</si>
  <si>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</si>
  <si>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</si>
  <si>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</si>
  <si>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</si>
  <si>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</si>
  <si>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</si>
  <si>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</si>
  <si>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</si>
  <si>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</si>
  <si>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</si>
  <si>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</si>
  <si>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</si>
  <si>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</si>
  <si>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</si>
  <si>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</si>
  <si>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</si>
  <si>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</si>
  <si>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</si>
  <si>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</si>
  <si>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</si>
  <si>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</si>
  <si>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</si>
  <si>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</si>
  <si>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</si>
  <si>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</si>
  <si>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</si>
  <si>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</si>
  <si>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</si>
  <si>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</si>
  <si>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</si>
  <si>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</si>
  <si>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</si>
  <si>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</si>
  <si>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</si>
  <si>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</si>
  <si>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</si>
  <si>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</si>
  <si>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</si>
  <si>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</si>
  <si>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</si>
  <si>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</si>
  <si>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</si>
  <si>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</si>
  <si>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</si>
  <si>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</si>
  <si>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</si>
  <si>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</si>
  <si>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</si>
  <si>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</si>
  <si>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</si>
  <si>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</si>
  <si>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</si>
  <si>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</si>
  <si>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</si>
  <si>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</si>
  <si>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</si>
  <si>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</si>
  <si>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</si>
  <si>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</si>
  <si>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</si>
  <si>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</si>
  <si>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</si>
  <si>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</si>
  <si>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</si>
  <si>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</si>
  <si>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</si>
  <si>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</si>
  <si>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</si>
  <si>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</si>
  <si>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</si>
  <si>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</si>
  <si>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</si>
  <si>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</si>
  <si>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</si>
  <si>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</si>
  <si>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</si>
  <si>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</si>
  <si>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</si>
  <si>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</si>
  <si>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</si>
  <si>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</si>
  <si>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</si>
  <si>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</si>
  <si>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</si>
  <si>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</si>
  <si>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</si>
  <si>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</si>
  <si>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</si>
  <si>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</si>
  <si>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</si>
  <si>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</si>
  <si>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</si>
  <si>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</si>
  <si>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</si>
  <si>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</si>
  <si>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</si>
  <si>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</si>
  <si>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</si>
  <si>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</si>
  <si>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</si>
  <si>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</si>
  <si>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</si>
  <si>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</si>
  <si>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</si>
  <si>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</si>
  <si>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</si>
  <si>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</si>
  <si>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</si>
  <si>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</si>
  <si>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</si>
  <si>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</si>
  <si>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</si>
  <si>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</si>
  <si>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</si>
  <si>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</si>
  <si>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</si>
  <si>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</si>
  <si>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</si>
  <si>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</si>
  <si>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</si>
  <si>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</si>
  <si>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</si>
  <si>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</si>
  <si>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</si>
  <si>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</si>
  <si>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</si>
  <si>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</si>
  <si>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</si>
  <si>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</si>
  <si>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</si>
  <si>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</si>
  <si>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</si>
  <si>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</si>
  <si>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</si>
  <si>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</si>
  <si>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</si>
  <si>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</si>
  <si>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</si>
  <si>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</si>
  <si>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</si>
  <si>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</si>
  <si>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</si>
  <si>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</si>
  <si>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</si>
  <si>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</si>
  <si>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</si>
  <si>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</si>
  <si>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</si>
  <si>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</si>
  <si>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</si>
  <si>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</si>
  <si>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</si>
  <si>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</si>
  <si>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</si>
  <si>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</si>
  <si>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</si>
  <si>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</si>
  <si>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</si>
  <si>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</si>
  <si>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</si>
  <si>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</si>
  <si>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</si>
  <si>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</si>
  <si>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</si>
  <si>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</si>
  <si>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</si>
  <si>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</si>
  <si>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</si>
  <si>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</si>
  <si>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</si>
  <si>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</si>
  <si>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</si>
  <si>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</si>
  <si>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</si>
  <si>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</si>
  <si>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</si>
  <si>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</si>
  <si>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</si>
  <si>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</si>
  <si>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</si>
  <si>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</si>
  <si>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</si>
  <si>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</si>
  <si>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</si>
  <si>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</si>
  <si>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</si>
  <si>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</si>
  <si>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</si>
  <si>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</si>
  <si>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</si>
  <si>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</si>
  <si>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</si>
  <si>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</si>
  <si>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</si>
  <si>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</si>
  <si>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</si>
  <si>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</si>
  <si>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</si>
  <si>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</si>
  <si>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</si>
  <si>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</si>
  <si>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</si>
  <si>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</si>
  <si>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</si>
  <si>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</si>
  <si>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</si>
  <si>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</si>
  <si>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</si>
  <si>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</si>
  <si>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</si>
  <si>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</si>
  <si>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</si>
  <si>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</si>
  <si>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</si>
  <si>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</si>
  <si>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</si>
  <si>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</si>
  <si>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</si>
  <si>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</si>
  <si>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</si>
  <si>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</si>
  <si>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</si>
  <si>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</si>
  <si>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</si>
  <si>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</si>
  <si>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</si>
  <si>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</si>
  <si>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</si>
  <si>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</si>
  <si>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</si>
  <si>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</si>
  <si>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</si>
  <si>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</si>
  <si>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</si>
  <si>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</si>
  <si>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</si>
  <si>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</si>
  <si>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</si>
  <si>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</si>
  <si>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</si>
  <si>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</si>
  <si>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</si>
  <si>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</si>
  <si>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</si>
  <si>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</si>
  <si>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</si>
  <si>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</si>
  <si>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</si>
  <si>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</si>
  <si>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</si>
  <si>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</si>
  <si>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</si>
  <si>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</si>
  <si>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</si>
  <si>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</si>
  <si>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</si>
  <si>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</si>
  <si>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</si>
  <si>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</si>
  <si>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</si>
  <si>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</si>
  <si>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</si>
  <si>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</si>
  <si>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</si>
  <si>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</si>
  <si>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</si>
  <si>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</si>
  <si>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</si>
  <si>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</si>
  <si>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</si>
  <si>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</si>
  <si>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</si>
  <si>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</si>
  <si>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</si>
  <si>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</si>
  <si>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</si>
  <si>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</si>
  <si>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</si>
  <si>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</si>
  <si>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</si>
  <si>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</si>
  <si>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</si>
  <si>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</si>
  <si>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</si>
  <si>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</si>
  <si>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</si>
  <si>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</si>
  <si>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</si>
  <si>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</si>
  <si>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</si>
  <si>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</si>
  <si>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</si>
  <si>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</si>
  <si>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</si>
  <si>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</si>
  <si>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</si>
  <si>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</si>
  <si>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</si>
  <si>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</si>
  <si>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</si>
  <si>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</si>
  <si>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</si>
  <si>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</si>
  <si>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</si>
  <si>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</si>
  <si>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</si>
  <si>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</si>
  <si>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</si>
  <si>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</si>
  <si>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</si>
  <si>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</si>
  <si>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</si>
  <si>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</si>
  <si>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</si>
  <si>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</si>
  <si>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</si>
  <si>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</si>
  <si>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</si>
  <si>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</si>
  <si>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</si>
  <si>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</si>
  <si>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</si>
  <si>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</si>
  <si>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</si>
  <si>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</si>
  <si>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</si>
  <si>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</si>
  <si>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</si>
  <si>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</si>
  <si>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</si>
  <si>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</si>
  <si>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</si>
  <si>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</si>
  <si>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</si>
  <si>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</si>
  <si>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</si>
  <si>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</si>
  <si>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</si>
  <si>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</si>
  <si>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</si>
  <si>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</si>
  <si>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</si>
  <si>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</si>
  <si>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</si>
  <si>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</si>
  <si>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</si>
  <si>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</si>
  <si>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</si>
  <si>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</si>
  <si>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</si>
  <si>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</si>
  <si>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</si>
  <si>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</si>
  <si>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</si>
  <si>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</si>
  <si>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</si>
  <si>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</si>
  <si>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</si>
  <si>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</si>
  <si>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</si>
  <si>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</si>
  <si>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</si>
  <si>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</si>
  <si>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</si>
  <si>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</si>
  <si>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</si>
  <si>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</si>
  <si>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</si>
  <si>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</si>
  <si>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</si>
  <si>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</si>
  <si>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</si>
  <si>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</si>
  <si>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</si>
  <si>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</si>
  <si>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</si>
  <si>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</si>
  <si>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</si>
  <si>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</si>
  <si>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</si>
  <si>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</si>
  <si>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</si>
  <si>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</si>
  <si>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</si>
  <si>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</si>
  <si>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</si>
  <si>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</si>
  <si>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</si>
  <si>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</si>
  <si>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</si>
  <si>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</si>
  <si>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</si>
  <si>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</si>
  <si>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</si>
  <si>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</si>
  <si>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</si>
  <si>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</si>
  <si>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</si>
  <si>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</si>
  <si>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</si>
  <si>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</si>
  <si>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</si>
  <si>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</si>
  <si>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</si>
  <si>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</si>
  <si>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</si>
  <si>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</si>
  <si>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</si>
  <si>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</si>
  <si>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</si>
  <si>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</si>
  <si>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</si>
  <si>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</si>
  <si>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</si>
  <si>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</si>
  <si>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</si>
  <si>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</si>
  <si>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</si>
  <si>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</si>
  <si>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</si>
  <si>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</si>
  <si>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</si>
  <si>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</si>
  <si>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</si>
  <si>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</si>
  <si>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</si>
  <si>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</si>
  <si>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</si>
  <si>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</si>
  <si>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</si>
  <si>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</si>
  <si>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</si>
  <si>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</si>
  <si>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</si>
  <si>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</si>
  <si>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</si>
  <si>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</si>
  <si>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</si>
  <si>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</si>
  <si>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</si>
  <si>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</si>
  <si>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</si>
  <si>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</si>
  <si>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</si>
  <si>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</si>
  <si>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</si>
  <si>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</si>
  <si>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</si>
  <si>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</si>
  <si>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</si>
  <si>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</si>
  <si>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</si>
  <si>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</si>
  <si>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</si>
  <si>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</si>
  <si>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</si>
  <si>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</si>
  <si>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</si>
  <si>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</si>
  <si>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</si>
  <si>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</si>
  <si>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</si>
  <si>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</si>
  <si>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</si>
  <si>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</si>
  <si>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</si>
  <si>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</si>
  <si>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</si>
  <si>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</si>
  <si>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</si>
  <si>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</si>
  <si>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</si>
  <si>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</si>
  <si>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</si>
  <si>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</si>
  <si>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</si>
  <si>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</si>
  <si>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</si>
  <si>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</si>
  <si>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</si>
  <si>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</si>
  <si>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</si>
  <si>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</si>
  <si>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</si>
  <si>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</si>
  <si>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</si>
  <si>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</si>
  <si>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</si>
  <si>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</si>
  <si>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</si>
  <si>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</si>
  <si>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</si>
  <si>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</si>
  <si>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</si>
  <si>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</si>
  <si>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</si>
  <si>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</si>
  <si>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</si>
  <si>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</si>
  <si>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</si>
  <si>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</si>
  <si>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</si>
  <si>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</si>
  <si>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</si>
  <si>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</si>
  <si>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</si>
  <si>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</si>
  <si>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</si>
  <si>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</si>
  <si>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</si>
  <si>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</si>
  <si>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</si>
  <si>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</si>
  <si>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</si>
  <si>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</si>
  <si>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</si>
  <si>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</si>
  <si>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</si>
  <si>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</si>
  <si>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</si>
  <si>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</si>
  <si>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</si>
  <si>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</si>
  <si>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</si>
  <si>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</si>
  <si>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</si>
  <si>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</si>
  <si>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</si>
  <si>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</si>
  <si>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</si>
  <si>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</si>
  <si>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</si>
  <si>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</si>
  <si>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</si>
  <si>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</si>
  <si>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</si>
  <si>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</si>
  <si>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</si>
  <si>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</si>
  <si>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</si>
  <si>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</si>
  <si>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</si>
  <si>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</si>
  <si>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</si>
  <si>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</si>
  <si>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</si>
  <si>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</si>
  <si>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</si>
  <si>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</si>
  <si>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</si>
  <si>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</si>
  <si>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</si>
  <si>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</si>
  <si>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</si>
  <si>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</si>
  <si>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</si>
  <si>
    <t>past_thirtysix_month_return_sector_median</t>
  </si>
  <si>
    <t>past_thirtysix_month_return_sector_mad</t>
  </si>
  <si>
    <t>forward_thirtysix_month_return_zscore</t>
  </si>
  <si>
    <t>past_thirtysix_month_return_median</t>
  </si>
  <si>
    <t>forward_thirtysix_month_return_sector_median</t>
  </si>
  <si>
    <t>forward_thirtysix_month_return_median</t>
  </si>
  <si>
    <t>forward_thirtysix_month_return_sector_mad</t>
  </si>
  <si>
    <t>forward_thirtysix_month_return_mad</t>
  </si>
  <si>
    <t>past_thirtysix_month_return_sector_zscore</t>
  </si>
  <si>
    <t>forward_thirtysix_month_return_sector_zscore</t>
  </si>
  <si>
    <t>past_thirtysix_month_return_zscore</t>
  </si>
  <si>
    <t>past_thirtysix_month_return_mad</t>
  </si>
  <si>
    <t>forward_thirtyfive_month_return_sector_zscore</t>
  </si>
  <si>
    <t>past_thirtyfive_month_return_zscore</t>
  </si>
  <si>
    <t>forward_thirtyfive_month_return_zscore</t>
  </si>
  <si>
    <t>past_thirtyfive_month_return_sector_zscore</t>
  </si>
  <si>
    <t>forward_thirtyfour_month_return_zscore</t>
  </si>
  <si>
    <t>past_thirtyfour_month_return_sector_zscore</t>
  </si>
  <si>
    <t>forward_thirtyfour_month_return_sector_zscore</t>
  </si>
  <si>
    <t>past_thirtyfour_month_return_zscore</t>
  </si>
  <si>
    <t>forward_thirtythree_month_return_zscore</t>
  </si>
  <si>
    <t>forward_thirtythree_month_return_sector_zscore</t>
  </si>
  <si>
    <t>past_thirtythree_month_return_zscore</t>
  </si>
  <si>
    <t>past_thirtythree_month_return_sector_zscore</t>
  </si>
  <si>
    <t>forward_thirtytwo_month_return_sector_zscore</t>
  </si>
  <si>
    <t>past_thirtytwo_month_return_sector_zscore</t>
  </si>
  <si>
    <t>forward_thirtytwo_month_return_zscore</t>
  </si>
  <si>
    <t>past_thirtytwo_month_return_zscore</t>
  </si>
  <si>
    <t>forward_thirtyone_month_return_zscore</t>
  </si>
  <si>
    <t>past_thirtyone_month_return_sector_zscore</t>
  </si>
  <si>
    <t>forward_thirtyone_month_return_sector_zscore</t>
  </si>
  <si>
    <t>past_thirtyone_month_return_zscore</t>
  </si>
  <si>
    <t>past_thirty_month_return_sector_zscore</t>
  </si>
  <si>
    <t>forward_thirty_month_return_sector_zscore</t>
  </si>
  <si>
    <t>past_thirty_month_return_zscore</t>
  </si>
  <si>
    <t>forward_thirty_month_return_zscore</t>
  </si>
  <si>
    <t>forward_twentynine_month_return_sector_zscore</t>
  </si>
  <si>
    <t>forward_twentynine_month_return_zscore</t>
  </si>
  <si>
    <t>past_twentynine_month_return_zscore</t>
  </si>
  <si>
    <t>past_twentynine_month_return_sector_zscore</t>
  </si>
  <si>
    <t>forward_twentyeight_month_return_sector_zscore</t>
  </si>
  <si>
    <t>past_twentyeight_month_return_sector_zscore</t>
  </si>
  <si>
    <t>past_twentyeight_month_return_zscore</t>
  </si>
  <si>
    <t>forward_twentyeight_month_return_zscore</t>
  </si>
  <si>
    <t>past_twentyseven_month_return_sector_zscore</t>
  </si>
  <si>
    <t>past_twentyseven_month_return_zscore</t>
  </si>
  <si>
    <t>forward_twentyseven_month_return_sector_zscore</t>
  </si>
  <si>
    <t>forward_twentyseven_month_return_zscore</t>
  </si>
  <si>
    <t>forward_twentysix_month_return_sector_zscore</t>
  </si>
  <si>
    <t>forward_twentysix_month_return_zscore</t>
  </si>
  <si>
    <t>past_twentysix_month_return_zscore</t>
  </si>
  <si>
    <t>past_twentysix_month_return_sector_zscore</t>
  </si>
  <si>
    <t>past_twentyfive_month_return_sector_zscore</t>
  </si>
  <si>
    <t>forward_twentyfive_month_return_zscore</t>
  </si>
  <si>
    <t>past_twentyfive_month_return_zscore</t>
  </si>
  <si>
    <t>forward_twentyfive_month_return_sector_zscore</t>
  </si>
  <si>
    <t>past_twentyfour_month_return_sector_zscore</t>
  </si>
  <si>
    <t>past_twentyfour_month_return_zscore</t>
  </si>
  <si>
    <t>forward_twentyfour_month_return_sector_zscore</t>
  </si>
  <si>
    <t>forward_twentyfour_month_return_zscore</t>
  </si>
  <si>
    <t>past_twentythree_month_return_sector_zscore</t>
  </si>
  <si>
    <t>forward_twentythree_month_return_sector_zscore</t>
  </si>
  <si>
    <t>past_twentythree_month_return_zscore</t>
  </si>
  <si>
    <t>forward_twentythree_month_return_zscore</t>
  </si>
  <si>
    <t>past_twentytwo_month_return_zscore</t>
  </si>
  <si>
    <t>past_twentytwo_month_return_sector_zscore</t>
  </si>
  <si>
    <t>forward_twentytwo_month_return_zscore</t>
  </si>
  <si>
    <t>forward_twentytwo_month_return_sector_zscore</t>
  </si>
  <si>
    <t>past_twentyone_month_return_sector_zscore</t>
  </si>
  <si>
    <t>forward_twentyone_month_return_sector_zscore</t>
  </si>
  <si>
    <t>past_twentyone_month_return_zscore</t>
  </si>
  <si>
    <t>forward_twentyone_month_return_zscore</t>
  </si>
  <si>
    <t>past_twenty_month_return_zscore</t>
  </si>
  <si>
    <t>past_twenty_month_return_sector_zscore</t>
  </si>
  <si>
    <t>forward_twenty_month_return_sector_zscore</t>
  </si>
  <si>
    <t>forward_twenty_month_return_zscore</t>
  </si>
  <si>
    <t>past_nineteen_month_return_sector_zscore</t>
  </si>
  <si>
    <t>past_nineteen_month_return_zscore</t>
  </si>
  <si>
    <t>forward_nineteen_month_return_sector_zscore</t>
  </si>
  <si>
    <t>forward_nineteen_month_return_zscore</t>
  </si>
  <si>
    <t>past_eighteen_month_return_sector_zscore</t>
  </si>
  <si>
    <t>past_eighteen_month_return_zscore</t>
  </si>
  <si>
    <t>forward_eighteen_month_return_sector_zscore</t>
  </si>
  <si>
    <t>forward_eighteen_month_return_zscore</t>
  </si>
  <si>
    <t>forward_thirtythree_month_return_sector_mad</t>
  </si>
  <si>
    <t>forward_thirtyfour_month_return_sector_median</t>
  </si>
  <si>
    <t>forward_thirtyfour_month_return_sector_mad</t>
  </si>
  <si>
    <t>forward_thirtyfive_month_return_sector_mad</t>
  </si>
  <si>
    <t>forward_thirtythree_month_return_sector_median</t>
  </si>
  <si>
    <t>forward_thirtyfive_month_return_sector_median</t>
  </si>
  <si>
    <t>past_thirtyfive_month_return_sector_mad</t>
  </si>
  <si>
    <t>past_thirtyfive_month_return_sector_median</t>
  </si>
  <si>
    <t>past_thirtyfour_month_return_sector_median</t>
  </si>
  <si>
    <t>past_thirtythree_month_return_sector_median</t>
  </si>
  <si>
    <t>past_thirtyfour_month_return_sector_mad</t>
  </si>
  <si>
    <t>past_thirtythree_month_return_sector_mad</t>
  </si>
  <si>
    <t>past_seventeen_month_return_sector_zscore</t>
  </si>
  <si>
    <t>forward_seventeen_month_return_sector_zscore</t>
  </si>
  <si>
    <t>past_seventeen_month_return_zscore</t>
  </si>
  <si>
    <t>forward_seventeen_month_return_zscore</t>
  </si>
  <si>
    <t>past_sixteen_month_return_sector_zscore</t>
  </si>
  <si>
    <t>past_sixteen_month_return_zscore</t>
  </si>
  <si>
    <t>forward_sixteen_month_return_sector_zscore</t>
  </si>
  <si>
    <t>forward_sixteen_month_return_zscore</t>
  </si>
  <si>
    <t>past_fifteen_month_return_sector_zscore</t>
  </si>
  <si>
    <t>forward_fifteen_month_return_sector_zscore</t>
  </si>
  <si>
    <t>past_fifteen_month_return_zscore</t>
  </si>
  <si>
    <t>forward_fifteen_month_return_zscore</t>
  </si>
  <si>
    <t>past_fourteen_month_return_sector_zscore</t>
  </si>
  <si>
    <t>past_fourteen_month_return_zscore</t>
  </si>
  <si>
    <t>forward_fourteen_month_return_sector_zscore</t>
  </si>
  <si>
    <t>forward_fourteen_month_return_zscore</t>
  </si>
  <si>
    <t>past_thirteen_month_return_sector_zscore</t>
  </si>
  <si>
    <t>forward_thirteen_month_return_sector_zscore</t>
  </si>
  <si>
    <t>past_thirteen_month_return_zscore</t>
  </si>
  <si>
    <t>forward_thirteen_month_return_zscore</t>
  </si>
  <si>
    <t>past_twelve_month_return_zscore</t>
  </si>
  <si>
    <t>past_twelve_month_return_sector_zscore</t>
  </si>
  <si>
    <t>forward_twelve_month_return_sector_zscore</t>
  </si>
  <si>
    <t>forward_twelve_month_return_zscore</t>
  </si>
  <si>
    <t>forward_thirtytwo_month_return_sector_median</t>
  </si>
  <si>
    <t>forward_thirty_month_return_sector_median</t>
  </si>
  <si>
    <t>forward_thirtyone_month_return_sector_median</t>
  </si>
  <si>
    <t>forward_thirtyone_month_return_sector_mad</t>
  </si>
  <si>
    <t>forward_thirty_month_return_sector_mad</t>
  </si>
  <si>
    <t>forward_thirtytwo_month_return_sector_mad</t>
  </si>
  <si>
    <t>past_thirty_month_return_sector_median</t>
  </si>
  <si>
    <t>past_thirty_month_return_sector_mad</t>
  </si>
  <si>
    <t>past_thirtyone_month_return_sector_mad</t>
  </si>
  <si>
    <t>past_thirtytwo_month_return_sector_mad</t>
  </si>
  <si>
    <t>past_thirtyone_month_return_sector_median</t>
  </si>
  <si>
    <t>past_thirtytwo_month_return_sector_median</t>
  </si>
  <si>
    <t>forward_twentyseven_month_return_sector_mad</t>
  </si>
  <si>
    <t>forward_twentynine_month_return_sector_mad</t>
  </si>
  <si>
    <t>forward_twentyeight_month_return_sector_median</t>
  </si>
  <si>
    <t>forward_twentynine_month_return_sector_median</t>
  </si>
  <si>
    <t>forward_twentyeight_month_return_sector_mad</t>
  </si>
  <si>
    <t>forward_twentyseven_month_return_sector_median</t>
  </si>
  <si>
    <t>past_twentyeight_month_return_sector_mad</t>
  </si>
  <si>
    <t>past_twentyseven_month_return_sector_median</t>
  </si>
  <si>
    <t>past_twentynine_month_return_sector_mad</t>
  </si>
  <si>
    <t>past_twentynine_month_return_sector_median</t>
  </si>
  <si>
    <t>past_twentyseven_month_return_sector_mad</t>
  </si>
  <si>
    <t>past_twentyeight_month_return_sector_median</t>
  </si>
  <si>
    <t>forward_twentyfour_month_return_sector_median</t>
  </si>
  <si>
    <t>forward_twentyfive_month_return_sector_mad</t>
  </si>
  <si>
    <t>forward_twentyfour_month_return_sector_mad</t>
  </si>
  <si>
    <t>forward_twentyfive_month_return_sector_median</t>
  </si>
  <si>
    <t>forward_twentysix_month_return_sector_median</t>
  </si>
  <si>
    <t>forward_twentysix_month_return_sector_mad</t>
  </si>
  <si>
    <t>past_twentyfour_month_return_sector_mad</t>
  </si>
  <si>
    <t>past_twentysix_month_return_sector_median</t>
  </si>
  <si>
    <t>past_twentyfive_month_return_sector_median</t>
  </si>
  <si>
    <t>past_twentyfive_month_return_sector_mad</t>
  </si>
  <si>
    <t>past_twentysix_month_return_sector_mad</t>
  </si>
  <si>
    <t>past_twentyfour_month_return_sector_median</t>
  </si>
  <si>
    <t>past_thirtyfive_month_return_median</t>
  </si>
  <si>
    <t>past_thirtyfour_month_return_mad</t>
  </si>
  <si>
    <t>past_thirtyfive_month_return_mad</t>
  </si>
  <si>
    <t>past_thirtyfour_month_return_median</t>
  </si>
  <si>
    <t>past_thirtythree_month_return_median</t>
  </si>
  <si>
    <t>past_thirtythree_month_return_mad</t>
  </si>
  <si>
    <t>forward_thirtyfour_month_return_mad</t>
  </si>
  <si>
    <t>forward_thirtythree_month_return_median</t>
  </si>
  <si>
    <t>forward_thirtyfour_month_return_median</t>
  </si>
  <si>
    <t>forward_thirtyfive_month_return_median</t>
  </si>
  <si>
    <t>forward_thirtythree_month_return_mad</t>
  </si>
  <si>
    <t>forward_thirtyfive_month_return_mad</t>
  </si>
  <si>
    <t>past_eleven_month_return_sector_zscore</t>
  </si>
  <si>
    <t>past_eleven_month_return_zscore</t>
  </si>
  <si>
    <t>forward_eleven_month_return_sector_zscore</t>
  </si>
  <si>
    <t>forward_eleven_month_return_zscore</t>
  </si>
  <si>
    <t>past_twentytwo_month_return_sector_median</t>
  </si>
  <si>
    <t>past_twentythree_month_return_sector_median</t>
  </si>
  <si>
    <t>past_twentytwo_month_return_sector_mad</t>
  </si>
  <si>
    <t>past_twentythree_month_return_sector_mad</t>
  </si>
  <si>
    <t>forward_twentythree_month_return_sector_median</t>
  </si>
  <si>
    <t>forward_twentytwo_month_return_sector_median</t>
  </si>
  <si>
    <t>forward_twentytwo_month_return_sector_mad</t>
  </si>
  <si>
    <t>forward_twentythree_month_return_sector_mad</t>
  </si>
  <si>
    <t>dvpsxm_sector_zscore</t>
  </si>
  <si>
    <t>dvpspm_sector_zscore</t>
  </si>
  <si>
    <t>past_thirtyone_month_return_mad</t>
  </si>
  <si>
    <t>past_thirtytwo_month_return_mad</t>
  </si>
  <si>
    <t>past_thirtytwo_month_return_median</t>
  </si>
  <si>
    <t>past_thirtyone_month_return_median</t>
  </si>
  <si>
    <t>past_thirty_month_return_median</t>
  </si>
  <si>
    <t>past_thirty_month_return_mad</t>
  </si>
  <si>
    <t>forward_thirty_month_return_median</t>
  </si>
  <si>
    <t>forward_thirtyone_month_return_median</t>
  </si>
  <si>
    <t>forward_thirtyone_month_return_mad</t>
  </si>
  <si>
    <t>forward_thirtytwo_month_return_mad</t>
  </si>
  <si>
    <t>forward_thirty_month_return_mad</t>
  </si>
  <si>
    <t>forward_thirtytwo_month_return_median</t>
  </si>
  <si>
    <t>past_ten_month_return_sector_zscore</t>
  </si>
  <si>
    <t>past_ten_month_return_zscore</t>
  </si>
  <si>
    <t>forward_ten_month_return_sector_zscore</t>
  </si>
  <si>
    <t>forward_ten_month_return_zscore</t>
  </si>
  <si>
    <t>past_twentyone_month_return_sector_mad</t>
  </si>
  <si>
    <t>past_twentyone_month_return_sector_median</t>
  </si>
  <si>
    <t>forward_twentyone_month_return_sector_mad</t>
  </si>
  <si>
    <t>forward_twentyone_month_return_sector_median</t>
  </si>
  <si>
    <t>past_twenty_month_return_sector_median</t>
  </si>
  <si>
    <t>past_twenty_month_return_sector_mad</t>
  </si>
  <si>
    <t>forward_twenty_month_return_sector_median</t>
  </si>
  <si>
    <t>forward_twenty_month_return_sector_mad</t>
  </si>
  <si>
    <t>staff_sale_sector_zscore</t>
  </si>
  <si>
    <t>past_twentyseven_month_return_median</t>
  </si>
  <si>
    <t>past_twentynine_month_return_median</t>
  </si>
  <si>
    <t>past_twentynine_month_return_mad</t>
  </si>
  <si>
    <t>past_twentyeight_month_return_median</t>
  </si>
  <si>
    <t>past_twentyseven_month_return_mad</t>
  </si>
  <si>
    <t>past_twentyeight_month_return_mad</t>
  </si>
  <si>
    <t>forward_twentynine_month_return_median</t>
  </si>
  <si>
    <t>forward_twentyseven_month_return_mad</t>
  </si>
  <si>
    <t>forward_twentynine_month_return_mad</t>
  </si>
  <si>
    <t>forward_twentyeight_month_return_mad</t>
  </si>
  <si>
    <t>forward_twentyseven_month_return_median</t>
  </si>
  <si>
    <t>forward_twentyeight_month_return_median</t>
  </si>
  <si>
    <t>past_nine_month_return_sector_zscore</t>
  </si>
  <si>
    <t>past_nine_month_return_zscore</t>
  </si>
  <si>
    <t>forward_nine_month_return_sector_zscore</t>
  </si>
  <si>
    <t>forward_nine_month_return_zscore</t>
  </si>
  <si>
    <t>past_eighteen_month_return_sector_median</t>
  </si>
  <si>
    <t>past_nineteen_month_return_sector_median</t>
  </si>
  <si>
    <t>past_eighteen_month_return_sector_mad</t>
  </si>
  <si>
    <t>past_nineteen_month_return_sector_mad</t>
  </si>
  <si>
    <t>forward_nineteen_month_return_sector_median</t>
  </si>
  <si>
    <t>forward_nineteen_month_return_sector_mad</t>
  </si>
  <si>
    <t>forward_eighteen_month_return_sector_mad</t>
  </si>
  <si>
    <t>forward_eighteen_month_return_sector_median</t>
  </si>
  <si>
    <t>forward_twentyfour_month_return_median</t>
  </si>
  <si>
    <t>forward_twentyfive_month_return_median</t>
  </si>
  <si>
    <t>forward_twentysix_month_return_median</t>
  </si>
  <si>
    <t>forward_twentyfour_month_return_mad</t>
  </si>
  <si>
    <t>forward_twentyfive_month_return_mad</t>
  </si>
  <si>
    <t>forward_twentysix_month_return_mad</t>
  </si>
  <si>
    <t>past_twentyfive_month_return_mad</t>
  </si>
  <si>
    <t>past_twentysix_month_return_median</t>
  </si>
  <si>
    <t>past_twentyfive_month_return_median</t>
  </si>
  <si>
    <t>past_twentyfour_month_return_median</t>
  </si>
  <si>
    <t>past_twentysix_month_return_mad</t>
  </si>
  <si>
    <t>past_twentyfour_month_return_mad</t>
  </si>
  <si>
    <t>past_eight_month_return_sector_zscore</t>
  </si>
  <si>
    <t>forward_eight_month_return_sector_zscore</t>
  </si>
  <si>
    <t>past_eight_month_return_zscore</t>
  </si>
  <si>
    <t>forward_eight_month_return_zscore</t>
  </si>
  <si>
    <t>past_seventeen_month_return_sector_median</t>
  </si>
  <si>
    <t>past_sixteen_month_return_sector_median</t>
  </si>
  <si>
    <t>past_seventeen_month_return_sector_mad</t>
  </si>
  <si>
    <t>past_sixteen_month_return_sector_mad</t>
  </si>
  <si>
    <t>forward_seventeen_month_return_sector_mad</t>
  </si>
  <si>
    <t>forward_seventeen_month_return_sector_median</t>
  </si>
  <si>
    <t>forward_sixteen_month_return_sector_median</t>
  </si>
  <si>
    <t>forward_sixteen_month_return_sector_mad</t>
  </si>
  <si>
    <t>n_sector_zscore</t>
  </si>
  <si>
    <t>forward_twentyone_month_return_mad</t>
  </si>
  <si>
    <t>forward_twentythree_month_return_mad</t>
  </si>
  <si>
    <t>forward_twentytwo_month_return_mad</t>
  </si>
  <si>
    <t>forward_twentythree_month_return_median</t>
  </si>
  <si>
    <t>forward_twentytwo_month_return_median</t>
  </si>
  <si>
    <t>forward_twentyone_month_return_median</t>
  </si>
  <si>
    <t>past_twentyone_month_return_median</t>
  </si>
  <si>
    <t>past_twentythree_month_return_mad</t>
  </si>
  <si>
    <t>past_twentytwo_month_return_mad</t>
  </si>
  <si>
    <t>past_twentyone_month_return_mad</t>
  </si>
  <si>
    <t>past_twentythree_month_return_median</t>
  </si>
  <si>
    <t>past_twentytwo_month_return_median</t>
  </si>
  <si>
    <t>forward_seven_month_return_sector_zscore</t>
  </si>
  <si>
    <t>past_seven_month_return_sector_zscore</t>
  </si>
  <si>
    <t>forward_seven_month_return_zscore</t>
  </si>
  <si>
    <t>past_seven_month_return_zscore</t>
  </si>
  <si>
    <t>past_fifteen_month_return_sector_median</t>
  </si>
  <si>
    <t>past_fifteen_month_return_sector_mad</t>
  </si>
  <si>
    <t>PEG_ltgforward_zscore</t>
  </si>
  <si>
    <t>PEG_ltgforward_sector_zscore</t>
  </si>
  <si>
    <t>forward_fifteen_month_return_sector_mad</t>
  </si>
  <si>
    <t>forward_fifteen_month_return_sector_median</t>
  </si>
  <si>
    <t>past_fourteen_month_return_sector_mad</t>
  </si>
  <si>
    <t>past_fourteen_month_return_sector_median</t>
  </si>
  <si>
    <t>forward_fourteen_month_return_sector_mad</t>
  </si>
  <si>
    <t>forward_fourteen_month_return_sector_median</t>
  </si>
  <si>
    <t>PEG_trailing_zscore</t>
  </si>
  <si>
    <t>PEG_trailing_sector_zscore</t>
  </si>
  <si>
    <t>forward_six_month_return_sector_zscore</t>
  </si>
  <si>
    <t>forward_six_month_return_zscore</t>
  </si>
  <si>
    <t>past_six_month_return_sector_zscore</t>
  </si>
  <si>
    <t>forward_twenty_month_return_mad</t>
  </si>
  <si>
    <t>forward_eighteen_month_return_median</t>
  </si>
  <si>
    <t>forward_eighteen_month_return_mad</t>
  </si>
  <si>
    <t>forward_twenty_month_return_median</t>
  </si>
  <si>
    <t>forward_nineteen_month_return_median</t>
  </si>
  <si>
    <t>forward_nineteen_month_return_mad</t>
  </si>
  <si>
    <t>past_eighteen_month_return_median</t>
  </si>
  <si>
    <t>past_nineteen_month_return_median</t>
  </si>
  <si>
    <t>past_nineteen_month_return_mad</t>
  </si>
  <si>
    <t>past_twenty_month_return_median</t>
  </si>
  <si>
    <t>past_twenty_month_return_mad</t>
  </si>
  <si>
    <t>past_eighteen_month_return_mad</t>
  </si>
  <si>
    <t>past_six_month_return_zscore</t>
  </si>
  <si>
    <t>rd_sale_sector_zscore</t>
  </si>
  <si>
    <t>past_thirteen_month_return_sector_median</t>
  </si>
  <si>
    <t>past_twelve_month_return_sector_mad</t>
  </si>
  <si>
    <t>past_twelve_month_return_sector_median</t>
  </si>
  <si>
    <t>past_thirteen_month_return_sector_mad</t>
  </si>
  <si>
    <t>forward_twelve_month_return_sector_mad</t>
  </si>
  <si>
    <t>forward_thirteen_month_return_sector_median</t>
  </si>
  <si>
    <t>forward_twelve_month_return_sector_median</t>
  </si>
  <si>
    <t>forward_thirteen_month_return_sector_mad</t>
  </si>
  <si>
    <t>adv_sale_sector_zscore</t>
  </si>
  <si>
    <t>DIVYIELD_sector_zscore</t>
  </si>
  <si>
    <t>dvrate_sector_zscore</t>
  </si>
  <si>
    <t>forward_five_month_return_sector_zscore</t>
  </si>
  <si>
    <t>forward_five_month_return_zscore</t>
  </si>
  <si>
    <t>past_five_month_return_sector_zscore</t>
  </si>
  <si>
    <t>forward_fifteen_month_return_median</t>
  </si>
  <si>
    <t>forward_sixteen_month_return_mad</t>
  </si>
  <si>
    <t>forward_seventeen_month_return_mad</t>
  </si>
  <si>
    <t>forward_sixteen_month_return_median</t>
  </si>
  <si>
    <t>forward_seventeen_month_return_median</t>
  </si>
  <si>
    <t>forward_fifteen_month_return_mad</t>
  </si>
  <si>
    <t>dpr_sector_zscore</t>
  </si>
  <si>
    <t>past_seventeen_month_return_mad</t>
  </si>
  <si>
    <t>past_sixteen_month_return_mad</t>
  </si>
  <si>
    <t>past_seventeen_month_return_median</t>
  </si>
  <si>
    <t>past_sixteen_month_return_median</t>
  </si>
  <si>
    <t>past_fifteen_month_return_median</t>
  </si>
  <si>
    <t>past_fifteen_month_return_mad</t>
  </si>
  <si>
    <t>past_five_month_return_zscore</t>
  </si>
  <si>
    <t>past_eleven_month_return_sector_mad</t>
  </si>
  <si>
    <t>past_eleven_month_return_sector_median</t>
  </si>
  <si>
    <t>past_ten_month_return_sector_mad</t>
  </si>
  <si>
    <t>past_ten_month_return_sector_median</t>
  </si>
  <si>
    <t>forward_eleven_month_return_sector_mad</t>
  </si>
  <si>
    <t>forward_eleven_month_return_sector_median</t>
  </si>
  <si>
    <t>forward_ten_month_return_sector_mad</t>
  </si>
  <si>
    <t>forward_ten_month_return_sector_median</t>
  </si>
  <si>
    <t>exret_sector_zscore</t>
  </si>
  <si>
    <t>exret_zscore</t>
  </si>
  <si>
    <t>tvol_sector_zscore</t>
  </si>
  <si>
    <t>b_hml_zscore</t>
  </si>
  <si>
    <t>b_umd_zscore</t>
  </si>
  <si>
    <t>b_smb_zscore</t>
  </si>
  <si>
    <t>b_mkt_zscore</t>
  </si>
  <si>
    <t>alpha_zscore</t>
  </si>
  <si>
    <t>b_smb_sector_zscore</t>
  </si>
  <si>
    <t>b_umd_sector_zscore</t>
  </si>
  <si>
    <t>R2_sector_zscore</t>
  </si>
  <si>
    <t>b_mkt_sector_zscore</t>
  </si>
  <si>
    <t>n_zscore</t>
  </si>
  <si>
    <t>tvol_zscore</t>
  </si>
  <si>
    <t>b_hml_sector_zscore</t>
  </si>
  <si>
    <t>R2_zscore</t>
  </si>
  <si>
    <t>alpha_sector_zscore</t>
  </si>
  <si>
    <t>ivol_zscore</t>
  </si>
  <si>
    <t>ivol_sector_zscore</t>
  </si>
  <si>
    <t>forward_four_month_return_sector_zscore</t>
  </si>
  <si>
    <t>forward_four_month_return_zscore</t>
  </si>
  <si>
    <t>past_four_month_return_sector_zscore</t>
  </si>
  <si>
    <t>forward_thirteen_month_return_median</t>
  </si>
  <si>
    <t>forward_thirteen_month_return_mad</t>
  </si>
  <si>
    <t>forward_fourteen_month_return_median</t>
  </si>
  <si>
    <t>forward_fourteen_month_return_mad</t>
  </si>
  <si>
    <t>forward_twelve_month_return_median</t>
  </si>
  <si>
    <t>forward_twelve_month_return_mad</t>
  </si>
  <si>
    <t>past_twelve_month_return_mad</t>
  </si>
  <si>
    <t>past_thirteen_month_return_mad</t>
  </si>
  <si>
    <t>past_fourteen_month_return_mad</t>
  </si>
  <si>
    <t>past_twelve_month_return_median</t>
  </si>
  <si>
    <t>past_thirteen_month_return_median</t>
  </si>
  <si>
    <t>past_fourteen_month_return_median</t>
  </si>
  <si>
    <t>past_four_month_return_zscore</t>
  </si>
  <si>
    <t>past_nine_month_return_sector_mad</t>
  </si>
  <si>
    <t>past_nine_month_return_sector_median</t>
  </si>
  <si>
    <t>forward_nine_month_return_sector_mad</t>
  </si>
  <si>
    <t>forward_nine_month_return_sector_median</t>
  </si>
  <si>
    <t>spcsrc_sector_zscore</t>
  </si>
  <si>
    <t>MEDREC_sector_zscore</t>
  </si>
  <si>
    <t>past_eight_month_return_sector_mad</t>
  </si>
  <si>
    <t>past_eight_month_return_sector_median</t>
  </si>
  <si>
    <t>efftax_zscore</t>
  </si>
  <si>
    <t>efftax_sector_zscore</t>
  </si>
  <si>
    <t>PEG_1yrforward_sector_zscore</t>
  </si>
  <si>
    <t>PEG_1yrforward_zscore</t>
  </si>
  <si>
    <t>forward_eight_month_return_sector_median</t>
  </si>
  <si>
    <t>forward_eight_month_return_sector_mad</t>
  </si>
  <si>
    <t>sale_nwc_sector_zscore</t>
  </si>
  <si>
    <t>sale_nwc_zscore</t>
  </si>
  <si>
    <t>int_debt_sector_zscore</t>
  </si>
  <si>
    <t>int_debt_zscore</t>
  </si>
  <si>
    <t>dpr_zscore</t>
  </si>
  <si>
    <t>cash_conversion_sector_zscore</t>
  </si>
  <si>
    <t>cash_conversion_zscore</t>
  </si>
  <si>
    <t>inv_turn_sector_zscore</t>
  </si>
  <si>
    <t>inv_turn_zscore</t>
  </si>
  <si>
    <t>int_totdebt_sector_zscore</t>
  </si>
  <si>
    <t>int_totdebt_zscore</t>
  </si>
  <si>
    <t>spcsrc_zscore</t>
  </si>
  <si>
    <t>forward_three_month_return_sector_zscore</t>
  </si>
  <si>
    <t>forward_three_month_return_zscore</t>
  </si>
  <si>
    <t>past_three_month_return_sector_zscore</t>
  </si>
  <si>
    <t>past_eleven_month_return_median</t>
  </si>
  <si>
    <t>past_eleven_month_return_mad</t>
  </si>
  <si>
    <t>past_nine_month_return_mad</t>
  </si>
  <si>
    <t>past_nine_month_return_median</t>
  </si>
  <si>
    <t>past_ten_month_return_mad</t>
  </si>
  <si>
    <t>past_ten_month_return_median</t>
  </si>
  <si>
    <t>forward_eleven_month_return_mad</t>
  </si>
  <si>
    <t>forward_ten_month_return_mad</t>
  </si>
  <si>
    <t>forward_nine_month_return_median</t>
  </si>
  <si>
    <t>forward_ten_month_return_median</t>
  </si>
  <si>
    <t>forward_eleven_month_return_median</t>
  </si>
  <si>
    <t>forward_nine_month_return_mad</t>
  </si>
  <si>
    <t>past_three_month_return_zscore</t>
  </si>
  <si>
    <t>past_seven_month_return_sector_mad</t>
  </si>
  <si>
    <t>past_seven_month_return_sector_median</t>
  </si>
  <si>
    <t>past_six_month_return_sector_median</t>
  </si>
  <si>
    <t>past_six_month_return_sector_mad</t>
  </si>
  <si>
    <t>forward_seven_month_return_sector_mad</t>
  </si>
  <si>
    <t>forward_seven_month_return_sector_median</t>
  </si>
  <si>
    <t>forward_six_month_return_sector_mad</t>
  </si>
  <si>
    <t>forward_six_month_return_sector_median</t>
  </si>
  <si>
    <t>intcov_ratio_sector_zscore</t>
  </si>
  <si>
    <t>intcov_sector_zscore</t>
  </si>
  <si>
    <t>intcov_ratio_zscore</t>
  </si>
  <si>
    <t>intcov_zscore</t>
  </si>
  <si>
    <t>fcf_ocf_sector_zscore</t>
  </si>
  <si>
    <t>fcf_ocf_zscore</t>
  </si>
  <si>
    <t>invt_act_sector_zscore</t>
  </si>
  <si>
    <t>invt_act_zscore</t>
  </si>
  <si>
    <t>pretret_earnat_sector_zscore</t>
  </si>
  <si>
    <t>pretret_noa_sector_zscore</t>
  </si>
  <si>
    <t>rect_act_sector_zscore</t>
  </si>
  <si>
    <t>ocf_lct_sector_zscore</t>
  </si>
  <si>
    <t>pretret_earnat_zscore</t>
  </si>
  <si>
    <t>pretret_noa_zscore</t>
  </si>
  <si>
    <t>curr_debt_sector_zscore</t>
  </si>
  <si>
    <t>profit_lct_sector_zscore</t>
  </si>
  <si>
    <t>ocf_lct_zscore</t>
  </si>
  <si>
    <t>cash_ratio_sector_zscore</t>
  </si>
  <si>
    <t>quick_ratio_sector_zscore</t>
  </si>
  <si>
    <t>curr_ratio_sector_zscore</t>
  </si>
  <si>
    <t>rect_act_zscore</t>
  </si>
  <si>
    <t>profit_lct_zscore</t>
  </si>
  <si>
    <t>recdown_sector_zscore</t>
  </si>
  <si>
    <t>curr_debt_zscore</t>
  </si>
  <si>
    <t>quick_ratio_zscore</t>
  </si>
  <si>
    <t>cash_ratio_zscore</t>
  </si>
  <si>
    <t>curr_ratio_zscore</t>
  </si>
  <si>
    <t>recup_sector_zscore</t>
  </si>
  <si>
    <t>SELLPCT_zscore</t>
  </si>
  <si>
    <t>recdown_zscore</t>
  </si>
  <si>
    <t>BUYPCT_zscore</t>
  </si>
  <si>
    <t>recup_zscore</t>
  </si>
  <si>
    <t>MEDREC_zscore</t>
  </si>
  <si>
    <t>STDEV_zscore</t>
  </si>
  <si>
    <t>MEANREC_zscore</t>
  </si>
  <si>
    <t>HOLDPCT_zscore</t>
  </si>
  <si>
    <t>STDEV_sector_zscore</t>
  </si>
  <si>
    <t>HOLDPCT_sector_zscore</t>
  </si>
  <si>
    <t>SELLPCT_sector_zscore</t>
  </si>
  <si>
    <t>BUYPCT_sector_zscore</t>
  </si>
  <si>
    <t>MEANREC_sector_zscore</t>
  </si>
  <si>
    <t>forward_two_month_return_sector_zscore</t>
  </si>
  <si>
    <t>forward_two_month_return_zscore</t>
  </si>
  <si>
    <t>past_six_month_return_median</t>
  </si>
  <si>
    <t>past_seven_month_return_median</t>
  </si>
  <si>
    <t>past_eight_month_return_median</t>
  </si>
  <si>
    <t>past_seven_month_return_mad</t>
  </si>
  <si>
    <t>past_eight_month_return_mad</t>
  </si>
  <si>
    <t>past_six_month_return_mad</t>
  </si>
  <si>
    <t>forward_seven_month_return_median</t>
  </si>
  <si>
    <t>forward_six_month_return_mad</t>
  </si>
  <si>
    <t>forward_seven_month_return_mad</t>
  </si>
  <si>
    <t>forward_eight_month_return_mad</t>
  </si>
  <si>
    <t>forward_six_month_return_median</t>
  </si>
  <si>
    <t>forward_eight_month_return_median</t>
  </si>
  <si>
    <t>past_two_month_return_sector_zscore</t>
  </si>
  <si>
    <t>past_two_month_return_zscore</t>
  </si>
  <si>
    <t>past_five_month_return_sector_mad</t>
  </si>
  <si>
    <t>past_five_month_return_sector_median</t>
  </si>
  <si>
    <t>past_four_month_return_sector_median</t>
  </si>
  <si>
    <t>past_four_month_return_sector_mad</t>
  </si>
  <si>
    <t>forward_five_month_return_sector_mad</t>
  </si>
  <si>
    <t>forward_five_month_return_sector_median</t>
  </si>
  <si>
    <t>forward_four_month_return_sector_median</t>
  </si>
  <si>
    <t>forward_four_month_return_sector_mad</t>
  </si>
  <si>
    <t>short_debt_sector_zscore</t>
  </si>
  <si>
    <t>short_debt_zscore</t>
  </si>
  <si>
    <t>aftret_invcapx_sector_zscore</t>
  </si>
  <si>
    <t>past_three_month_return_sector_median</t>
  </si>
  <si>
    <t>past_three_month_return_sector_mad</t>
  </si>
  <si>
    <t>forward_three_month_return_sector_mad</t>
  </si>
  <si>
    <t>forward_three_month_return_sector_median</t>
  </si>
  <si>
    <t>forward_one_month_return_sector_zscore</t>
  </si>
  <si>
    <t>past_one_month_return_sector_zscore</t>
  </si>
  <si>
    <t>forward_one_month_return_zscore</t>
  </si>
  <si>
    <t>past_four_month_return_mad</t>
  </si>
  <si>
    <t>past_five_month_return_mad</t>
  </si>
  <si>
    <t>past_four_month_return_median</t>
  </si>
  <si>
    <t>past_five_month_return_median</t>
  </si>
  <si>
    <t>past_three_month_return_median</t>
  </si>
  <si>
    <t>past_three_month_return_mad</t>
  </si>
  <si>
    <t>forward_three_month_return_mad</t>
  </si>
  <si>
    <t>forward_four_month_return_mad</t>
  </si>
  <si>
    <t>forward_four_month_return_median</t>
  </si>
  <si>
    <t>forward_five_month_return_mad</t>
  </si>
  <si>
    <t>forward_five_month_return_median</t>
  </si>
  <si>
    <t>forward_three_month_return_median</t>
  </si>
  <si>
    <t>past_one_month_return_zscore</t>
  </si>
  <si>
    <t>past_two_month_return_sector_median</t>
  </si>
  <si>
    <t>past_two_month_return_sector_mad</t>
  </si>
  <si>
    <t>forward_two_month_return_sector_mad</t>
  </si>
  <si>
    <t>forward_two_month_return_sector_median</t>
  </si>
  <si>
    <t>sale_equity_sector_zscore</t>
  </si>
  <si>
    <t>sale_equity_zscore</t>
  </si>
  <si>
    <t>roe_sector_zscore</t>
  </si>
  <si>
    <t>roe_zscore</t>
  </si>
  <si>
    <t>rect_turn_sector_zscore</t>
  </si>
  <si>
    <t>rect_turn_zscore</t>
  </si>
  <si>
    <t>CAPEI_sector_zscore</t>
  </si>
  <si>
    <t>CAPEI_zscore</t>
  </si>
  <si>
    <t>dltt_be_sector_zscore</t>
  </si>
  <si>
    <t>ptb_sector_zscore</t>
  </si>
  <si>
    <t>bm_sector_zscore</t>
  </si>
  <si>
    <t>dltt_be_zscore</t>
  </si>
  <si>
    <t>sale_invcap_sector_zscore</t>
  </si>
  <si>
    <t>adv_sale_zscore</t>
  </si>
  <si>
    <t>staff_sale_zscore</t>
  </si>
  <si>
    <t>sale_invcap_zscore</t>
  </si>
  <si>
    <t>ptb_zscore</t>
  </si>
  <si>
    <t>bm_zscore</t>
  </si>
  <si>
    <t>gpm_sector_zscore</t>
  </si>
  <si>
    <t>gpm_zscore</t>
  </si>
  <si>
    <t>cfm_sector_zscore</t>
  </si>
  <si>
    <t>cfm_zscore</t>
  </si>
  <si>
    <t>at_turn_sector_zscore</t>
  </si>
  <si>
    <t>at_turn_zscore</t>
  </si>
  <si>
    <t>opmad_sector_zscore</t>
  </si>
  <si>
    <t>opmbd_sector_zscore</t>
  </si>
  <si>
    <t>opmbd_zscore</t>
  </si>
  <si>
    <t>opmad_zscore</t>
  </si>
  <si>
    <t>ps_sector_zscore</t>
  </si>
  <si>
    <t>npm_sector_zscore</t>
  </si>
  <si>
    <t>ptpm_sector_zscore</t>
  </si>
  <si>
    <t>npm_zscore</t>
  </si>
  <si>
    <t>ps_zscore</t>
  </si>
  <si>
    <t>ptpm_zscore</t>
  </si>
  <si>
    <t>pay_turn_sector_zscore</t>
  </si>
  <si>
    <t>pay_turn_zscore</t>
  </si>
  <si>
    <t>lt_ppent_sector_zscore</t>
  </si>
  <si>
    <t>lt_ppent_zscore</t>
  </si>
  <si>
    <t>pe_op_dil_sector_zscore</t>
  </si>
  <si>
    <t>pe_exi_sector_zscore</t>
  </si>
  <si>
    <t>pe_inc_sector_zscore</t>
  </si>
  <si>
    <t>pe_op_basic_sector_zscore</t>
  </si>
  <si>
    <t>pe_op_dil_zscore</t>
  </si>
  <si>
    <t>pe_exi_zscore</t>
  </si>
  <si>
    <t>pe_inc_zscore</t>
  </si>
  <si>
    <t>pe_op_basic_zscore</t>
  </si>
  <si>
    <t>aftret_invcapx_zscore</t>
  </si>
  <si>
    <t>totdebt_invcap_sector_zscore</t>
  </si>
  <si>
    <t>debt_invcap_sector_zscore</t>
  </si>
  <si>
    <t>roce_sector_zscore</t>
  </si>
  <si>
    <t>totdebt_invcap_zscore</t>
  </si>
  <si>
    <t>cash_debt_sector_zscore</t>
  </si>
  <si>
    <t>debt_ebitda_sector_zscore</t>
  </si>
  <si>
    <t>debt_invcap_zscore</t>
  </si>
  <si>
    <t>roce_zscore</t>
  </si>
  <si>
    <t>debt_capital_sector_zscore</t>
  </si>
  <si>
    <t>cash_debt_zscore</t>
  </si>
  <si>
    <t>debt_ebitda_zscore</t>
  </si>
  <si>
    <t>equity_invcap_sector_zscore</t>
  </si>
  <si>
    <t>debt_capital_zscore</t>
  </si>
  <si>
    <t>debt_at_sector_zscore</t>
  </si>
  <si>
    <t>capital_ratio_sector_zscore</t>
  </si>
  <si>
    <t>lt_debt_sector_zscore</t>
  </si>
  <si>
    <t>equity_invcap_zscore</t>
  </si>
  <si>
    <t>evm_sector_zscore</t>
  </si>
  <si>
    <t>aftret_eq_sector_zscore</t>
  </si>
  <si>
    <t>roa_sector_zscore</t>
  </si>
  <si>
    <t>debt_at_zscore</t>
  </si>
  <si>
    <t>aftret_equity_sector_zscore</t>
  </si>
  <si>
    <t>capital_ratio_zscore</t>
  </si>
  <si>
    <t>lt_debt_zscore</t>
  </si>
  <si>
    <t>pcf_sector_zscore</t>
  </si>
  <si>
    <t>accrual_sector_zscore</t>
  </si>
  <si>
    <t>evm_zscore</t>
  </si>
  <si>
    <t>aftret_eq_zscore</t>
  </si>
  <si>
    <t>past_one_month_return_sector_median</t>
  </si>
  <si>
    <t>past_one_month_return_sector_mad</t>
  </si>
  <si>
    <t>roa_zscore</t>
  </si>
  <si>
    <t>de_ratio_sector_zscore</t>
  </si>
  <si>
    <t>aftret_equity_zscore</t>
  </si>
  <si>
    <t>GProf_sector_zscore</t>
  </si>
  <si>
    <t>debt_assets_sector_zscore</t>
  </si>
  <si>
    <t>cash_lt_sector_zscore</t>
  </si>
  <si>
    <t>pcf_zscore</t>
  </si>
  <si>
    <t>accrual_zscore</t>
  </si>
  <si>
    <t>GProf_zscore</t>
  </si>
  <si>
    <t>forward_one_month_return_sector_mad</t>
  </si>
  <si>
    <t>forward_one_month_return_sector_median</t>
  </si>
  <si>
    <t>de_ratio_zscore</t>
  </si>
  <si>
    <t>debt_assets_zscore</t>
  </si>
  <si>
    <t>cash_lt_zscore</t>
  </si>
  <si>
    <t>PEG_1yrforward_sector_median</t>
  </si>
  <si>
    <t>ptpm_sector_median</t>
  </si>
  <si>
    <t>sale_equity_sector_median</t>
  </si>
  <si>
    <t>roe_sector_median</t>
  </si>
  <si>
    <t>roce_sector_median</t>
  </si>
  <si>
    <t>roa_sector_median</t>
  </si>
  <si>
    <t>rect_act_sector_median</t>
  </si>
  <si>
    <t>pe_inc_sector_median</t>
  </si>
  <si>
    <t>rd_sale_sector_median</t>
  </si>
  <si>
    <t>quick_ratio_sector_median</t>
  </si>
  <si>
    <t>ptb_sector_median</t>
  </si>
  <si>
    <t>pe_op_dil_sector_median</t>
  </si>
  <si>
    <t>pe_op_basic_sector_median</t>
  </si>
  <si>
    <t>pe_exi_sector_median</t>
  </si>
  <si>
    <t>profit_lct_sector_median</t>
  </si>
  <si>
    <t>pretret_noa_sector_median</t>
  </si>
  <si>
    <t>pretret_earnat_sector_median</t>
  </si>
  <si>
    <t>sale_invcap_sector_median</t>
  </si>
  <si>
    <t>PEG_trailing_sector_median</t>
  </si>
  <si>
    <t>PEG_ltgforward_sector_median</t>
  </si>
  <si>
    <t>ps_sector_median</t>
  </si>
  <si>
    <t>at_turn_sector_mad</t>
  </si>
  <si>
    <t>sale_nwc_sector_median</t>
  </si>
  <si>
    <t>short_debt_sector_median</t>
  </si>
  <si>
    <t>HOLDPCT_sector_median</t>
  </si>
  <si>
    <t>BUYPCT_sector_median</t>
  </si>
  <si>
    <t>tvol_sector_median</t>
  </si>
  <si>
    <t>R2_sector_median</t>
  </si>
  <si>
    <t>n_sector_median</t>
  </si>
  <si>
    <t>ivol_sector_median</t>
  </si>
  <si>
    <t>exret_sector_median</t>
  </si>
  <si>
    <t>b_umd_sector_median</t>
  </si>
  <si>
    <t>b_smb_sector_median</t>
  </si>
  <si>
    <t>b_mkt_sector_median</t>
  </si>
  <si>
    <t>b_hml_sector_median</t>
  </si>
  <si>
    <t>alpha_sector_median</t>
  </si>
  <si>
    <t>spcsrc_sector_median</t>
  </si>
  <si>
    <t>dvrate_sector_median</t>
  </si>
  <si>
    <t>dvpsxm_sector_median</t>
  </si>
  <si>
    <t>dvpspm_sector_median</t>
  </si>
  <si>
    <t>pay_turn_sector_median</t>
  </si>
  <si>
    <t>totdebt_invcap_sector_median</t>
  </si>
  <si>
    <t>staff_sale_sector_median</t>
  </si>
  <si>
    <t>pcf_sector_median</t>
  </si>
  <si>
    <t>lt_debt_sector_median</t>
  </si>
  <si>
    <t>opmbd_sector_median</t>
  </si>
  <si>
    <t>opmad_sector_median</t>
  </si>
  <si>
    <t>debt_at_sector_median</t>
  </si>
  <si>
    <t>debt_assets_sector_median</t>
  </si>
  <si>
    <t>de_ratio_sector_median</t>
  </si>
  <si>
    <t>curr_ratio_sector_median</t>
  </si>
  <si>
    <t>curr_debt_sector_median</t>
  </si>
  <si>
    <t>cfm_sector_median</t>
  </si>
  <si>
    <t>cash_ratio_sector_median</t>
  </si>
  <si>
    <t>cash_lt_sector_median</t>
  </si>
  <si>
    <t>cash_debt_sector_median</t>
  </si>
  <si>
    <t>cash_conversion_sector_median</t>
  </si>
  <si>
    <t>capital_ratio_sector_median</t>
  </si>
  <si>
    <t>CAPEI_sector_median</t>
  </si>
  <si>
    <t>bm_sector_median</t>
  </si>
  <si>
    <t>at_turn_sector_median</t>
  </si>
  <si>
    <t>aftret_invcapx_sector_median</t>
  </si>
  <si>
    <t>aftret_equity_sector_median</t>
  </si>
  <si>
    <t>aftret_eq_sector_median</t>
  </si>
  <si>
    <t>adv_sale_sector_median</t>
  </si>
  <si>
    <t>accrual_sector_median</t>
  </si>
  <si>
    <t>debt_capital_sector_median</t>
  </si>
  <si>
    <t>debt_ebitda_sector_median</t>
  </si>
  <si>
    <t>debt_invcap_sector_median</t>
  </si>
  <si>
    <t>int_totdebt_sector_median</t>
  </si>
  <si>
    <t>ocf_lct_sector_median</t>
  </si>
  <si>
    <t>npm_sector_median</t>
  </si>
  <si>
    <t>lt_ppent_sector_median</t>
  </si>
  <si>
    <t>MEDREC_sector_median</t>
  </si>
  <si>
    <t>invt_act_sector_median</t>
  </si>
  <si>
    <t>inv_turn_sector_median</t>
  </si>
  <si>
    <t>intcov_ratio_sector_median</t>
  </si>
  <si>
    <t>intcov_sector_median</t>
  </si>
  <si>
    <t>int_debt_sector_median</t>
  </si>
  <si>
    <t>DIVYIELD_sector_median</t>
  </si>
  <si>
    <t>GProf_sector_median</t>
  </si>
  <si>
    <t>gpm_sector_median</t>
  </si>
  <si>
    <t>fcf_ocf_sector_median</t>
  </si>
  <si>
    <t>evm_sector_median</t>
  </si>
  <si>
    <t>equity_invcap_sector_median</t>
  </si>
  <si>
    <t>efftax_sector_median</t>
  </si>
  <si>
    <t>dpr_sector_median</t>
  </si>
  <si>
    <t>dltt_be_sector_median</t>
  </si>
  <si>
    <t>MEANREC_sector_median</t>
  </si>
  <si>
    <t>recup_sector_median</t>
  </si>
  <si>
    <t>bm_sector_mad</t>
  </si>
  <si>
    <t>opmbd_sector_mad</t>
  </si>
  <si>
    <t>int_totdebt_sector_mad</t>
  </si>
  <si>
    <t>intcov_sector_mad</t>
  </si>
  <si>
    <t>intcov_ratio_sector_mad</t>
  </si>
  <si>
    <t>inv_turn_sector_mad</t>
  </si>
  <si>
    <t>invt_act_sector_mad</t>
  </si>
  <si>
    <t>lt_debt_sector_mad</t>
  </si>
  <si>
    <t>lt_ppent_sector_mad</t>
  </si>
  <si>
    <t>npm_sector_mad</t>
  </si>
  <si>
    <t>ocf_lct_sector_mad</t>
  </si>
  <si>
    <t>opmad_sector_mad</t>
  </si>
  <si>
    <t>pay_turn_sector_mad</t>
  </si>
  <si>
    <t>recdown_sector_median</t>
  </si>
  <si>
    <t>pcf_sector_mad</t>
  </si>
  <si>
    <t>pe_exi_sector_mad</t>
  </si>
  <si>
    <t>pe_inc_sector_mad</t>
  </si>
  <si>
    <t>pe_op_basic_sector_mad</t>
  </si>
  <si>
    <t>pe_op_dil_sector_mad</t>
  </si>
  <si>
    <t>PEG_1yrforward_sector_mad</t>
  </si>
  <si>
    <t>PEG_ltgforward_sector_mad</t>
  </si>
  <si>
    <t>PEG_trailing_sector_mad</t>
  </si>
  <si>
    <t>pretret_earnat_sector_mad</t>
  </si>
  <si>
    <t>pretret_noa_sector_mad</t>
  </si>
  <si>
    <t>int_debt_sector_mad</t>
  </si>
  <si>
    <t>GProf_sector_mad</t>
  </si>
  <si>
    <t>gpm_sector_mad</t>
  </si>
  <si>
    <t>fcf_ocf_sector_mad</t>
  </si>
  <si>
    <t>CAPEI_sector_mad</t>
  </si>
  <si>
    <t>capital_ratio_sector_mad</t>
  </si>
  <si>
    <t>cash_conversion_sector_mad</t>
  </si>
  <si>
    <t>cash_debt_sector_mad</t>
  </si>
  <si>
    <t>cash_lt_sector_mad</t>
  </si>
  <si>
    <t>cash_ratio_sector_mad</t>
  </si>
  <si>
    <t>cfm_sector_mad</t>
  </si>
  <si>
    <t>curr_debt_sector_mad</t>
  </si>
  <si>
    <t>curr_ratio_sector_mad</t>
  </si>
  <si>
    <t>de_ratio_sector_mad</t>
  </si>
  <si>
    <t>debt_assets_sector_mad</t>
  </si>
  <si>
    <t>debt_at_sector_mad</t>
  </si>
  <si>
    <t>debt_capital_sector_mad</t>
  </si>
  <si>
    <t>debt_ebitda_sector_mad</t>
  </si>
  <si>
    <t>debt_invcap_sector_mad</t>
  </si>
  <si>
    <t>DIVYIELD_sector_mad</t>
  </si>
  <si>
    <t>dltt_be_sector_mad</t>
  </si>
  <si>
    <t>dpr_sector_mad</t>
  </si>
  <si>
    <t>efftax_sector_mad</t>
  </si>
  <si>
    <t>equity_invcap_sector_mad</t>
  </si>
  <si>
    <t>evm_sector_mad</t>
  </si>
  <si>
    <t>profit_lct_sector_mad</t>
  </si>
  <si>
    <t>ps_sector_mad</t>
  </si>
  <si>
    <t>ptb_sector_mad</t>
  </si>
  <si>
    <t>recdown_sector_mad</t>
  </si>
  <si>
    <t>ptpm_sector_mad</t>
  </si>
  <si>
    <t>n_sector_mad</t>
  </si>
  <si>
    <t>R2_sector_mad</t>
  </si>
  <si>
    <t>tvol_sector_mad</t>
  </si>
  <si>
    <t>BUYPCT_sector_mad</t>
  </si>
  <si>
    <t>HOLDPCT_sector_mad</t>
  </si>
  <si>
    <t>MEANREC_sector_mad</t>
  </si>
  <si>
    <t>MEDREC_sector_mad</t>
  </si>
  <si>
    <t>recup_sector_mad</t>
  </si>
  <si>
    <t>SELLPCT_sector_mad</t>
  </si>
  <si>
    <t>b_umd_sector_mad</t>
  </si>
  <si>
    <t>STDEV_sector_mad</t>
  </si>
  <si>
    <t>aftret_invcapx_sector_mad</t>
  </si>
  <si>
    <t>aftret_equity_sector_mad</t>
  </si>
  <si>
    <t>aftret_eq_sector_mad</t>
  </si>
  <si>
    <t>adv_sale_sector_mad</t>
  </si>
  <si>
    <t>accrual_sector_mad</t>
  </si>
  <si>
    <t>STDEV_sector_median</t>
  </si>
  <si>
    <t>SELLPCT_sector_median</t>
  </si>
  <si>
    <t>exret_sector_mad</t>
  </si>
  <si>
    <t>ivol_sector_mad</t>
  </si>
  <si>
    <t>b_smb_sector_mad</t>
  </si>
  <si>
    <t>sale_nwc_sector_mad</t>
  </si>
  <si>
    <t>quick_ratio_sector_mad</t>
  </si>
  <si>
    <t>rd_sale_sector_mad</t>
  </si>
  <si>
    <t>rect_act_sector_mad</t>
  </si>
  <si>
    <t>rect_turn_sector_mad</t>
  </si>
  <si>
    <t>roa_sector_mad</t>
  </si>
  <si>
    <t>roce_sector_mad</t>
  </si>
  <si>
    <t>roe_sector_mad</t>
  </si>
  <si>
    <t>b_mkt_sector_mad</t>
  </si>
  <si>
    <t>sale_invcap_sector_mad</t>
  </si>
  <si>
    <t>sale_equity_sector_mad</t>
  </si>
  <si>
    <t>short_debt_sector_mad</t>
  </si>
  <si>
    <t>staff_sale_sector_mad</t>
  </si>
  <si>
    <t>totdebt_invcap_sector_mad</t>
  </si>
  <si>
    <t>dvpspm_sector_mad</t>
  </si>
  <si>
    <t>dvpsxm_sector_mad</t>
  </si>
  <si>
    <t>dvrate_sector_mad</t>
  </si>
  <si>
    <t>spcsrc_sector_mad</t>
  </si>
  <si>
    <t>alpha_sector_mad</t>
  </si>
  <si>
    <t>b_hml_sector_mad</t>
  </si>
  <si>
    <t>rect_turn_sector_median</t>
  </si>
  <si>
    <t>rd_sale_zscore</t>
  </si>
  <si>
    <t>dvpspm_zscore</t>
  </si>
  <si>
    <t>dvpsxm_zscore</t>
  </si>
  <si>
    <t>dvrate_zscore</t>
  </si>
  <si>
    <t>DIVYIELD_zscore</t>
  </si>
  <si>
    <t>ptb_median</t>
  </si>
  <si>
    <t>profit_lct_median</t>
  </si>
  <si>
    <t>pretret_noa_median</t>
  </si>
  <si>
    <t>pretret_earnat_median</t>
  </si>
  <si>
    <t>PEG_trailing_median</t>
  </si>
  <si>
    <t>PEG_ltgforward_median</t>
  </si>
  <si>
    <t>PEG_1yrforward_median</t>
  </si>
  <si>
    <t>pe_op_dil_median</t>
  </si>
  <si>
    <t>pe_op_basic_median</t>
  </si>
  <si>
    <t>pe_inc_median</t>
  </si>
  <si>
    <t>pe_exi_median</t>
  </si>
  <si>
    <t>pcf_median</t>
  </si>
  <si>
    <t>pay_turn_median</t>
  </si>
  <si>
    <t>opmbd_median</t>
  </si>
  <si>
    <t>opmad_median</t>
  </si>
  <si>
    <t>ocf_lct_median</t>
  </si>
  <si>
    <t>npm_median</t>
  </si>
  <si>
    <t>lt_ppent_median</t>
  </si>
  <si>
    <t>lt_debt_median</t>
  </si>
  <si>
    <t>invt_act_median</t>
  </si>
  <si>
    <t>inv_turn_median</t>
  </si>
  <si>
    <t>intcov_ratio_median</t>
  </si>
  <si>
    <t>intcov_median</t>
  </si>
  <si>
    <t>int_totdebt_median</t>
  </si>
  <si>
    <t>ps_median</t>
  </si>
  <si>
    <t>ptpm_median</t>
  </si>
  <si>
    <t>STDEV_mad</t>
  </si>
  <si>
    <t>quick_ratio_median</t>
  </si>
  <si>
    <t>ivol_median</t>
  </si>
  <si>
    <t>exret_median</t>
  </si>
  <si>
    <t>b_umd_median</t>
  </si>
  <si>
    <t>b_smb_median</t>
  </si>
  <si>
    <t>b_mkt_median</t>
  </si>
  <si>
    <t>b_hml_median</t>
  </si>
  <si>
    <t>alpha_median</t>
  </si>
  <si>
    <t>spcsrc_median</t>
  </si>
  <si>
    <t>dvrate_median</t>
  </si>
  <si>
    <t>dvpsxm_median</t>
  </si>
  <si>
    <t>dvpspm_median</t>
  </si>
  <si>
    <t>totdebt_invcap_median</t>
  </si>
  <si>
    <t>staff_sale_median</t>
  </si>
  <si>
    <t>short_debt_median</t>
  </si>
  <si>
    <t>sale_nwc_median</t>
  </si>
  <si>
    <t>sale_invcap_median</t>
  </si>
  <si>
    <t>sale_equity_median</t>
  </si>
  <si>
    <t>roe_median</t>
  </si>
  <si>
    <t>roce_median</t>
  </si>
  <si>
    <t>roa_median</t>
  </si>
  <si>
    <t>rect_turn_median</t>
  </si>
  <si>
    <t>rect_act_median</t>
  </si>
  <si>
    <t>rd_sale_median</t>
  </si>
  <si>
    <t>int_debt_median</t>
  </si>
  <si>
    <t>GProf_median</t>
  </si>
  <si>
    <t>gpm_median</t>
  </si>
  <si>
    <t>fcf_ocf_median</t>
  </si>
  <si>
    <t>adv_sale_median</t>
  </si>
  <si>
    <t>accrual_median</t>
  </si>
  <si>
    <t>past_two_month_return_median</t>
  </si>
  <si>
    <t>past_one_month_return_median</t>
  </si>
  <si>
    <t>forward_two_month_return_median</t>
  </si>
  <si>
    <t>forward_one_month_return_median</t>
  </si>
  <si>
    <t>aftret_eq_median</t>
  </si>
  <si>
    <t>aftret_equity_median</t>
  </si>
  <si>
    <t>aftret_invcapx_median</t>
  </si>
  <si>
    <t>debt_assets_median</t>
  </si>
  <si>
    <t>evm_median</t>
  </si>
  <si>
    <t>equity_invcap_median</t>
  </si>
  <si>
    <t>efftax_median</t>
  </si>
  <si>
    <t>dpr_median</t>
  </si>
  <si>
    <t>dltt_be_median</t>
  </si>
  <si>
    <t>DIVYIELD_median</t>
  </si>
  <si>
    <t>debt_invcap_median</t>
  </si>
  <si>
    <t>debt_ebitda_median</t>
  </si>
  <si>
    <t>debt_capital_median</t>
  </si>
  <si>
    <t>debt_at_median</t>
  </si>
  <si>
    <t>de_ratio_median</t>
  </si>
  <si>
    <t>at_turn_median</t>
  </si>
  <si>
    <t>curr_ratio_median</t>
  </si>
  <si>
    <t>curr_debt_median</t>
  </si>
  <si>
    <t>cfm_median</t>
  </si>
  <si>
    <t>cash_ratio_median</t>
  </si>
  <si>
    <t>cash_lt_median</t>
  </si>
  <si>
    <t>cash_debt_median</t>
  </si>
  <si>
    <t>cash_conversion_median</t>
  </si>
  <si>
    <t>capital_ratio_median</t>
  </si>
  <si>
    <t>CAPEI_median</t>
  </si>
  <si>
    <t>bm_median</t>
  </si>
  <si>
    <t>n_median</t>
  </si>
  <si>
    <t>R2_median</t>
  </si>
  <si>
    <t>tvol_median</t>
  </si>
  <si>
    <t>opmad_mad</t>
  </si>
  <si>
    <t>sale_equity_mad</t>
  </si>
  <si>
    <t>roe_mad</t>
  </si>
  <si>
    <t>roce_mad</t>
  </si>
  <si>
    <t>roa_mad</t>
  </si>
  <si>
    <t>rect_turn_mad</t>
  </si>
  <si>
    <t>rect_act_mad</t>
  </si>
  <si>
    <t>rd_sale_mad</t>
  </si>
  <si>
    <t>quick_ratio_mad</t>
  </si>
  <si>
    <t>ptpm_mad</t>
  </si>
  <si>
    <t>ptb_mad</t>
  </si>
  <si>
    <t>ps_mad</t>
  </si>
  <si>
    <t>profit_lct_mad</t>
  </si>
  <si>
    <t>pretret_noa_mad</t>
  </si>
  <si>
    <t>pretret_earnat_mad</t>
  </si>
  <si>
    <t>PEG_trailing_mad</t>
  </si>
  <si>
    <t>PEG_ltgforward_mad</t>
  </si>
  <si>
    <t>PEG_1yrforward_mad</t>
  </si>
  <si>
    <t>pe_op_dil_mad</t>
  </si>
  <si>
    <t>pe_op_basic_mad</t>
  </si>
  <si>
    <t>pe_inc_mad</t>
  </si>
  <si>
    <t>pe_exi_mad</t>
  </si>
  <si>
    <t>pcf_mad</t>
  </si>
  <si>
    <t>pay_turn_mad</t>
  </si>
  <si>
    <t>sale_invcap_mad</t>
  </si>
  <si>
    <t>sale_nwc_mad</t>
  </si>
  <si>
    <t>short_debt_mad</t>
  </si>
  <si>
    <t>ivol_mad</t>
  </si>
  <si>
    <t>SELLPCT_mad</t>
  </si>
  <si>
    <t>recdown_mad</t>
  </si>
  <si>
    <t>recup_mad</t>
  </si>
  <si>
    <t>MEDREC_mad</t>
  </si>
  <si>
    <t>MEANREC_mad</t>
  </si>
  <si>
    <t>HOLDPCT_mad</t>
  </si>
  <si>
    <t>BUYPCT_mad</t>
  </si>
  <si>
    <t>tvol_mad</t>
  </si>
  <si>
    <t>R2_mad</t>
  </si>
  <si>
    <t>n_mad</t>
  </si>
  <si>
    <t>exret_mad</t>
  </si>
  <si>
    <t>staff_sale_mad</t>
  </si>
  <si>
    <t>b_umd_mad</t>
  </si>
  <si>
    <t>b_smb_mad</t>
  </si>
  <si>
    <t>b_mkt_mad</t>
  </si>
  <si>
    <t>b_hml_mad</t>
  </si>
  <si>
    <t>alpha_mad</t>
  </si>
  <si>
    <t>spcsrc_mad</t>
  </si>
  <si>
    <t>dvrate_mad</t>
  </si>
  <si>
    <t>dvpsxm_mad</t>
  </si>
  <si>
    <t>dvpspm_mad</t>
  </si>
  <si>
    <t>totdebt_invcap_mad</t>
  </si>
  <si>
    <t>opmbd_mad</t>
  </si>
  <si>
    <t>ocf_lct_mad</t>
  </si>
  <si>
    <t>BUYPCT_median</t>
  </si>
  <si>
    <t>npm_mad</t>
  </si>
  <si>
    <t>cash_ratio_mad</t>
  </si>
  <si>
    <t>cash_lt_mad</t>
  </si>
  <si>
    <t>cash_debt_mad</t>
  </si>
  <si>
    <t>cash_conversion_mad</t>
  </si>
  <si>
    <t>capital_ratio_mad</t>
  </si>
  <si>
    <t>CAPEI_mad</t>
  </si>
  <si>
    <t>bm_mad</t>
  </si>
  <si>
    <t>at_turn_mad</t>
  </si>
  <si>
    <t>aftret_invcapx_mad</t>
  </si>
  <si>
    <t>aftret_eq_mad</t>
  </si>
  <si>
    <t>adv_sale_mad</t>
  </si>
  <si>
    <t>accrual_mad</t>
  </si>
  <si>
    <t>past_two_month_return_mad</t>
  </si>
  <si>
    <t>past_one_month_return_mad</t>
  </si>
  <si>
    <t>forward_two_month_return_mad</t>
  </si>
  <si>
    <t>forward_one_month_return_mad</t>
  </si>
  <si>
    <t>STDEV_median</t>
  </si>
  <si>
    <t>SELLPCT_median</t>
  </si>
  <si>
    <t>recdown_median</t>
  </si>
  <si>
    <t>recup_median</t>
  </si>
  <si>
    <t>MEDREC_median</t>
  </si>
  <si>
    <t>MEANREC_median</t>
  </si>
  <si>
    <t>HOLDPCT_median</t>
  </si>
  <si>
    <t>cfm_mad</t>
  </si>
  <si>
    <t>curr_debt_mad</t>
  </si>
  <si>
    <t>curr_ratio_mad</t>
  </si>
  <si>
    <t>fcf_ocf_mad</t>
  </si>
  <si>
    <t>lt_ppent_mad</t>
  </si>
  <si>
    <t>lt_debt_mad</t>
  </si>
  <si>
    <t>invt_act_mad</t>
  </si>
  <si>
    <t>inv_turn_mad</t>
  </si>
  <si>
    <t>intcov_ratio_mad</t>
  </si>
  <si>
    <t>intcov_mad</t>
  </si>
  <si>
    <t>int_totdebt_mad</t>
  </si>
  <si>
    <t>int_debt_mad</t>
  </si>
  <si>
    <t>GProf_mad</t>
  </si>
  <si>
    <t>gpm_mad</t>
  </si>
  <si>
    <t>evm_mad</t>
  </si>
  <si>
    <t>de_ratio_mad</t>
  </si>
  <si>
    <t>equity_invcap_mad</t>
  </si>
  <si>
    <t>efftax_mad</t>
  </si>
  <si>
    <t>dpr_mad</t>
  </si>
  <si>
    <t>dltt_be_mad</t>
  </si>
  <si>
    <t>DIVYIELD_mad</t>
  </si>
  <si>
    <t>debt_invcap_mad</t>
  </si>
  <si>
    <t>debt_ebitda_mad</t>
  </si>
  <si>
    <t>debt_capital_mad</t>
  </si>
  <si>
    <t>debt_at_mad</t>
  </si>
  <si>
    <t>debt_assets_mad</t>
  </si>
  <si>
    <t>aftret_equity_mad</t>
  </si>
  <si>
    <t>Old</t>
  </si>
  <si>
    <t>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</si>
</sst>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34.85546875" bestFit="1" customWidth="1"/>
    <col min="3" max="3" width="58.42578125" bestFit="1" customWidth="1"/>
    <col min="4" max="4" width="8.28515625" bestFit="1" customWidth="1"/>
    <col min="5" max="5" width="41.85546875" bestFit="1" customWidth="1"/>
    <col min="6" max="6" width="34.85546875" customWidth="1"/>
    <col min="7" max="7" width="22.5703125" bestFit="1" customWidth="1"/>
    <col min="8" max="8" width="10.42578125" bestFit="1" customWidth="1"/>
    <col min="9" max="9" width="12" bestFit="1" customWidth="1"/>
    <col min="10" max="10" width="34.85546875" bestFit="1" customWidth="1"/>
  </cols>
  <sheetData>
    <row r="1" spans="1:10" s="1" customFormat="1" x14ac:dyDescent="0.25">
      <c r="A1" s="1" t="s">
        <v>541</v>
      </c>
      <c r="B1" s="1" t="s">
        <v>878</v>
      </c>
      <c r="C1" s="1" t="s">
        <v>624</v>
      </c>
      <c r="D1" s="1" t="s">
        <v>891</v>
      </c>
      <c r="E1" s="1" t="s">
        <v>618</v>
      </c>
      <c r="F1" s="1" t="s">
        <v>617</v>
      </c>
      <c r="G1" s="1" t="s">
        <v>769</v>
      </c>
      <c r="H1" s="1" t="s">
        <v>0</v>
      </c>
      <c r="I1" s="1" t="s">
        <v>1</v>
      </c>
      <c r="J1" s="1" t="s">
        <v>542</v>
      </c>
    </row>
    <row r="2" spans="1:10" ht="15" customHeight="1" x14ac:dyDescent="0.25">
      <c r="A2" t="s">
        <v>483</v>
      </c>
      <c r="B2" t="s">
        <v>544</v>
      </c>
      <c r="C2" t="str">
        <f>VLOOKUP(A2,'Variable Library'!A:D,4,FALSE)</f>
        <v>CRSP/Compustat Merged Database - Security Monthly</v>
      </c>
      <c r="E2" t="str">
        <f>VLOOKUP(A2,'Variable Library'!A:D,3,FALSE)</f>
        <v>Standard and Poor's Identifier (Compustat unique company identifier)</v>
      </c>
      <c r="F2" t="str">
        <f>VLOOKUP(A2,'Variable Library'!A:D,2,FALSE)</f>
        <v>CHAR</v>
      </c>
      <c r="G2" t="str">
        <f>VLOOKUP(A2,'Variable Library'!A:E,5,FALSE)</f>
        <v>Unique Identifier</v>
      </c>
      <c r="H2">
        <v>0</v>
      </c>
      <c r="I2">
        <v>0</v>
      </c>
      <c r="J2" t="str">
        <f t="shared" ref="J2:J65" si="0">LOWER(A2)</f>
        <v>gvkey</v>
      </c>
    </row>
    <row r="3" spans="1:10" ht="15" customHeight="1" x14ac:dyDescent="0.25">
      <c r="A3" t="s">
        <v>534</v>
      </c>
      <c r="B3" t="s">
        <v>543</v>
      </c>
      <c r="C3" t="str">
        <f>VLOOKUP(A3,'Variable Library'!A:D,4,FALSE)</f>
        <v>CRSP/Compustat Merged Database - Security Monthly</v>
      </c>
      <c r="D3">
        <f>IFERROR(VLOOKUP(A3,Index!A:B,2,FALSE),"")</f>
        <v>1</v>
      </c>
      <c r="E3" t="str">
        <f>VLOOKUP(A3,'Variable Library'!A:D,3,FALSE)</f>
        <v>Standard and Poor's Identifier (Compustat unique company identifier)</v>
      </c>
      <c r="F3" t="str">
        <f>VLOOKUP(A3,'Variable Library'!A:D,2,FALSE)</f>
        <v>CHAR</v>
      </c>
      <c r="G3" t="str">
        <f>VLOOKUP(A3,'Variable Library'!A:E,5,FALSE)</f>
        <v>Unique Identifier</v>
      </c>
      <c r="H3">
        <v>0</v>
      </c>
      <c r="I3">
        <v>0</v>
      </c>
      <c r="J3" t="str">
        <f t="shared" si="0"/>
        <v>gvkey</v>
      </c>
    </row>
    <row r="4" spans="1:10" ht="15" customHeight="1" x14ac:dyDescent="0.25">
      <c r="A4" t="s">
        <v>507</v>
      </c>
      <c r="B4" t="s">
        <v>544</v>
      </c>
      <c r="C4" t="str">
        <f>VLOOKUP(A4,'Variable Library'!A:D,4,FALSE)</f>
        <v>CRSP/Compustat Merged Database - Security Monthly</v>
      </c>
      <c r="D4" t="str">
        <f>IFERROR(VLOOKUP(A4,Index!A:B,2,FALSE),"")</f>
        <v/>
      </c>
      <c r="E4" t="str">
        <f>VLOOKUP(A4,'Variable Library'!A:D,3,FALSE)</f>
        <v>Ticker Symbol</v>
      </c>
      <c r="F4" t="str">
        <f>VLOOKUP(A4,'Variable Library'!A:D,2,FALSE)</f>
        <v>CHAR</v>
      </c>
      <c r="G4" t="str">
        <f>VLOOKUP(A4,'Variable Library'!A:E,5,FALSE)</f>
        <v>Unique Identifier</v>
      </c>
      <c r="H4">
        <v>0</v>
      </c>
      <c r="I4">
        <v>0</v>
      </c>
      <c r="J4" t="str">
        <f t="shared" si="0"/>
        <v>tic</v>
      </c>
    </row>
    <row r="5" spans="1:10" ht="15" customHeight="1" x14ac:dyDescent="0.25">
      <c r="A5" t="s">
        <v>537</v>
      </c>
      <c r="B5" t="s">
        <v>544</v>
      </c>
      <c r="C5" t="str">
        <f>VLOOKUP(A5,'Variable Library'!A:D,4,FALSE)</f>
        <v>Enrichment (CRSP/Compustat Merged Database - Linking Table)</v>
      </c>
      <c r="E5" t="str">
        <f>VLOOKUP(A5,'Variable Library'!A:D,3,FALSE)</f>
        <v>CUSIP-Year-Month</v>
      </c>
      <c r="F5" t="str">
        <f>VLOOKUP(A5,'Variable Library'!A:D,2,FALSE)</f>
        <v>CHAR</v>
      </c>
      <c r="G5" t="str">
        <f>VLOOKUP(A5,'Variable Library'!A:E,5,FALSE)</f>
        <v>Unique Identifier</v>
      </c>
      <c r="H5">
        <v>0</v>
      </c>
      <c r="I5">
        <v>0</v>
      </c>
      <c r="J5" t="str">
        <f t="shared" si="0"/>
        <v>cusip-year-month</v>
      </c>
    </row>
    <row r="6" spans="1:10" ht="15" customHeight="1" x14ac:dyDescent="0.25">
      <c r="A6" t="s">
        <v>508</v>
      </c>
      <c r="B6" t="s">
        <v>544</v>
      </c>
      <c r="C6" t="str">
        <f>VLOOKUP(A6,'Variable Library'!A:D,4,FALSE)</f>
        <v>CRSP/Compustat Merged Database - Security Monthly</v>
      </c>
      <c r="D6" t="str">
        <f>IFERROR(VLOOKUP(A6,Index!A:B,2,FALSE),"")</f>
        <v/>
      </c>
      <c r="E6" t="str">
        <f>VLOOKUP(A6,'Variable Library'!A:D,3,FALSE)</f>
        <v>Company Name</v>
      </c>
      <c r="F6" t="str">
        <f>VLOOKUP(A6,'Variable Library'!A:D,2,FALSE)</f>
        <v>CHAR</v>
      </c>
      <c r="G6" t="str">
        <f>VLOOKUP(A6,'Variable Library'!A:E,5,FALSE)</f>
        <v>Reference (Location)</v>
      </c>
      <c r="H6">
        <v>0</v>
      </c>
      <c r="I6">
        <v>0</v>
      </c>
      <c r="J6" t="str">
        <f t="shared" si="0"/>
        <v>conm</v>
      </c>
    </row>
    <row r="7" spans="1:10" ht="15" customHeight="1" x14ac:dyDescent="0.25">
      <c r="A7" t="s">
        <v>535</v>
      </c>
      <c r="B7" t="s">
        <v>544</v>
      </c>
      <c r="C7" t="str">
        <f>VLOOKUP(A7,'Variable Library'!A:D,4,FALSE)</f>
        <v>Enrichment (CRSP/Compustat Merged Database - Linking Table)</v>
      </c>
      <c r="E7" t="str">
        <f>VLOOKUP(A7,'Variable Library'!A:D,3,FALSE)</f>
        <v>PERMNO-Year-Month</v>
      </c>
      <c r="F7" t="str">
        <f>VLOOKUP(A7,'Variable Library'!A:D,2,FALSE)</f>
        <v>CHAR</v>
      </c>
      <c r="G7" t="str">
        <f>VLOOKUP(A7,'Variable Library'!A:E,5,FALSE)</f>
        <v>Unique Identifier</v>
      </c>
      <c r="H7">
        <v>0</v>
      </c>
      <c r="I7">
        <v>0</v>
      </c>
      <c r="J7" t="str">
        <f t="shared" si="0"/>
        <v>permno-year-month</v>
      </c>
    </row>
    <row r="8" spans="1:10" ht="15" customHeight="1" x14ac:dyDescent="0.25">
      <c r="A8" t="s">
        <v>536</v>
      </c>
      <c r="B8" t="s">
        <v>544</v>
      </c>
      <c r="C8" t="str">
        <f>VLOOKUP(A8,'Variable Library'!A:D,4,FALSE)</f>
        <v>Enrichment (CRSP/Compustat Merged Database - Linking Table)</v>
      </c>
      <c r="E8" t="str">
        <f>VLOOKUP(A8,'Variable Library'!A:D,3,FALSE)</f>
        <v>TIC-Year-Month</v>
      </c>
      <c r="F8" t="str">
        <f>VLOOKUP(A8,'Variable Library'!A:D,2,FALSE)</f>
        <v>CHAR</v>
      </c>
      <c r="G8" t="str">
        <f>VLOOKUP(A8,'Variable Library'!A:E,5,FALSE)</f>
        <v>Unique Identifier</v>
      </c>
      <c r="H8">
        <v>0</v>
      </c>
      <c r="I8">
        <v>0</v>
      </c>
      <c r="J8" t="str">
        <f t="shared" si="0"/>
        <v>tic-year-month</v>
      </c>
    </row>
    <row r="9" spans="1:10" ht="15" customHeight="1" x14ac:dyDescent="0.25">
      <c r="A9" t="s">
        <v>527</v>
      </c>
      <c r="B9" t="s">
        <v>544</v>
      </c>
      <c r="C9" t="str">
        <f>VLOOKUP(A9,'Variable Library'!A:D,4,FALSE)</f>
        <v>CRSP/Compustat Merged Database - Security Monthly</v>
      </c>
      <c r="E9" t="str">
        <f>VLOOKUP(A9,'Variable Library'!A:D,3,FALSE)</f>
        <v>PRCCM -- Price - Close - Monthly</v>
      </c>
      <c r="F9" t="str">
        <f>VLOOKUP(A9,'Variable Library'!A:D,2,FALSE)</f>
        <v>NUM</v>
      </c>
      <c r="G9" t="str">
        <f>VLOOKUP(A9,'Variable Library'!A:E,5,FALSE)</f>
        <v>Statistic</v>
      </c>
      <c r="H9">
        <v>0</v>
      </c>
      <c r="I9">
        <v>0</v>
      </c>
      <c r="J9" t="str">
        <f t="shared" si="0"/>
        <v>prccm</v>
      </c>
    </row>
    <row r="10" spans="1:10" ht="15" customHeight="1" x14ac:dyDescent="0.25">
      <c r="A10" t="s">
        <v>526</v>
      </c>
      <c r="B10" t="s">
        <v>544</v>
      </c>
      <c r="C10" t="str">
        <f>VLOOKUP(A10,'Variable Library'!A:D,4,FALSE)</f>
        <v>CRSP/Compustat Merged Database - Security Monthly</v>
      </c>
      <c r="E10" t="str">
        <f>VLOOKUP(A10,'Variable Library'!A:D,3,FALSE)</f>
        <v>PRCHM -- Price - High - Monthly</v>
      </c>
      <c r="F10" t="str">
        <f>VLOOKUP(A10,'Variable Library'!A:D,2,FALSE)</f>
        <v>NUM</v>
      </c>
      <c r="G10" t="str">
        <f>VLOOKUP(A10,'Variable Library'!A:E,5,FALSE)</f>
        <v>Statistic</v>
      </c>
      <c r="H10">
        <v>0</v>
      </c>
      <c r="I10">
        <v>0</v>
      </c>
      <c r="J10" t="str">
        <f t="shared" si="0"/>
        <v>prchm</v>
      </c>
    </row>
    <row r="11" spans="1:10" ht="15" customHeight="1" x14ac:dyDescent="0.25">
      <c r="A11" t="s">
        <v>525</v>
      </c>
      <c r="B11" t="s">
        <v>544</v>
      </c>
      <c r="C11" t="str">
        <f>VLOOKUP(A11,'Variable Library'!A:D,4,FALSE)</f>
        <v>CRSP/Compustat Merged Database - Security Monthly</v>
      </c>
      <c r="E11" t="str">
        <f>VLOOKUP(A11,'Variable Library'!A:D,3,FALSE)</f>
        <v>PRCLM -- Price - Low - Monthly</v>
      </c>
      <c r="F11" t="str">
        <f>VLOOKUP(A11,'Variable Library'!A:D,2,FALSE)</f>
        <v>NUM</v>
      </c>
      <c r="G11" t="str">
        <f>VLOOKUP(A11,'Variable Library'!A:E,5,FALSE)</f>
        <v>Statistic</v>
      </c>
      <c r="H11">
        <v>0</v>
      </c>
      <c r="I11">
        <v>0</v>
      </c>
      <c r="J11" t="str">
        <f t="shared" si="0"/>
        <v>prclm</v>
      </c>
    </row>
    <row r="12" spans="1:10" ht="15" customHeight="1" x14ac:dyDescent="0.25">
      <c r="A12" t="s">
        <v>521</v>
      </c>
      <c r="B12" t="s">
        <v>544</v>
      </c>
      <c r="C12" t="str">
        <f>VLOOKUP(A12,'Variable Library'!A:D,4,FALSE)</f>
        <v>CRSP/Compustat Merged Database - Security Monthly</v>
      </c>
      <c r="E12" t="str">
        <f>VLOOKUP(A12,'Variable Library'!A:D,3,FALSE)</f>
        <v>ADD1 -- Address Line 1</v>
      </c>
      <c r="F12" t="str">
        <f>VLOOKUP(A12,'Variable Library'!A:D,2,FALSE)</f>
        <v>CHAR</v>
      </c>
      <c r="G12" t="str">
        <f>VLOOKUP(A12,'Variable Library'!A:E,5,FALSE)</f>
        <v>Reference (Location)</v>
      </c>
      <c r="H12">
        <v>0</v>
      </c>
      <c r="I12">
        <v>0</v>
      </c>
      <c r="J12" t="str">
        <f t="shared" si="0"/>
        <v>add1</v>
      </c>
    </row>
    <row r="13" spans="1:10" ht="15" customHeight="1" x14ac:dyDescent="0.25">
      <c r="A13" t="s">
        <v>489</v>
      </c>
      <c r="B13" t="s">
        <v>544</v>
      </c>
      <c r="C13" t="str">
        <f>VLOOKUP(A13,'Variable Library'!A:D,4,FALSE)</f>
        <v>CRSP/Compustat Merged Database - Security Monthly</v>
      </c>
      <c r="E13" t="str">
        <f>VLOOKUP(A13,'Variable Library'!A:D,3,FALSE)</f>
        <v>ADD1 -- Address Line 1</v>
      </c>
      <c r="F13" t="str">
        <f>VLOOKUP(A13,'Variable Library'!A:D,2,FALSE)</f>
        <v>CHAR</v>
      </c>
      <c r="G13" t="str">
        <f>VLOOKUP(A13,'Variable Library'!A:E,5,FALSE)</f>
        <v>Reference (Location)</v>
      </c>
      <c r="H13">
        <v>0</v>
      </c>
      <c r="I13">
        <v>0</v>
      </c>
      <c r="J13" t="str">
        <f t="shared" si="0"/>
        <v>add1</v>
      </c>
    </row>
    <row r="14" spans="1:10" ht="15" customHeight="1" x14ac:dyDescent="0.25">
      <c r="A14" t="s">
        <v>519</v>
      </c>
      <c r="B14" t="s">
        <v>544</v>
      </c>
      <c r="C14" t="str">
        <f>VLOOKUP(A14,'Variable Library'!A:D,4,FALSE)</f>
        <v>CRSP/Compustat Merged Database - Security Monthly</v>
      </c>
      <c r="E14" t="str">
        <f>VLOOKUP(A14,'Variable Library'!A:D,3,FALSE)</f>
        <v>CITY -- City</v>
      </c>
      <c r="F14" t="str">
        <f>VLOOKUP(A14,'Variable Library'!A:D,2,FALSE)</f>
        <v>CHAR</v>
      </c>
      <c r="G14" t="str">
        <f>VLOOKUP(A14,'Variable Library'!A:E,5,FALSE)</f>
        <v>Reference (Location)</v>
      </c>
      <c r="H14">
        <v>0</v>
      </c>
      <c r="I14">
        <v>0</v>
      </c>
      <c r="J14" t="str">
        <f t="shared" si="0"/>
        <v>city</v>
      </c>
    </row>
    <row r="15" spans="1:10" ht="15" customHeight="1" x14ac:dyDescent="0.25">
      <c r="A15" t="s">
        <v>491</v>
      </c>
      <c r="B15" t="s">
        <v>544</v>
      </c>
      <c r="C15" t="str">
        <f>VLOOKUP(A15,'Variable Library'!A:D,4,FALSE)</f>
        <v>CRSP/Compustat Merged Database - Security Monthly</v>
      </c>
      <c r="E15" t="str">
        <f>VLOOKUP(A15,'Variable Library'!A:D,3,FALSE)</f>
        <v>CITY -- City</v>
      </c>
      <c r="F15" t="str">
        <f>VLOOKUP(A15,'Variable Library'!A:D,2,FALSE)</f>
        <v>CHAR</v>
      </c>
      <c r="G15" t="str">
        <f>VLOOKUP(A15,'Variable Library'!A:E,5,FALSE)</f>
        <v>Reference (Location)</v>
      </c>
      <c r="H15">
        <v>0</v>
      </c>
      <c r="I15">
        <v>0</v>
      </c>
      <c r="J15" t="str">
        <f t="shared" si="0"/>
        <v>city</v>
      </c>
    </row>
    <row r="16" spans="1:10" ht="15" customHeight="1" x14ac:dyDescent="0.25">
      <c r="A16" t="s">
        <v>538</v>
      </c>
      <c r="B16" t="s">
        <v>544</v>
      </c>
      <c r="C16" t="str">
        <f>VLOOKUP(A16,'Variable Library'!A:D,4,FALSE)</f>
        <v>Enrichment (CRSP/Compustat Merged Database - Linking Table)</v>
      </c>
      <c r="D16" t="str">
        <f>IFERROR(VLOOKUP(A16,Index!A:B,2,FALSE),"")</f>
        <v/>
      </c>
      <c r="E16" t="str">
        <f>VLOOKUP(A16,'Variable Library'!A:D,3,FALSE)</f>
        <v>GVKEY-Year-Month</v>
      </c>
      <c r="F16" t="str">
        <f>VLOOKUP(A16,'Variable Library'!A:D,2,FALSE)</f>
        <v>CHAR</v>
      </c>
      <c r="G16" t="str">
        <f>VLOOKUP(A16,'Variable Library'!A:E,5,FALSE)</f>
        <v>Unique Identifier</v>
      </c>
      <c r="H16">
        <v>0</v>
      </c>
      <c r="I16">
        <v>0</v>
      </c>
      <c r="J16" t="str">
        <f t="shared" si="0"/>
        <v>gvkey-year-month</v>
      </c>
    </row>
    <row r="17" spans="1:10" ht="15" customHeight="1" x14ac:dyDescent="0.25">
      <c r="A17" t="s">
        <v>493</v>
      </c>
      <c r="B17" t="s">
        <v>544</v>
      </c>
      <c r="C17" t="str">
        <f>VLOOKUP(A17,'Variable Library'!A:D,4,FALSE)</f>
        <v>CRSP/Compustat Merged Database - Security Monthly</v>
      </c>
      <c r="E17" t="str">
        <f>VLOOKUP(A17,'Variable Library'!A:D,3,FALSE)</f>
        <v>FIC -- Current ISO Country Code - Incorporation</v>
      </c>
      <c r="F17" t="str">
        <f>VLOOKUP(A17,'Variable Library'!A:D,2,FALSE)</f>
        <v>CHAR</v>
      </c>
      <c r="G17" t="str">
        <f>VLOOKUP(A17,'Variable Library'!A:E,5,FALSE)</f>
        <v>Reference (Location)</v>
      </c>
      <c r="H17">
        <v>0</v>
      </c>
      <c r="I17">
        <v>0</v>
      </c>
      <c r="J17" t="str">
        <f t="shared" si="0"/>
        <v>fic</v>
      </c>
    </row>
    <row r="18" spans="1:10" ht="15" customHeight="1" x14ac:dyDescent="0.25">
      <c r="A18" t="s">
        <v>522</v>
      </c>
      <c r="B18" t="s">
        <v>544</v>
      </c>
      <c r="C18" t="str">
        <f>VLOOKUP(A18,'Variable Library'!A:D,4,FALSE)</f>
        <v>CRSP/Compustat Merged Database - Security Monthly</v>
      </c>
      <c r="E18" t="str">
        <f>VLOOKUP(A18,'Variable Library'!A:D,3,FALSE)</f>
        <v>FIC -- Current ISO Country Code - Incorporation</v>
      </c>
      <c r="F18" t="str">
        <f>VLOOKUP(A18,'Variable Library'!A:D,2,FALSE)</f>
        <v>CHAR</v>
      </c>
      <c r="G18" t="str">
        <f>VLOOKUP(A18,'Variable Library'!A:E,5,FALSE)</f>
        <v>Reference (Location)</v>
      </c>
      <c r="H18">
        <v>0</v>
      </c>
      <c r="I18">
        <v>0</v>
      </c>
      <c r="J18" t="str">
        <f t="shared" si="0"/>
        <v>fic</v>
      </c>
    </row>
    <row r="19" spans="1:10" ht="15" customHeight="1" x14ac:dyDescent="0.25">
      <c r="A19" t="s">
        <v>492</v>
      </c>
      <c r="B19" t="s">
        <v>544</v>
      </c>
      <c r="C19" t="str">
        <f>VLOOKUP(A19,'Variable Library'!A:D,4,FALSE)</f>
        <v>CRSP/Compustat Merged Database - Security Monthly</v>
      </c>
      <c r="E19" t="str">
        <f>VLOOKUP(A19,'Variable Library'!A:D,3,FALSE)</f>
        <v>LOC -- Current ISO Country Code - Headquarters</v>
      </c>
      <c r="F19" t="str">
        <f>VLOOKUP(A19,'Variable Library'!A:D,2,FALSE)</f>
        <v>CHAR</v>
      </c>
      <c r="G19" t="str">
        <f>VLOOKUP(A19,'Variable Library'!A:E,5,FALSE)</f>
        <v>Reference (Location)</v>
      </c>
      <c r="H19">
        <v>0</v>
      </c>
      <c r="I19">
        <v>0</v>
      </c>
      <c r="J19" t="str">
        <f t="shared" si="0"/>
        <v>loc</v>
      </c>
    </row>
    <row r="20" spans="1:10" ht="15" customHeight="1" x14ac:dyDescent="0.25">
      <c r="A20" t="s">
        <v>513</v>
      </c>
      <c r="B20" t="s">
        <v>544</v>
      </c>
      <c r="C20" t="str">
        <f>VLOOKUP(A20,'Variable Library'!A:D,4,FALSE)</f>
        <v>CRSP/Compustat Merged Database - Security Monthly</v>
      </c>
      <c r="E20" t="str">
        <f>VLOOKUP(A20,'Variable Library'!A:D,3,FALSE)</f>
        <v>LOC -- Current ISO Country Code - Headquarters</v>
      </c>
      <c r="F20" t="str">
        <f>VLOOKUP(A20,'Variable Library'!A:D,2,FALSE)</f>
        <v>CHAR</v>
      </c>
      <c r="G20" t="str">
        <f>VLOOKUP(A20,'Variable Library'!A:E,5,FALSE)</f>
        <v>Reference (Location)</v>
      </c>
      <c r="H20">
        <v>0</v>
      </c>
      <c r="I20">
        <v>0</v>
      </c>
      <c r="J20" t="str">
        <f t="shared" si="0"/>
        <v>loc</v>
      </c>
    </row>
    <row r="21" spans="1:10" ht="15" customHeight="1" x14ac:dyDescent="0.25">
      <c r="A21" t="s">
        <v>504</v>
      </c>
      <c r="B21" t="s">
        <v>544</v>
      </c>
      <c r="C21" t="str">
        <f>VLOOKUP(A21,'Variable Library'!A:D,4,FALSE)</f>
        <v>CRSP/Compustat Merged Database - Security Monthly</v>
      </c>
      <c r="E21" t="str">
        <f>VLOOKUP(A21,'Variable Library'!A:D,3,FALSE)</f>
        <v>NAICS -- North American Industry Classification Code</v>
      </c>
      <c r="F21" t="str">
        <f>VLOOKUP(A21,'Variable Library'!A:D,2,FALSE)</f>
        <v>CHAR</v>
      </c>
      <c r="G21" t="str">
        <f>VLOOKUP(A21,'Variable Library'!A:E,5,FALSE)</f>
        <v>Reference (Location)</v>
      </c>
      <c r="H21">
        <v>0</v>
      </c>
      <c r="I21">
        <v>0</v>
      </c>
      <c r="J21" t="str">
        <f t="shared" si="0"/>
        <v>naics</v>
      </c>
    </row>
    <row r="22" spans="1:10" ht="15" customHeight="1" x14ac:dyDescent="0.25">
      <c r="A22" t="s">
        <v>502</v>
      </c>
      <c r="B22" t="s">
        <v>544</v>
      </c>
      <c r="C22" t="str">
        <f>VLOOKUP(A22,'Variable Library'!A:D,4,FALSE)</f>
        <v>CRSP/Compustat Merged Database - Security Monthly</v>
      </c>
      <c r="E22" t="str">
        <f>VLOOKUP(A22,'Variable Library'!A:D,3,FALSE)</f>
        <v>Security-level Identifier</v>
      </c>
      <c r="F22" t="str">
        <f>VLOOKUP(A22,'Variable Library'!A:D,2,FALSE)</f>
        <v>CHAR</v>
      </c>
      <c r="G22" t="str">
        <f>VLOOKUP(A22,'Variable Library'!A:E,5,FALSE)</f>
        <v>Reference (Link)</v>
      </c>
      <c r="H22">
        <v>0</v>
      </c>
      <c r="I22">
        <v>0</v>
      </c>
      <c r="J22" t="str">
        <f t="shared" si="0"/>
        <v>liid</v>
      </c>
    </row>
    <row r="23" spans="1:10" ht="15" customHeight="1" x14ac:dyDescent="0.25">
      <c r="A23" t="s">
        <v>503</v>
      </c>
      <c r="B23" t="s">
        <v>544</v>
      </c>
      <c r="C23" t="str">
        <f>VLOOKUP(A23,'Variable Library'!A:D,4,FALSE)</f>
        <v>CRSP/Compustat Merged Database - Security Monthly</v>
      </c>
      <c r="E23" t="str">
        <f>VLOOKUP(A23,'Variable Library'!A:D,3,FALSE)</f>
        <v>Primary Link Marker</v>
      </c>
      <c r="F23" t="str">
        <f>VLOOKUP(A23,'Variable Library'!A:D,2,FALSE)</f>
        <v>CHAR</v>
      </c>
      <c r="G23" t="str">
        <f>VLOOKUP(A23,'Variable Library'!A:E,5,FALSE)</f>
        <v>Reference (Link)</v>
      </c>
      <c r="H23">
        <v>0</v>
      </c>
      <c r="I23">
        <v>0</v>
      </c>
      <c r="J23" t="str">
        <f t="shared" si="0"/>
        <v>linkprim</v>
      </c>
    </row>
    <row r="24" spans="1:10" ht="15" customHeight="1" x14ac:dyDescent="0.25">
      <c r="A24" t="s">
        <v>501</v>
      </c>
      <c r="B24" t="s">
        <v>544</v>
      </c>
      <c r="C24" t="str">
        <f>VLOOKUP(A24,'Variable Library'!A:D,4,FALSE)</f>
        <v>CRSP/Compustat Merged Database - Security Monthly</v>
      </c>
      <c r="E24" t="str">
        <f>VLOOKUP(A24,'Variable Library'!A:D,3,FALSE)</f>
        <v>Link Type Code</v>
      </c>
      <c r="F24" t="str">
        <f>VLOOKUP(A24,'Variable Library'!A:D,2,FALSE)</f>
        <v>CHAR</v>
      </c>
      <c r="G24" t="str">
        <f>VLOOKUP(A24,'Variable Library'!A:E,5,FALSE)</f>
        <v>Reference (Link)</v>
      </c>
      <c r="H24">
        <v>0</v>
      </c>
      <c r="I24">
        <v>0</v>
      </c>
      <c r="J24" t="str">
        <f t="shared" si="0"/>
        <v>linktype</v>
      </c>
    </row>
    <row r="25" spans="1:10" ht="15" customHeight="1" x14ac:dyDescent="0.25">
      <c r="A25" t="s">
        <v>499</v>
      </c>
      <c r="B25" t="s">
        <v>544</v>
      </c>
      <c r="C25" t="str">
        <f>VLOOKUP(A25,'Variable Library'!A:D,4,FALSE)</f>
        <v>CRSP/Compustat Merged Database - Security Monthly</v>
      </c>
      <c r="E25" t="str">
        <f>VLOOKUP(A25,'Variable Library'!A:D,3,FALSE)</f>
        <v>Historical CRSP PERMCO Link to COMPUSTAT Record</v>
      </c>
      <c r="F25" t="str">
        <f>VLOOKUP(A25,'Variable Library'!A:D,2,FALSE)</f>
        <v>NUM</v>
      </c>
      <c r="G25" t="str">
        <f>VLOOKUP(A25,'Variable Library'!A:E,5,FALSE)</f>
        <v>Reference (Link)</v>
      </c>
      <c r="H25">
        <v>0</v>
      </c>
      <c r="I25">
        <v>0</v>
      </c>
      <c r="J25" t="str">
        <f t="shared" si="0"/>
        <v>lpermco</v>
      </c>
    </row>
    <row r="26" spans="1:10" ht="15" customHeight="1" x14ac:dyDescent="0.25">
      <c r="A26" t="s">
        <v>500</v>
      </c>
      <c r="B26" t="s">
        <v>544</v>
      </c>
      <c r="C26" t="str">
        <f>VLOOKUP(A26,'Variable Library'!A:D,4,FALSE)</f>
        <v>CRSP/Compustat Merged Database - Security Monthly</v>
      </c>
      <c r="E26" t="str">
        <f>VLOOKUP(A26,'Variable Library'!A:D,3,FALSE)</f>
        <v>Historical CRSP PERMNO Link to COMPUSTAT Record</v>
      </c>
      <c r="F26" t="str">
        <f>VLOOKUP(A26,'Variable Library'!A:D,2,FALSE)</f>
        <v>NUM</v>
      </c>
      <c r="G26" t="str">
        <f>VLOOKUP(A26,'Variable Library'!A:E,5,FALSE)</f>
        <v>Reference (Link)</v>
      </c>
      <c r="H26">
        <v>0</v>
      </c>
      <c r="I26">
        <v>0</v>
      </c>
      <c r="J26" t="str">
        <f t="shared" si="0"/>
        <v>lpermno</v>
      </c>
    </row>
    <row r="27" spans="1:10" ht="15" customHeight="1" x14ac:dyDescent="0.25">
      <c r="A27" t="s">
        <v>488</v>
      </c>
      <c r="B27" t="s">
        <v>544</v>
      </c>
      <c r="C27" t="str">
        <f>VLOOKUP(A27,'Variable Library'!A:D,4,FALSE)</f>
        <v>CRSP/Compustat Merged Database - Security Monthly</v>
      </c>
      <c r="E27" t="str">
        <f>VLOOKUP(A27,'Variable Library'!A:D,3,FALSE)</f>
        <v>BUSDESC -- S&amp;P Business Description</v>
      </c>
      <c r="F27" t="str">
        <f>VLOOKUP(A27,'Variable Library'!A:D,2,FALSE)</f>
        <v>CHAR</v>
      </c>
      <c r="G27" t="str">
        <f>VLOOKUP(A27,'Variable Library'!A:E,5,FALSE)</f>
        <v>Reference (Description)</v>
      </c>
      <c r="H27">
        <v>0</v>
      </c>
      <c r="I27">
        <v>0</v>
      </c>
      <c r="J27" t="str">
        <f t="shared" si="0"/>
        <v>busdesc</v>
      </c>
    </row>
    <row r="28" spans="1:10" ht="15" customHeight="1" x14ac:dyDescent="0.25">
      <c r="A28" t="s">
        <v>520</v>
      </c>
      <c r="B28" t="s">
        <v>544</v>
      </c>
      <c r="C28" t="str">
        <f>VLOOKUP(A28,'Variable Library'!A:D,4,FALSE)</f>
        <v>CRSP/Compustat Merged Database - Security Monthly</v>
      </c>
      <c r="E28" t="str">
        <f>VLOOKUP(A28,'Variable Library'!A:D,3,FALSE)</f>
        <v>BUSDESC -- S&amp;P Business Description</v>
      </c>
      <c r="F28" t="str">
        <f>VLOOKUP(A28,'Variable Library'!A:D,2,FALSE)</f>
        <v>CHAR</v>
      </c>
      <c r="G28" t="str">
        <f>VLOOKUP(A28,'Variable Library'!A:E,5,FALSE)</f>
        <v>Reference (Description)</v>
      </c>
      <c r="H28">
        <v>0</v>
      </c>
      <c r="I28">
        <v>0</v>
      </c>
      <c r="J28" t="str">
        <f t="shared" si="0"/>
        <v>busdesc</v>
      </c>
    </row>
    <row r="29" spans="1:10" ht="15" customHeight="1" x14ac:dyDescent="0.25">
      <c r="A29" t="s">
        <v>490</v>
      </c>
      <c r="B29" t="s">
        <v>544</v>
      </c>
      <c r="C29" t="str">
        <f>VLOOKUP(A29,'Variable Library'!A:D,4,FALSE)</f>
        <v>CRSP/Compustat Merged Database - Security Monthly</v>
      </c>
      <c r="E29" t="str">
        <f>VLOOKUP(A29,'Variable Library'!A:D,3,FALSE)</f>
        <v>CONML -- Company Legal Name</v>
      </c>
      <c r="F29" t="str">
        <f>VLOOKUP(A29,'Variable Library'!A:D,2,FALSE)</f>
        <v>CHAR</v>
      </c>
      <c r="G29" t="str">
        <f>VLOOKUP(A29,'Variable Library'!A:E,5,FALSE)</f>
        <v>Reference (Description)</v>
      </c>
      <c r="H29">
        <v>0</v>
      </c>
      <c r="I29">
        <v>0</v>
      </c>
      <c r="J29" t="str">
        <f t="shared" si="0"/>
        <v>conml</v>
      </c>
    </row>
    <row r="30" spans="1:10" ht="15" customHeight="1" x14ac:dyDescent="0.25">
      <c r="A30" t="s">
        <v>518</v>
      </c>
      <c r="B30" t="s">
        <v>544</v>
      </c>
      <c r="C30" t="str">
        <f>VLOOKUP(A30,'Variable Library'!A:D,4,FALSE)</f>
        <v>CRSP/Compustat Merged Database - Security Monthly</v>
      </c>
      <c r="E30" t="str">
        <f>VLOOKUP(A30,'Variable Library'!A:D,3,FALSE)</f>
        <v>CONML -- Company Legal Name</v>
      </c>
      <c r="F30" t="str">
        <f>VLOOKUP(A30,'Variable Library'!A:D,2,FALSE)</f>
        <v>CHAR</v>
      </c>
      <c r="G30" t="str">
        <f>VLOOKUP(A30,'Variable Library'!A:E,5,FALSE)</f>
        <v>Reference (Description)</v>
      </c>
      <c r="H30">
        <v>0</v>
      </c>
      <c r="I30">
        <v>0</v>
      </c>
      <c r="J30" t="str">
        <f t="shared" si="0"/>
        <v>conml</v>
      </c>
    </row>
    <row r="31" spans="1:10" ht="15" customHeight="1" x14ac:dyDescent="0.25">
      <c r="A31" t="s">
        <v>528</v>
      </c>
      <c r="B31" t="s">
        <v>544</v>
      </c>
      <c r="C31" t="str">
        <f>VLOOKUP(A31,'Variable Library'!A:D,4,FALSE)</f>
        <v>CRSP/Compustat Merged Database - Security Monthly</v>
      </c>
      <c r="E31" t="str">
        <f>VLOOKUP(A31,'Variable Library'!A:D,3,FALSE)</f>
        <v>CURCDM -- ISO Currency Code - Monthly</v>
      </c>
      <c r="F31" t="str">
        <f>VLOOKUP(A31,'Variable Library'!A:D,2,FALSE)</f>
        <v>CHAR</v>
      </c>
      <c r="G31" t="str">
        <f>VLOOKUP(A31,'Variable Library'!A:E,5,FALSE)</f>
        <v>Reference (Description)</v>
      </c>
      <c r="H31">
        <v>0</v>
      </c>
      <c r="I31">
        <v>0</v>
      </c>
      <c r="J31" t="str">
        <f t="shared" si="0"/>
        <v>curcdm</v>
      </c>
    </row>
    <row r="32" spans="1:10" ht="15" customHeight="1" x14ac:dyDescent="0.25">
      <c r="A32" t="s">
        <v>506</v>
      </c>
      <c r="B32" t="s">
        <v>544</v>
      </c>
      <c r="C32" t="str">
        <f>VLOOKUP(A32,'Variable Library'!A:D,4,FALSE)</f>
        <v>CRSP/Compustat Merged Database - Security Monthly</v>
      </c>
      <c r="E32" t="str">
        <f>VLOOKUP(A32,'Variable Library'!A:D,3,FALSE)</f>
        <v>CUSIP</v>
      </c>
      <c r="F32" t="str">
        <f>VLOOKUP(A32,'Variable Library'!A:D,2,FALSE)</f>
        <v>CHAR</v>
      </c>
      <c r="G32" t="str">
        <f>VLOOKUP(A32,'Variable Library'!A:E,5,FALSE)</f>
        <v>Reference (Description)</v>
      </c>
      <c r="H32">
        <v>0</v>
      </c>
      <c r="I32">
        <v>0</v>
      </c>
      <c r="J32" t="str">
        <f t="shared" si="0"/>
        <v>cusip</v>
      </c>
    </row>
    <row r="33" spans="1:10" ht="15" customHeight="1" x14ac:dyDescent="0.25">
      <c r="A33" t="s">
        <v>494</v>
      </c>
      <c r="B33" t="s">
        <v>544</v>
      </c>
      <c r="C33" t="str">
        <f>VLOOKUP(A33,'Variable Library'!A:D,4,FALSE)</f>
        <v>CRSP/Compustat Merged Database - Security Monthly</v>
      </c>
      <c r="E33" t="str">
        <f>VLOOKUP(A33,'Variable Library'!A:D,3,FALSE)</f>
        <v>IDBFLAG -- International, Domestic, Both Indicator</v>
      </c>
      <c r="F33" t="str">
        <f>VLOOKUP(A33,'Variable Library'!A:D,2,FALSE)</f>
        <v>CHAR</v>
      </c>
      <c r="G33" t="str">
        <f>VLOOKUP(A33,'Variable Library'!A:E,5,FALSE)</f>
        <v>Reference (Description)</v>
      </c>
      <c r="H33">
        <v>0</v>
      </c>
      <c r="I33">
        <v>0</v>
      </c>
      <c r="J33" t="str">
        <f t="shared" si="0"/>
        <v>idbflag</v>
      </c>
    </row>
    <row r="34" spans="1:10" ht="15" customHeight="1" x14ac:dyDescent="0.25">
      <c r="A34" t="s">
        <v>515</v>
      </c>
      <c r="B34" t="s">
        <v>544</v>
      </c>
      <c r="C34" t="str">
        <f>VLOOKUP(A34,'Variable Library'!A:D,4,FALSE)</f>
        <v>CRSP/Compustat Merged Database - Security Monthly</v>
      </c>
      <c r="E34" t="str">
        <f>VLOOKUP(A34,'Variable Library'!A:D,3,FALSE)</f>
        <v>IDBFLAG -- International, Domestic, Both Indicator</v>
      </c>
      <c r="F34" t="str">
        <f>VLOOKUP(A34,'Variable Library'!A:D,2,FALSE)</f>
        <v>CHAR</v>
      </c>
      <c r="G34" t="str">
        <f>VLOOKUP(A34,'Variable Library'!A:E,5,FALSE)</f>
        <v>Reference (Description)</v>
      </c>
      <c r="H34">
        <v>0</v>
      </c>
      <c r="I34">
        <v>0</v>
      </c>
      <c r="J34" t="str">
        <f t="shared" si="0"/>
        <v>idbflag</v>
      </c>
    </row>
    <row r="35" spans="1:10" ht="15" customHeight="1" x14ac:dyDescent="0.25">
      <c r="A35" t="s">
        <v>533</v>
      </c>
      <c r="B35" t="s">
        <v>544</v>
      </c>
      <c r="C35" t="str">
        <f>VLOOKUP(A35,'Variable Library'!A:D,4,FALSE)</f>
        <v>CRSP/Compustat Merged Database - Security Monthly</v>
      </c>
      <c r="E35" t="str">
        <f>VLOOKUP(A35,'Variable Library'!A:D,3,FALSE)</f>
        <v>IID -- Issue ID - Security Monthly Descriptor</v>
      </c>
      <c r="F35" t="str">
        <f>VLOOKUP(A35,'Variable Library'!A:D,2,FALSE)</f>
        <v>CHAR</v>
      </c>
      <c r="G35" t="str">
        <f>VLOOKUP(A35,'Variable Library'!A:E,5,FALSE)</f>
        <v>Reference (Description)</v>
      </c>
      <c r="H35">
        <v>0</v>
      </c>
      <c r="I35">
        <v>0</v>
      </c>
      <c r="J35" t="str">
        <f t="shared" si="0"/>
        <v>iid</v>
      </c>
    </row>
    <row r="36" spans="1:10" ht="15" customHeight="1" x14ac:dyDescent="0.25">
      <c r="A36" t="s">
        <v>529</v>
      </c>
      <c r="B36" t="s">
        <v>544</v>
      </c>
      <c r="C36" t="str">
        <f>VLOOKUP(A36,'Variable Library'!A:D,4,FALSE)</f>
        <v>CRSP/Compustat Merged Database - Security Monthly</v>
      </c>
      <c r="E36" t="str">
        <f>VLOOKUP(A36,'Variable Library'!A:D,3,FALSE)</f>
        <v>PRIMISS -- Primary/Joiner flag</v>
      </c>
      <c r="F36" t="str">
        <f>VLOOKUP(A36,'Variable Library'!A:D,2,FALSE)</f>
        <v>CHAR</v>
      </c>
      <c r="G36" t="str">
        <f>VLOOKUP(A36,'Variable Library'!A:E,5,FALSE)</f>
        <v>Reference (Description)</v>
      </c>
      <c r="H36">
        <v>0</v>
      </c>
      <c r="I36">
        <v>0</v>
      </c>
      <c r="J36" t="str">
        <f t="shared" si="0"/>
        <v>primiss</v>
      </c>
    </row>
    <row r="37" spans="1:10" ht="15" customHeight="1" x14ac:dyDescent="0.25">
      <c r="A37" t="s">
        <v>484</v>
      </c>
      <c r="B37" t="s">
        <v>544</v>
      </c>
      <c r="C37" t="str">
        <f>VLOOKUP(A37,'Variable Library'!A:D,4,FALSE)</f>
        <v>CRSP/Compustat Merged Database - Security Monthly</v>
      </c>
      <c r="E37" t="str">
        <f>VLOOKUP(A37,'Variable Library'!A:D,3,FALSE)</f>
        <v>PRIUSA -- Current Primary Issue Tag - US</v>
      </c>
      <c r="F37" t="str">
        <f>VLOOKUP(A37,'Variable Library'!A:D,2,FALSE)</f>
        <v>CHAR</v>
      </c>
      <c r="G37" t="str">
        <f>VLOOKUP(A37,'Variable Library'!A:E,5,FALSE)</f>
        <v>Reference (Description)</v>
      </c>
      <c r="H37">
        <v>0</v>
      </c>
      <c r="I37">
        <v>0</v>
      </c>
      <c r="J37" t="str">
        <f t="shared" si="0"/>
        <v>priusa</v>
      </c>
    </row>
    <row r="38" spans="1:10" ht="15" customHeight="1" x14ac:dyDescent="0.25">
      <c r="A38" t="s">
        <v>495</v>
      </c>
      <c r="B38" t="s">
        <v>544</v>
      </c>
      <c r="C38" t="str">
        <f>VLOOKUP(A38,'Variable Library'!A:D,4,FALSE)</f>
        <v>CRSP/Compustat Merged Database - Security Monthly</v>
      </c>
      <c r="E38" t="str">
        <f>VLOOKUP(A38,'Variable Library'!A:D,3,FALSE)</f>
        <v>PRIUSA -- Current Primary Issue Tag - US</v>
      </c>
      <c r="F38" t="str">
        <f>VLOOKUP(A38,'Variable Library'!A:D,2,FALSE)</f>
        <v>CHAR</v>
      </c>
      <c r="G38" t="str">
        <f>VLOOKUP(A38,'Variable Library'!A:E,5,FALSE)</f>
        <v>Reference (Description)</v>
      </c>
      <c r="H38">
        <v>0</v>
      </c>
      <c r="I38">
        <v>0</v>
      </c>
      <c r="J38" t="str">
        <f t="shared" si="0"/>
        <v>priusa</v>
      </c>
    </row>
    <row r="39" spans="1:10" ht="15" customHeight="1" x14ac:dyDescent="0.25">
      <c r="A39" t="s">
        <v>523</v>
      </c>
      <c r="B39" t="s">
        <v>544</v>
      </c>
      <c r="C39" t="str">
        <f>VLOOKUP(A39,'Variable Library'!A:D,4,FALSE)</f>
        <v>CRSP/Compustat Merged Database - Security Monthly</v>
      </c>
      <c r="E39" t="str">
        <f>VLOOKUP(A39,'Variable Library'!A:D,3,FALSE)</f>
        <v>Security Status Market</v>
      </c>
      <c r="F39" t="str">
        <f>VLOOKUP(A39,'Variable Library'!A:D,2,FALSE)</f>
        <v>CHAR</v>
      </c>
      <c r="G39" t="str">
        <f>VLOOKUP(A39,'Variable Library'!A:E,5,FALSE)</f>
        <v>Reference (Description)</v>
      </c>
      <c r="H39">
        <v>0</v>
      </c>
      <c r="I39">
        <v>0</v>
      </c>
      <c r="J39" t="str">
        <f t="shared" si="0"/>
        <v>secstat</v>
      </c>
    </row>
    <row r="40" spans="1:10" ht="15" customHeight="1" x14ac:dyDescent="0.25">
      <c r="A40" t="s">
        <v>532</v>
      </c>
      <c r="B40" t="s">
        <v>544</v>
      </c>
      <c r="C40" t="str">
        <f>VLOOKUP(A40,'Variable Library'!A:D,4,FALSE)</f>
        <v>CRSP/Compustat Merged Database - Security Monthly</v>
      </c>
      <c r="E40" t="str">
        <f>VLOOKUP(A40,'Variable Library'!A:D,3,FALSE)</f>
        <v>Date of data</v>
      </c>
      <c r="F40" t="str">
        <f>VLOOKUP(A40,'Variable Library'!A:D,2,FALSE)</f>
        <v>DATE</v>
      </c>
      <c r="G40" t="str">
        <f>VLOOKUP(A40,'Variable Library'!A:E,5,FALSE)</f>
        <v>Reference (Date)</v>
      </c>
      <c r="H40">
        <v>0</v>
      </c>
      <c r="I40">
        <v>0</v>
      </c>
      <c r="J40" t="str">
        <f t="shared" si="0"/>
        <v>datadate</v>
      </c>
    </row>
    <row r="41" spans="1:10" ht="15" customHeight="1" x14ac:dyDescent="0.25">
      <c r="A41" t="s">
        <v>486</v>
      </c>
      <c r="B41" t="s">
        <v>544</v>
      </c>
      <c r="C41" t="str">
        <f>VLOOKUP(A41,'Variable Library'!A:D,4,FALSE)</f>
        <v>CRSP/Compustat Merged Database - Security Monthly</v>
      </c>
      <c r="E41" t="str">
        <f>VLOOKUP(A41,'Variable Library'!A:D,3,FALSE)</f>
        <v>FYRC -- Current Fiscal Year End Month</v>
      </c>
      <c r="F41" t="str">
        <f>VLOOKUP(A41,'Variable Library'!A:D,2,FALSE)</f>
        <v>DATE</v>
      </c>
      <c r="G41" t="str">
        <f>VLOOKUP(A41,'Variable Library'!A:E,5,FALSE)</f>
        <v>Reference (Date)</v>
      </c>
      <c r="H41">
        <v>0</v>
      </c>
      <c r="I41">
        <v>0</v>
      </c>
      <c r="J41" t="str">
        <f t="shared" si="0"/>
        <v>fyrc</v>
      </c>
    </row>
    <row r="42" spans="1:10" ht="15" customHeight="1" x14ac:dyDescent="0.25">
      <c r="A42" t="s">
        <v>516</v>
      </c>
      <c r="B42" t="s">
        <v>544</v>
      </c>
      <c r="C42" t="str">
        <f>VLOOKUP(A42,'Variable Library'!A:D,4,FALSE)</f>
        <v>CRSP/Compustat Merged Database - Security Monthly</v>
      </c>
      <c r="E42" t="str">
        <f>VLOOKUP(A42,'Variable Library'!A:D,3,FALSE)</f>
        <v>FYRC -- Current Fiscal Year End Month</v>
      </c>
      <c r="F42" t="str">
        <f>VLOOKUP(A42,'Variable Library'!A:D,2,FALSE)</f>
        <v>DATE</v>
      </c>
      <c r="G42" t="str">
        <f>VLOOKUP(A42,'Variable Library'!A:E,5,FALSE)</f>
        <v>Reference (Date)</v>
      </c>
      <c r="H42">
        <v>0</v>
      </c>
      <c r="I42">
        <v>0</v>
      </c>
      <c r="J42" t="str">
        <f t="shared" si="0"/>
        <v>fyrc</v>
      </c>
    </row>
    <row r="43" spans="1:10" ht="15" customHeight="1" x14ac:dyDescent="0.25">
      <c r="A43" t="s">
        <v>498</v>
      </c>
      <c r="B43" t="s">
        <v>544</v>
      </c>
      <c r="C43" t="str">
        <f>VLOOKUP(A43,'Variable Library'!A:D,4,FALSE)</f>
        <v>CRSP/Compustat Merged Database - Security Monthly</v>
      </c>
      <c r="E43" t="str">
        <f>VLOOKUP(A43,'Variable Library'!A:D,3,FALSE)</f>
        <v>First Effective Date of Link</v>
      </c>
      <c r="F43" t="str">
        <f>VLOOKUP(A43,'Variable Library'!A:D,2,FALSE)</f>
        <v>DATE</v>
      </c>
      <c r="G43" t="str">
        <f>VLOOKUP(A43,'Variable Library'!A:E,5,FALSE)</f>
        <v>Reference (Date)</v>
      </c>
      <c r="H43">
        <v>0</v>
      </c>
      <c r="I43">
        <v>0</v>
      </c>
      <c r="J43" t="str">
        <f t="shared" si="0"/>
        <v>linkdt</v>
      </c>
    </row>
    <row r="44" spans="1:10" ht="15" customHeight="1" x14ac:dyDescent="0.25">
      <c r="A44" t="s">
        <v>497</v>
      </c>
      <c r="B44" t="s">
        <v>544</v>
      </c>
      <c r="C44" t="str">
        <f>VLOOKUP(A44,'Variable Library'!A:D,4,FALSE)</f>
        <v>CRSP/Compustat Merged Database - Security Monthly</v>
      </c>
      <c r="E44" t="str">
        <f>VLOOKUP(A44,'Variable Library'!A:D,3,FALSE)</f>
        <v>Last Effective Date of Link</v>
      </c>
      <c r="F44" t="str">
        <f>VLOOKUP(A44,'Variable Library'!A:D,2,FALSE)</f>
        <v>DATE</v>
      </c>
      <c r="G44" t="str">
        <f>VLOOKUP(A44,'Variable Library'!A:E,5,FALSE)</f>
        <v>Reference (Date)</v>
      </c>
      <c r="H44">
        <v>0</v>
      </c>
      <c r="I44">
        <v>0</v>
      </c>
      <c r="J44" t="str">
        <f t="shared" si="0"/>
        <v>linkenddt</v>
      </c>
    </row>
    <row r="45" spans="1:10" ht="15" customHeight="1" x14ac:dyDescent="0.25">
      <c r="A45" t="s">
        <v>514</v>
      </c>
      <c r="B45" t="s">
        <v>544</v>
      </c>
      <c r="C45" t="str">
        <f>VLOOKUP(A45,'Variable Library'!A:D,4,FALSE)</f>
        <v>Enirchment (Financial Ratios Firm Level by WRDS)</v>
      </c>
      <c r="E45" t="str">
        <f>VLOOKUP(A45,'Variable Library'!A:D,3,FALSE)</f>
        <v>Month of Public Date</v>
      </c>
      <c r="F45" t="str">
        <f>VLOOKUP(A45,'Variable Library'!A:D,2,FALSE)</f>
        <v>DATE</v>
      </c>
      <c r="G45" t="str">
        <f>VLOOKUP(A45,'Variable Library'!A:E,5,FALSE)</f>
        <v>Reference (Date)</v>
      </c>
      <c r="H45">
        <v>0</v>
      </c>
      <c r="I45">
        <v>0</v>
      </c>
      <c r="J45" t="str">
        <f t="shared" si="0"/>
        <v>month</v>
      </c>
    </row>
    <row r="46" spans="1:10" ht="15" customHeight="1" x14ac:dyDescent="0.25">
      <c r="A46" t="s">
        <v>512</v>
      </c>
      <c r="B46" t="s">
        <v>544</v>
      </c>
      <c r="C46" t="str">
        <f>VLOOKUP(A46,'Variable Library'!A:D,4,FALSE)</f>
        <v>Enirchment (Financial Ratios Firm Level by WRDS)</v>
      </c>
      <c r="E46" t="str">
        <f>VLOOKUP(A46,'Variable Library'!A:D,3,FALSE)</f>
        <v>Year of Public Date</v>
      </c>
      <c r="F46" t="str">
        <f>VLOOKUP(A46,'Variable Library'!A:D,2,FALSE)</f>
        <v>DATE</v>
      </c>
      <c r="G46" t="str">
        <f>VLOOKUP(A46,'Variable Library'!A:E,5,FALSE)</f>
        <v>Reference (Date)</v>
      </c>
      <c r="H46">
        <v>0</v>
      </c>
      <c r="I46">
        <v>0</v>
      </c>
      <c r="J46" t="str">
        <f t="shared" si="0"/>
        <v>year</v>
      </c>
    </row>
    <row r="47" spans="1:10" ht="15" customHeight="1" x14ac:dyDescent="0.25">
      <c r="A47" t="s">
        <v>1423</v>
      </c>
      <c r="B47" t="s">
        <v>543</v>
      </c>
      <c r="C47" t="str">
        <f>VLOOKUP(A47,'Variable Library'!A:D,4,FALSE)</f>
        <v>Enrichment (CRSP/Compustat Merged Database - Linking Table)</v>
      </c>
      <c r="D47">
        <f>IFERROR(VLOOKUP(A47,Index!A:B,2,FALSE),"")</f>
        <v>5</v>
      </c>
      <c r="E47" t="str">
        <f>VLOOKUP(A47,'Variable Library'!A:D,3,FALSE)</f>
        <v>Sector</v>
      </c>
      <c r="F47" t="str">
        <f>VLOOKUP(A47,'Variable Library'!A:D,2,FALSE)</f>
        <v>CHAR</v>
      </c>
      <c r="G47" t="str">
        <f>VLOOKUP(A47,'Variable Library'!A:E,5,FALSE)</f>
        <v>Categorical</v>
      </c>
      <c r="H47">
        <v>124</v>
      </c>
      <c r="I47">
        <v>0.26083800000000001</v>
      </c>
      <c r="J47" t="s">
        <v>1423</v>
      </c>
    </row>
    <row r="48" spans="1:10" ht="15" customHeight="1" x14ac:dyDescent="0.25">
      <c r="A48" t="s">
        <v>509</v>
      </c>
      <c r="B48" t="s">
        <v>544</v>
      </c>
      <c r="C48" t="str">
        <f>VLOOKUP(A48,'Variable Library'!A:D,4,FALSE)</f>
        <v>Financial Ratios Firm Level by WRDS</v>
      </c>
      <c r="E48" t="str">
        <f>VLOOKUP(A48,'Variable Library'!A:D,3,FALSE)</f>
        <v>Public Date</v>
      </c>
      <c r="F48" t="str">
        <f>VLOOKUP(A48,'Variable Library'!A:D,2,FALSE)</f>
        <v>DATE</v>
      </c>
      <c r="G48" t="str">
        <f>VLOOKUP(A48,'Variable Library'!A:E,5,FALSE)</f>
        <v>Reference (Date)</v>
      </c>
      <c r="H48">
        <v>0</v>
      </c>
      <c r="I48">
        <v>0</v>
      </c>
      <c r="J48" t="str">
        <f t="shared" si="0"/>
        <v>public_date</v>
      </c>
    </row>
    <row r="49" spans="1:10" ht="15" customHeight="1" x14ac:dyDescent="0.25">
      <c r="A49" t="s">
        <v>510</v>
      </c>
      <c r="B49" t="s">
        <v>544</v>
      </c>
      <c r="C49" t="str">
        <f>VLOOKUP(A49,'Variable Library'!A:D,4,FALSE)</f>
        <v>Financial Ratios Firm Level by WRDS</v>
      </c>
      <c r="E49" t="str">
        <f>VLOOKUP(A49,'Variable Library'!A:D,3,FALSE)</f>
        <v>Quarter Date</v>
      </c>
      <c r="F49" t="str">
        <f>VLOOKUP(A49,'Variable Library'!A:D,2,FALSE)</f>
        <v>DATE</v>
      </c>
      <c r="G49" t="str">
        <f>VLOOKUP(A49,'Variable Library'!A:E,5,FALSE)</f>
        <v>Reference (Date)</v>
      </c>
      <c r="H49">
        <v>0</v>
      </c>
      <c r="I49">
        <v>0</v>
      </c>
      <c r="J49" t="str">
        <f t="shared" si="0"/>
        <v>qdate</v>
      </c>
    </row>
    <row r="50" spans="1:10" ht="15" customHeight="1" x14ac:dyDescent="0.25">
      <c r="A50" t="s">
        <v>496</v>
      </c>
      <c r="B50" t="s">
        <v>544</v>
      </c>
      <c r="C50" t="str">
        <f>VLOOKUP(A50,'Variable Library'!A:D,4,FALSE)</f>
        <v>CRSP/Compustat Merged Database - Security Monthly</v>
      </c>
      <c r="E50" t="str">
        <f>VLOOKUP(A50,'Variable Library'!A:D,3,FALSE)</f>
        <v>COSTAT -- Active/Inactive Status Marker</v>
      </c>
      <c r="F50" t="str">
        <f>VLOOKUP(A50,'Variable Library'!A:D,2,FALSE)</f>
        <v>CHAR</v>
      </c>
      <c r="G50" t="str">
        <f>VLOOKUP(A50,'Variable Library'!A:E,5,FALSE)</f>
        <v>Categorical (Binary)</v>
      </c>
      <c r="H50">
        <v>0</v>
      </c>
      <c r="I50">
        <v>0</v>
      </c>
      <c r="J50" t="str">
        <f t="shared" si="0"/>
        <v>costat</v>
      </c>
    </row>
    <row r="51" spans="1:10" ht="15" customHeight="1" x14ac:dyDescent="0.25">
      <c r="A51" t="s">
        <v>517</v>
      </c>
      <c r="B51" t="s">
        <v>544</v>
      </c>
      <c r="C51" t="str">
        <f>VLOOKUP(A51,'Variable Library'!A:D,4,FALSE)</f>
        <v>CRSP/Compustat Merged Database - Security Monthly</v>
      </c>
      <c r="E51" t="str">
        <f>VLOOKUP(A51,'Variable Library'!A:D,3,FALSE)</f>
        <v>COSTAT -- Active/Inactive Status Marker</v>
      </c>
      <c r="F51" t="str">
        <f>VLOOKUP(A51,'Variable Library'!A:D,2,FALSE)</f>
        <v>CHAR</v>
      </c>
      <c r="G51" t="str">
        <f>VLOOKUP(A51,'Variable Library'!A:E,5,FALSE)</f>
        <v>Categorical (Binary)</v>
      </c>
      <c r="H51">
        <v>0</v>
      </c>
      <c r="I51">
        <v>0</v>
      </c>
      <c r="J51" t="str">
        <f t="shared" si="0"/>
        <v>costat</v>
      </c>
    </row>
    <row r="52" spans="1:10" ht="15" customHeight="1" x14ac:dyDescent="0.25">
      <c r="A52" t="s">
        <v>539</v>
      </c>
      <c r="B52" t="s">
        <v>543</v>
      </c>
      <c r="C52" t="str">
        <f>VLOOKUP(A52,'Variable Library'!A:D,4,FALSE)</f>
        <v>Enirchment (Financial Ratios Firm Level by WRDS)</v>
      </c>
      <c r="D52">
        <f>IFERROR(VLOOKUP(A52,Index!A:B,2,FALSE),"")</f>
        <v>5</v>
      </c>
      <c r="E52" t="str">
        <f>VLOOKUP(A52,'Variable Library'!A:D,3,FALSE)</f>
        <v>Year-Month of Public Date</v>
      </c>
      <c r="F52" t="str">
        <f>VLOOKUP(A52,'Variable Library'!A:D,2,FALSE)</f>
        <v>DATE</v>
      </c>
      <c r="G52" t="str">
        <f>VLOOKUP(A52,'Variable Library'!A:E,5,FALSE)</f>
        <v>Reference (Date)</v>
      </c>
      <c r="H52">
        <v>0</v>
      </c>
      <c r="I52">
        <v>0</v>
      </c>
      <c r="J52" t="str">
        <f t="shared" si="0"/>
        <v>year-month</v>
      </c>
    </row>
    <row r="53" spans="1:10" ht="15" customHeight="1" x14ac:dyDescent="0.25">
      <c r="A53" t="s">
        <v>392</v>
      </c>
      <c r="B53" t="s">
        <v>543</v>
      </c>
      <c r="C53" t="str">
        <f>VLOOKUP(A53,'Variable Library'!A:D,4,FALSE)</f>
        <v>Enrichment (CRSP/Compustat Merged Database)</v>
      </c>
      <c r="D53">
        <f>IFERROR(VLOOKUP(A53,Index!A:B,2,FALSE),"")</f>
        <v>6</v>
      </c>
      <c r="E53" t="str">
        <f>VLOOKUP(A53,'Variable Library'!A:D,3,FALSE)</f>
        <v>Forward Return</v>
      </c>
      <c r="F53" t="str">
        <f>VLOOKUP(A53,'Variable Library'!A:D,2,FALSE)</f>
        <v>NUM</v>
      </c>
      <c r="G53" t="str">
        <f>VLOOKUP(A53,'Variable Library'!A:E,5,FALSE)</f>
        <v>Dependent Variable</v>
      </c>
      <c r="H53">
        <v>4013</v>
      </c>
      <c r="I53">
        <v>8.4414899999999999</v>
      </c>
      <c r="J53" t="str">
        <f t="shared" si="0"/>
        <v>forward_one_month_return</v>
      </c>
    </row>
    <row r="54" spans="1:10" ht="15" customHeight="1" x14ac:dyDescent="0.25">
      <c r="A54" t="s">
        <v>383</v>
      </c>
      <c r="B54" t="s">
        <v>543</v>
      </c>
      <c r="C54" t="str">
        <f>VLOOKUP(A54,'Variable Library'!A:D,4,FALSE)</f>
        <v>Enrichment (CRSP/Compustat Merged Database)</v>
      </c>
      <c r="D54">
        <f>IFERROR(VLOOKUP(A54,Index!A:B,2,FALSE),"")</f>
        <v>7</v>
      </c>
      <c r="E54" t="str">
        <f>VLOOKUP(A54,'Variable Library'!A:D,3,FALSE)</f>
        <v>Forward Return</v>
      </c>
      <c r="F54" t="str">
        <f>VLOOKUP(A54,'Variable Library'!A:D,2,FALSE)</f>
        <v>NUM</v>
      </c>
      <c r="G54" t="str">
        <f>VLOOKUP(A54,'Variable Library'!A:E,5,FALSE)</f>
        <v>Dependent Variable</v>
      </c>
      <c r="H54">
        <v>8024</v>
      </c>
      <c r="I54">
        <v>16.878772999999999</v>
      </c>
      <c r="J54" t="str">
        <f t="shared" si="0"/>
        <v>forward_two_month_return</v>
      </c>
    </row>
    <row r="55" spans="1:10" ht="15" customHeight="1" x14ac:dyDescent="0.25">
      <c r="A55" t="s">
        <v>347</v>
      </c>
      <c r="B55" t="s">
        <v>543</v>
      </c>
      <c r="C55" t="str">
        <f>VLOOKUP(A55,'Variable Library'!A:D,4,FALSE)</f>
        <v>Enrichment (CRSP/Compustat Merged Database)</v>
      </c>
      <c r="D55">
        <f>IFERROR(VLOOKUP(A55,Index!A:B,2,FALSE),"")</f>
        <v>8</v>
      </c>
      <c r="E55" t="str">
        <f>VLOOKUP(A55,'Variable Library'!A:D,3,FALSE)</f>
        <v>Forward Return</v>
      </c>
      <c r="F55" t="str">
        <f>VLOOKUP(A55,'Variable Library'!A:D,2,FALSE)</f>
        <v>NUM</v>
      </c>
      <c r="G55" t="str">
        <f>VLOOKUP(A55,'Variable Library'!A:E,5,FALSE)</f>
        <v>Dependent Variable</v>
      </c>
      <c r="H55">
        <v>12029</v>
      </c>
      <c r="I55">
        <v>25.303435</v>
      </c>
      <c r="J55" t="str">
        <f t="shared" si="0"/>
        <v>forward_three_month_return</v>
      </c>
    </row>
    <row r="56" spans="1:10" x14ac:dyDescent="0.25">
      <c r="A56" t="s">
        <v>330</v>
      </c>
      <c r="B56" t="s">
        <v>543</v>
      </c>
      <c r="C56" t="str">
        <f>VLOOKUP(A56,'Variable Library'!A:D,4,FALSE)</f>
        <v>Enrichment (CRSP/Compustat Merged Database)</v>
      </c>
      <c r="D56">
        <f>IFERROR(VLOOKUP(A56,Index!A:B,2,FALSE),"")</f>
        <v>9</v>
      </c>
      <c r="E56" t="str">
        <f>VLOOKUP(A56,'Variable Library'!A:D,3,FALSE)</f>
        <v>Forward Return</v>
      </c>
      <c r="F56" t="str">
        <f>VLOOKUP(A56,'Variable Library'!A:D,2,FALSE)</f>
        <v>NUM</v>
      </c>
      <c r="G56" t="str">
        <f>VLOOKUP(A56,'Variable Library'!A:E,5,FALSE)</f>
        <v>Dependent Variable</v>
      </c>
      <c r="H56">
        <v>16004</v>
      </c>
      <c r="I56">
        <v>33.664991000000001</v>
      </c>
      <c r="J56" t="str">
        <f t="shared" si="0"/>
        <v>forward_four_month_return</v>
      </c>
    </row>
    <row r="57" spans="1:10" x14ac:dyDescent="0.25">
      <c r="A57" t="s">
        <v>307</v>
      </c>
      <c r="B57" t="s">
        <v>543</v>
      </c>
      <c r="C57" t="str">
        <f>VLOOKUP(A57,'Variable Library'!A:D,4,FALSE)</f>
        <v>Enrichment (CRSP/Compustat Merged Database)</v>
      </c>
      <c r="D57">
        <f>IFERROR(VLOOKUP(A57,Index!A:B,2,FALSE),"")</f>
        <v>10</v>
      </c>
      <c r="E57" t="str">
        <f>VLOOKUP(A57,'Variable Library'!A:D,3,FALSE)</f>
        <v>Forward Return</v>
      </c>
      <c r="F57" t="str">
        <f>VLOOKUP(A57,'Variable Library'!A:D,2,FALSE)</f>
        <v>NUM</v>
      </c>
      <c r="G57" t="str">
        <f>VLOOKUP(A57,'Variable Library'!A:E,5,FALSE)</f>
        <v>Dependent Variable</v>
      </c>
      <c r="H57">
        <v>19927</v>
      </c>
      <c r="I57">
        <v>41.917163000000002</v>
      </c>
      <c r="J57" t="str">
        <f t="shared" si="0"/>
        <v>forward_five_month_return</v>
      </c>
    </row>
    <row r="58" spans="1:10" x14ac:dyDescent="0.25">
      <c r="A58" t="s">
        <v>298</v>
      </c>
      <c r="B58" t="s">
        <v>543</v>
      </c>
      <c r="C58" t="str">
        <f>VLOOKUP(A58,'Variable Library'!A:D,4,FALSE)</f>
        <v>Enrichment (CRSP/Compustat Merged Database)</v>
      </c>
      <c r="D58">
        <f>IFERROR(VLOOKUP(A58,Index!A:B,2,FALSE),"")</f>
        <v>11</v>
      </c>
      <c r="E58" t="str">
        <f>VLOOKUP(A58,'Variable Library'!A:D,3,FALSE)</f>
        <v>Forward Return</v>
      </c>
      <c r="F58" t="str">
        <f>VLOOKUP(A58,'Variable Library'!A:D,2,FALSE)</f>
        <v>NUM</v>
      </c>
      <c r="G58" t="str">
        <f>VLOOKUP(A58,'Variable Library'!A:E,5,FALSE)</f>
        <v>Dependent Variable</v>
      </c>
      <c r="H58">
        <v>23815</v>
      </c>
      <c r="I58">
        <v>50.095711000000001</v>
      </c>
      <c r="J58" t="str">
        <f t="shared" si="0"/>
        <v>forward_six_month_return</v>
      </c>
    </row>
    <row r="59" spans="1:10" x14ac:dyDescent="0.25">
      <c r="A59" t="s">
        <v>285</v>
      </c>
      <c r="B59" t="s">
        <v>543</v>
      </c>
      <c r="C59" t="str">
        <f>VLOOKUP(A59,'Variable Library'!A:D,4,FALSE)</f>
        <v>Enrichment (CRSP/Compustat Merged Database)</v>
      </c>
      <c r="D59">
        <f>IFERROR(VLOOKUP(A59,Index!A:B,2,FALSE),"")</f>
        <v>12</v>
      </c>
      <c r="E59" t="str">
        <f>VLOOKUP(A59,'Variable Library'!A:D,3,FALSE)</f>
        <v>Forward Return</v>
      </c>
      <c r="F59" t="str">
        <f>VLOOKUP(A59,'Variable Library'!A:D,2,FALSE)</f>
        <v>NUM</v>
      </c>
      <c r="G59" t="str">
        <f>VLOOKUP(A59,'Variable Library'!A:E,5,FALSE)</f>
        <v>Dependent Variable</v>
      </c>
      <c r="H59">
        <v>27658</v>
      </c>
      <c r="I59">
        <v>58.179600000000001</v>
      </c>
      <c r="J59" t="str">
        <f t="shared" si="0"/>
        <v>forward_seven_month_return</v>
      </c>
    </row>
    <row r="60" spans="1:10" x14ac:dyDescent="0.25">
      <c r="A60" t="s">
        <v>276</v>
      </c>
      <c r="B60" t="s">
        <v>543</v>
      </c>
      <c r="C60" t="str">
        <f>VLOOKUP(A60,'Variable Library'!A:D,4,FALSE)</f>
        <v>Enrichment (CRSP/Compustat Merged Database)</v>
      </c>
      <c r="D60">
        <f>IFERROR(VLOOKUP(A60,Index!A:B,2,FALSE),"")</f>
        <v>13</v>
      </c>
      <c r="E60" t="str">
        <f>VLOOKUP(A60,'Variable Library'!A:D,3,FALSE)</f>
        <v>Forward Return</v>
      </c>
      <c r="F60" t="str">
        <f>VLOOKUP(A60,'Variable Library'!A:D,2,FALSE)</f>
        <v>NUM</v>
      </c>
      <c r="G60" t="str">
        <f>VLOOKUP(A60,'Variable Library'!A:E,5,FALSE)</f>
        <v>Dependent Variable</v>
      </c>
      <c r="H60">
        <v>31467</v>
      </c>
      <c r="I60">
        <v>66.191969</v>
      </c>
      <c r="J60" t="str">
        <f t="shared" si="0"/>
        <v>forward_eight_month_return</v>
      </c>
    </row>
    <row r="61" spans="1:10" x14ac:dyDescent="0.25">
      <c r="A61" t="s">
        <v>267</v>
      </c>
      <c r="B61" t="s">
        <v>543</v>
      </c>
      <c r="C61" t="str">
        <f>VLOOKUP(A61,'Variable Library'!A:D,4,FALSE)</f>
        <v>Enrichment (CRSP/Compustat Merged Database)</v>
      </c>
      <c r="D61">
        <f>IFERROR(VLOOKUP(A61,Index!A:B,2,FALSE),"")</f>
        <v>14</v>
      </c>
      <c r="E61" t="str">
        <f>VLOOKUP(A61,'Variable Library'!A:D,3,FALSE)</f>
        <v>Forward Return</v>
      </c>
      <c r="F61" t="str">
        <f>VLOOKUP(A61,'Variable Library'!A:D,2,FALSE)</f>
        <v>NUM</v>
      </c>
      <c r="G61" t="str">
        <f>VLOOKUP(A61,'Variable Library'!A:E,5,FALSE)</f>
        <v>Dependent Variable</v>
      </c>
      <c r="H61">
        <v>35250</v>
      </c>
      <c r="I61">
        <v>74.149646000000004</v>
      </c>
      <c r="J61" t="str">
        <f t="shared" si="0"/>
        <v>forward_nine_month_return</v>
      </c>
    </row>
    <row r="62" spans="1:10" x14ac:dyDescent="0.25">
      <c r="A62" t="s">
        <v>259</v>
      </c>
      <c r="B62" t="s">
        <v>543</v>
      </c>
      <c r="C62" t="str">
        <f>VLOOKUP(A62,'Variable Library'!A:D,4,FALSE)</f>
        <v>Enrichment (CRSP/Compustat Merged Database)</v>
      </c>
      <c r="D62">
        <f>IFERROR(VLOOKUP(A62,Index!A:B,2,FALSE),"")</f>
        <v>15</v>
      </c>
      <c r="E62" t="str">
        <f>VLOOKUP(A62,'Variable Library'!A:D,3,FALSE)</f>
        <v>Forward Return</v>
      </c>
      <c r="F62" t="str">
        <f>VLOOKUP(A62,'Variable Library'!A:D,2,FALSE)</f>
        <v>NUM</v>
      </c>
      <c r="G62" t="str">
        <f>VLOOKUP(A62,'Variable Library'!A:E,5,FALSE)</f>
        <v>Dependent Variable</v>
      </c>
      <c r="H62">
        <v>38986</v>
      </c>
      <c r="I62">
        <v>82.008455999999995</v>
      </c>
      <c r="J62" t="str">
        <f t="shared" si="0"/>
        <v>forward_ten_month_return</v>
      </c>
    </row>
    <row r="63" spans="1:10" x14ac:dyDescent="0.25">
      <c r="A63" t="s">
        <v>249</v>
      </c>
      <c r="B63" t="s">
        <v>543</v>
      </c>
      <c r="C63" t="str">
        <f>VLOOKUP(A63,'Variable Library'!A:D,4,FALSE)</f>
        <v>Enrichment (CRSP/Compustat Merged Database)</v>
      </c>
      <c r="D63">
        <f>IFERROR(VLOOKUP(A63,Index!A:B,2,FALSE),"")</f>
        <v>16</v>
      </c>
      <c r="E63" t="str">
        <f>VLOOKUP(A63,'Variable Library'!A:D,3,FALSE)</f>
        <v>Forward Return</v>
      </c>
      <c r="F63" t="str">
        <f>VLOOKUP(A63,'Variable Library'!A:D,2,FALSE)</f>
        <v>NUM</v>
      </c>
      <c r="G63" t="str">
        <f>VLOOKUP(A63,'Variable Library'!A:E,5,FALSE)</f>
        <v>Dependent Variable</v>
      </c>
      <c r="H63">
        <v>42705</v>
      </c>
      <c r="I63">
        <v>89.831507000000002</v>
      </c>
      <c r="J63" t="str">
        <f t="shared" si="0"/>
        <v>forward_eleven_month_return</v>
      </c>
    </row>
    <row r="64" spans="1:10" x14ac:dyDescent="0.25">
      <c r="A64" t="s">
        <v>236</v>
      </c>
      <c r="B64" t="s">
        <v>543</v>
      </c>
      <c r="C64" t="str">
        <f>VLOOKUP(A64,'Variable Library'!A:D,4,FALSE)</f>
        <v>Enrichment (CRSP/Compustat Merged Database)</v>
      </c>
      <c r="D64">
        <f>IFERROR(VLOOKUP(A64,Index!A:B,2,FALSE),"")</f>
        <v>17</v>
      </c>
      <c r="E64" t="str">
        <f>VLOOKUP(A64,'Variable Library'!A:D,3,FALSE)</f>
        <v>Forward Return</v>
      </c>
      <c r="F64" t="str">
        <f>VLOOKUP(A64,'Variable Library'!A:D,2,FALSE)</f>
        <v>NUM</v>
      </c>
      <c r="G64" t="str">
        <f>VLOOKUP(A64,'Variable Library'!A:E,5,FALSE)</f>
        <v>Dependent Variable</v>
      </c>
      <c r="H64">
        <v>46389</v>
      </c>
      <c r="I64">
        <v>97.580933999999999</v>
      </c>
      <c r="J64" t="str">
        <f t="shared" si="0"/>
        <v>forward_twelve_month_return</v>
      </c>
    </row>
    <row r="65" spans="1:10" ht="15" customHeight="1" x14ac:dyDescent="0.25">
      <c r="A65" t="s">
        <v>524</v>
      </c>
      <c r="B65" t="s">
        <v>544</v>
      </c>
      <c r="C65" t="str">
        <f>VLOOKUP(A65,'Variable Library'!A:D,4,FALSE)</f>
        <v>CRSP/Compustat Merged Database - Security Monthly</v>
      </c>
      <c r="E65" t="str">
        <f>VLOOKUP(A65,'Variable Library'!A:D,3,FALSE)</f>
        <v>Stock Exchange Code</v>
      </c>
      <c r="F65" t="str">
        <f>VLOOKUP(A65,'Variable Library'!A:D,2,FALSE)</f>
        <v>NUM</v>
      </c>
      <c r="G65" t="str">
        <f>VLOOKUP(A65,'Variable Library'!A:E,5,FALSE)</f>
        <v>Categorical</v>
      </c>
      <c r="H65">
        <v>0</v>
      </c>
      <c r="I65">
        <v>0</v>
      </c>
      <c r="J65" t="str">
        <f t="shared" si="0"/>
        <v>exchg</v>
      </c>
    </row>
    <row r="66" spans="1:10" ht="15" customHeight="1" x14ac:dyDescent="0.25">
      <c r="A66" t="s">
        <v>511</v>
      </c>
      <c r="B66" t="s">
        <v>544</v>
      </c>
      <c r="C66" t="str">
        <f>VLOOKUP(A66,'Variable Library'!A:D,4,FALSE)</f>
        <v>CRSP/Compustat Merged Database - Security Monthly</v>
      </c>
      <c r="E66" t="str">
        <f>VLOOKUP(A66,'Variable Library'!A:D,3,FALSE)</f>
        <v>SPCINDCD -- S&amp;P Industry Sector Code</v>
      </c>
      <c r="F66" t="str">
        <f>VLOOKUP(A66,'Variable Library'!A:D,2,FALSE)</f>
        <v>NUM</v>
      </c>
      <c r="G66" t="str">
        <f>VLOOKUP(A66,'Variable Library'!A:E,5,FALSE)</f>
        <v>Categorical</v>
      </c>
      <c r="H66">
        <v>0</v>
      </c>
      <c r="I66">
        <v>0</v>
      </c>
      <c r="J66" t="str">
        <f t="shared" ref="J66:J129" si="1">LOWER(A66)</f>
        <v>spcindcd</v>
      </c>
    </row>
    <row r="67" spans="1:10" ht="15" customHeight="1" x14ac:dyDescent="0.25">
      <c r="A67" t="s">
        <v>485</v>
      </c>
      <c r="B67" t="s">
        <v>544</v>
      </c>
      <c r="C67" t="str">
        <f>VLOOKUP(A67,'Variable Library'!A:D,4,FALSE)</f>
        <v>CRSP/Compustat Merged Database - Security Monthly</v>
      </c>
      <c r="E67" t="str">
        <f>VLOOKUP(A67,'Variable Library'!A:D,3,FALSE)</f>
        <v>SPCSECCD -- S&amp;P Economic Sector Code</v>
      </c>
      <c r="F67" t="str">
        <f>VLOOKUP(A67,'Variable Library'!A:D,2,FALSE)</f>
        <v>NUM</v>
      </c>
      <c r="G67" t="str">
        <f>VLOOKUP(A67,'Variable Library'!A:E,5,FALSE)</f>
        <v>Categorical</v>
      </c>
      <c r="H67">
        <v>0</v>
      </c>
      <c r="I67">
        <v>0</v>
      </c>
      <c r="J67" t="str">
        <f t="shared" si="1"/>
        <v>spcseccd</v>
      </c>
    </row>
    <row r="68" spans="1:10" ht="15" customHeight="1" x14ac:dyDescent="0.25">
      <c r="A68" t="s">
        <v>487</v>
      </c>
      <c r="B68" t="s">
        <v>544</v>
      </c>
      <c r="C68" t="str">
        <f>VLOOKUP(A68,'Variable Library'!A:D,4,FALSE)</f>
        <v>CRSP/Compustat Merged Database - Security Monthly</v>
      </c>
      <c r="E68" t="str">
        <f>VLOOKUP(A68,'Variable Library'!A:D,3,FALSE)</f>
        <v>STKO -- Stock Ownership Code</v>
      </c>
      <c r="F68" t="str">
        <f>VLOOKUP(A68,'Variable Library'!A:D,2,FALSE)</f>
        <v>NUM</v>
      </c>
      <c r="G68" t="str">
        <f>VLOOKUP(A68,'Variable Library'!A:E,5,FALSE)</f>
        <v>Categorical</v>
      </c>
      <c r="H68">
        <v>0</v>
      </c>
      <c r="I68">
        <v>0</v>
      </c>
      <c r="J68" t="str">
        <f t="shared" si="1"/>
        <v>stko</v>
      </c>
    </row>
    <row r="69" spans="1:10" ht="15" customHeight="1" x14ac:dyDescent="0.25">
      <c r="A69" t="s">
        <v>531</v>
      </c>
      <c r="B69" t="s">
        <v>544</v>
      </c>
      <c r="C69" t="str">
        <f>VLOOKUP(A69,'Variable Library'!A:D,4,FALSE)</f>
        <v>CRSP/Compustat Merged Database - Security Monthly</v>
      </c>
      <c r="E69" t="str">
        <f>VLOOKUP(A69,'Variable Library'!A:D,3,FALSE)</f>
        <v>AJEXM -- Cumulative Adjustment Factor - Ex Date -Monthly</v>
      </c>
      <c r="F69" t="str">
        <f>VLOOKUP(A69,'Variable Library'!A:D,2,FALSE)</f>
        <v>NUM</v>
      </c>
      <c r="G69" t="str">
        <f>VLOOKUP(A69,'Variable Library'!A:E,5,FALSE)</f>
        <v>Calculation</v>
      </c>
      <c r="H69">
        <v>0</v>
      </c>
      <c r="I69">
        <v>0</v>
      </c>
      <c r="J69" t="str">
        <f t="shared" si="1"/>
        <v>ajexm</v>
      </c>
    </row>
    <row r="70" spans="1:10" ht="15" customHeight="1" x14ac:dyDescent="0.25">
      <c r="A70" t="s">
        <v>530</v>
      </c>
      <c r="B70" t="s">
        <v>544</v>
      </c>
      <c r="C70" t="str">
        <f>VLOOKUP(A70,'Variable Library'!A:D,4,FALSE)</f>
        <v>CRSP/Compustat Merged Database - Security Monthly</v>
      </c>
      <c r="E70" t="str">
        <f>VLOOKUP(A70,'Variable Library'!A:D,3,FALSE)</f>
        <v>AJPM -- Cumulative Adjustment Factor - Pay Date -Monthly</v>
      </c>
      <c r="F70" t="str">
        <f>VLOOKUP(A70,'Variable Library'!A:D,2,FALSE)</f>
        <v>NUM</v>
      </c>
      <c r="G70" t="str">
        <f>VLOOKUP(A70,'Variable Library'!A:E,5,FALSE)</f>
        <v>Calculation</v>
      </c>
      <c r="H70">
        <v>0</v>
      </c>
      <c r="I70">
        <v>0</v>
      </c>
      <c r="J70" t="str">
        <f t="shared" si="1"/>
        <v>ajpm</v>
      </c>
    </row>
    <row r="71" spans="1:10" ht="15" customHeight="1" x14ac:dyDescent="0.25">
      <c r="A71" t="s">
        <v>471</v>
      </c>
      <c r="B71" t="s">
        <v>544</v>
      </c>
      <c r="C71" t="str">
        <f>VLOOKUP(A71,'Variable Library'!A:D,4,FALSE)</f>
        <v>CRSP/Compustat Merged Database - Security Monthly</v>
      </c>
      <c r="E71" t="str">
        <f>VLOOKUP(A71,'Variable Library'!A:D,3,FALSE)</f>
        <v>TRFM -- Monthly Total Return Factor</v>
      </c>
      <c r="F71" t="str">
        <f>VLOOKUP(A71,'Variable Library'!A:D,2,FALSE)</f>
        <v>NUM</v>
      </c>
      <c r="G71" t="str">
        <f>VLOOKUP(A71,'Variable Library'!A:E,5,FALSE)</f>
        <v>Calculation</v>
      </c>
      <c r="H71">
        <v>1</v>
      </c>
      <c r="I71">
        <v>2.104E-3</v>
      </c>
      <c r="J71" t="str">
        <f t="shared" si="1"/>
        <v>trfm</v>
      </c>
    </row>
    <row r="72" spans="1:10" ht="15" customHeight="1" x14ac:dyDescent="0.25">
      <c r="A72" t="s">
        <v>470</v>
      </c>
      <c r="B72" t="s">
        <v>544</v>
      </c>
      <c r="C72" t="str">
        <f>VLOOKUP(A72,'Variable Library'!A:D,4,FALSE)</f>
        <v>CRSP/Compustat Merged Database - Security Monthly</v>
      </c>
      <c r="E72" t="str">
        <f>VLOOKUP(A72,'Variable Library'!A:D,3,FALSE)</f>
        <v>TRT1M -- Monthly Total Return</v>
      </c>
      <c r="F72" t="str">
        <f>VLOOKUP(A72,'Variable Library'!A:D,2,FALSE)</f>
        <v>NUM</v>
      </c>
      <c r="G72" t="str">
        <f>VLOOKUP(A72,'Variable Library'!A:E,5,FALSE)</f>
        <v>Calculation</v>
      </c>
      <c r="H72">
        <v>5</v>
      </c>
      <c r="I72">
        <v>1.0518E-2</v>
      </c>
      <c r="J72" t="str">
        <f t="shared" si="1"/>
        <v>trt1m</v>
      </c>
    </row>
    <row r="73" spans="1:10" ht="15" customHeight="1" x14ac:dyDescent="0.25">
      <c r="A73" t="s">
        <v>469</v>
      </c>
      <c r="B73" t="s">
        <v>544</v>
      </c>
      <c r="C73" t="str">
        <f>VLOOKUP(A73,'Variable Library'!A:D,4,FALSE)</f>
        <v>CRSP/Compustat Merged Database - Security Monthly</v>
      </c>
      <c r="E73" t="str">
        <f>VLOOKUP(A73,'Variable Library'!A:D,3,FALSE)</f>
        <v>STKO -- Stock Ownership Code</v>
      </c>
      <c r="F73" t="str">
        <f>VLOOKUP(A73,'Variable Library'!A:D,2,FALSE)</f>
        <v>NUM</v>
      </c>
      <c r="G73" t="str">
        <f>VLOOKUP(A73,'Variable Library'!A:E,5,FALSE)</f>
        <v>Categorical</v>
      </c>
      <c r="H73">
        <v>12</v>
      </c>
      <c r="I73">
        <v>2.5242000000000001E-2</v>
      </c>
      <c r="J73" t="str">
        <f t="shared" si="1"/>
        <v>stko</v>
      </c>
    </row>
    <row r="74" spans="1:10" ht="15" customHeight="1" x14ac:dyDescent="0.25">
      <c r="A74" t="s">
        <v>468</v>
      </c>
      <c r="B74" t="s">
        <v>544</v>
      </c>
      <c r="C74" t="str">
        <f>VLOOKUP(A74,'Variable Library'!A:D,4,FALSE)</f>
        <v>CRSP/Compustat Merged Database - Security Monthly</v>
      </c>
      <c r="E74" t="str">
        <f>VLOOKUP(A74,'Variable Library'!A:D,3,FALSE)</f>
        <v>CSHTRM -- Trading Volume - Monthly</v>
      </c>
      <c r="F74" t="str">
        <f>VLOOKUP(A74,'Variable Library'!A:D,2,FALSE)</f>
        <v>NUM</v>
      </c>
      <c r="G74" t="str">
        <f>VLOOKUP(A74,'Variable Library'!A:E,5,FALSE)</f>
        <v>Statistic</v>
      </c>
      <c r="H74">
        <v>23</v>
      </c>
      <c r="I74">
        <v>4.8381E-2</v>
      </c>
      <c r="J74" t="str">
        <f t="shared" si="1"/>
        <v>cshtrm</v>
      </c>
    </row>
    <row r="75" spans="1:10" ht="15" customHeight="1" x14ac:dyDescent="0.25">
      <c r="A75" t="s">
        <v>466</v>
      </c>
      <c r="B75" t="s">
        <v>544</v>
      </c>
      <c r="C75" t="str">
        <f>VLOOKUP(A75,'Variable Library'!A:D,4,FALSE)</f>
        <v>CRSP/Compustat Merged Database - Security Monthly</v>
      </c>
      <c r="E75" t="str">
        <f>VLOOKUP(A75,'Variable Library'!A:D,3,FALSE)</f>
        <v>ADDZIP -- Postal Code</v>
      </c>
      <c r="F75" t="str">
        <f>VLOOKUP(A75,'Variable Library'!A:D,2,FALSE)</f>
        <v>CHAR</v>
      </c>
      <c r="G75" t="str">
        <f>VLOOKUP(A75,'Variable Library'!A:E,5,FALSE)</f>
        <v>Reference (Location)</v>
      </c>
      <c r="H75">
        <v>75</v>
      </c>
      <c r="I75">
        <v>0.15776499999999999</v>
      </c>
      <c r="J75" t="str">
        <f t="shared" si="1"/>
        <v>addzip</v>
      </c>
    </row>
    <row r="76" spans="1:10" ht="15" customHeight="1" x14ac:dyDescent="0.25">
      <c r="A76" t="s">
        <v>467</v>
      </c>
      <c r="B76" t="s">
        <v>544</v>
      </c>
      <c r="C76" t="str">
        <f>VLOOKUP(A76,'Variable Library'!A:D,4,FALSE)</f>
        <v>CRSP/Compustat Merged Database - Security Monthly</v>
      </c>
      <c r="E76" t="str">
        <f>VLOOKUP(A76,'Variable Library'!A:D,3,FALSE)</f>
        <v>ADDZIP -- Postal Code</v>
      </c>
      <c r="F76" t="str">
        <f>VLOOKUP(A76,'Variable Library'!A:D,2,FALSE)</f>
        <v>CHAR</v>
      </c>
      <c r="G76" t="str">
        <f>VLOOKUP(A76,'Variable Library'!A:E,5,FALSE)</f>
        <v>Reference (Location)</v>
      </c>
      <c r="H76">
        <v>75</v>
      </c>
      <c r="I76">
        <v>0.15776499999999999</v>
      </c>
      <c r="J76" t="str">
        <f t="shared" si="1"/>
        <v>addzip</v>
      </c>
    </row>
    <row r="77" spans="1:10" ht="15" customHeight="1" x14ac:dyDescent="0.25">
      <c r="A77" t="s">
        <v>465</v>
      </c>
      <c r="B77" t="s">
        <v>544</v>
      </c>
      <c r="C77" t="str">
        <f>VLOOKUP(A77,'Variable Library'!A:D,4,FALSE)</f>
        <v>CRSP/Compustat Merged Database - Security Monthly</v>
      </c>
      <c r="E77" t="str">
        <f>VLOOKUP(A77,'Variable Library'!A:D,3,FALSE)</f>
        <v>EIN -- Employer Identification Number</v>
      </c>
      <c r="F77" t="str">
        <f>VLOOKUP(A77,'Variable Library'!A:D,2,FALSE)</f>
        <v>CHAR</v>
      </c>
      <c r="G77" t="str">
        <f>VLOOKUP(A77,'Variable Library'!A:E,5,FALSE)</f>
        <v>Reference (Contact)</v>
      </c>
      <c r="H77">
        <v>87</v>
      </c>
      <c r="I77">
        <v>0.183008</v>
      </c>
      <c r="J77" t="str">
        <f t="shared" si="1"/>
        <v>ein</v>
      </c>
    </row>
    <row r="78" spans="1:10" ht="15" customHeight="1" x14ac:dyDescent="0.25">
      <c r="A78" t="s">
        <v>464</v>
      </c>
      <c r="B78" t="s">
        <v>544</v>
      </c>
      <c r="C78" t="str">
        <f>VLOOKUP(A78,'Variable Library'!A:D,4,FALSE)</f>
        <v>CRSP/Compustat Merged Database - Security Monthly</v>
      </c>
      <c r="E78" t="str">
        <f>VLOOKUP(A78,'Variable Library'!A:D,3,FALSE)</f>
        <v>EIN -- Employer Identification Number</v>
      </c>
      <c r="F78" t="str">
        <f>VLOOKUP(A78,'Variable Library'!A:D,2,FALSE)</f>
        <v>CHAR</v>
      </c>
      <c r="G78" t="str">
        <f>VLOOKUP(A78,'Variable Library'!A:E,5,FALSE)</f>
        <v>Reference (Contact)</v>
      </c>
      <c r="H78">
        <v>99</v>
      </c>
      <c r="I78">
        <v>0.20824999999999999</v>
      </c>
      <c r="J78" t="str">
        <f t="shared" si="1"/>
        <v>ein</v>
      </c>
    </row>
    <row r="79" spans="1:10" ht="15" customHeight="1" x14ac:dyDescent="0.25">
      <c r="A79" t="s">
        <v>463</v>
      </c>
      <c r="B79" t="s">
        <v>544</v>
      </c>
      <c r="C79" t="str">
        <f>VLOOKUP(A79,'Variable Library'!A:D,4,FALSE)</f>
        <v>CRSP/Compustat Merged Database - Security Monthly</v>
      </c>
      <c r="E79" t="str">
        <f>VLOOKUP(A79,'Variable Library'!A:D,3,FALSE)</f>
        <v>PHONE -- Phone Number</v>
      </c>
      <c r="F79" t="str">
        <f>VLOOKUP(A79,'Variable Library'!A:D,2,FALSE)</f>
        <v>CHAR</v>
      </c>
      <c r="G79" t="str">
        <f>VLOOKUP(A79,'Variable Library'!A:E,5,FALSE)</f>
        <v>Reference (Contact)</v>
      </c>
      <c r="H79">
        <v>107</v>
      </c>
      <c r="I79">
        <v>0.225078</v>
      </c>
      <c r="J79" t="str">
        <f t="shared" si="1"/>
        <v>phone</v>
      </c>
    </row>
    <row r="80" spans="1:10" x14ac:dyDescent="0.25">
      <c r="A80" t="s">
        <v>228</v>
      </c>
      <c r="B80" t="s">
        <v>543</v>
      </c>
      <c r="C80" t="str">
        <f>VLOOKUP(A80,'Variable Library'!A:D,4,FALSE)</f>
        <v>Enrichment (CRSP/Compustat Merged Database)</v>
      </c>
      <c r="D80">
        <f>IFERROR(VLOOKUP(A80,Index!A:B,2,FALSE),"")</f>
        <v>18</v>
      </c>
      <c r="E80" t="str">
        <f>VLOOKUP(A80,'Variable Library'!A:D,3,FALSE)</f>
        <v>Forward Return</v>
      </c>
      <c r="F80" t="str">
        <f>VLOOKUP(A80,'Variable Library'!A:D,2,FALSE)</f>
        <v>NUM</v>
      </c>
      <c r="G80" t="str">
        <f>VLOOKUP(A80,'Variable Library'!A:E,5,FALSE)</f>
        <v>Dependent Variable</v>
      </c>
      <c r="H80">
        <v>46483</v>
      </c>
      <c r="I80">
        <v>97.778666000000001</v>
      </c>
      <c r="J80" t="str">
        <f t="shared" si="1"/>
        <v>forward_thirteen_month_return</v>
      </c>
    </row>
    <row r="81" spans="1:10" ht="15" customHeight="1" x14ac:dyDescent="0.25">
      <c r="A81" t="s">
        <v>454</v>
      </c>
      <c r="B81" t="s">
        <v>544</v>
      </c>
      <c r="C81" t="str">
        <f>VLOOKUP(A81,'Variable Library'!A:D,4,FALSE)</f>
        <v>CRSP/Compustat Merged Database - Security Monthly</v>
      </c>
      <c r="E81" t="str">
        <f>VLOOKUP(A81,'Variable Library'!A:D,3,FALSE)</f>
        <v>GGROUP -- GIC Groups</v>
      </c>
      <c r="F81" t="str">
        <f>VLOOKUP(A81,'Variable Library'!A:D,2,FALSE)</f>
        <v>NUM</v>
      </c>
      <c r="G81" t="str">
        <f>VLOOKUP(A81,'Variable Library'!A:E,5,FALSE)</f>
        <v>Categorical</v>
      </c>
      <c r="H81">
        <v>124</v>
      </c>
      <c r="I81">
        <v>0.26083800000000001</v>
      </c>
      <c r="J81" t="str">
        <f t="shared" si="1"/>
        <v>ggroup</v>
      </c>
    </row>
    <row r="82" spans="1:10" ht="15" customHeight="1" x14ac:dyDescent="0.25">
      <c r="A82" t="s">
        <v>458</v>
      </c>
      <c r="B82" t="s">
        <v>544</v>
      </c>
      <c r="C82" t="str">
        <f>VLOOKUP(A82,'Variable Library'!A:D,4,FALSE)</f>
        <v>CRSP/Compustat Merged Database - Security Monthly</v>
      </c>
      <c r="E82" t="str">
        <f>VLOOKUP(A82,'Variable Library'!A:D,3,FALSE)</f>
        <v>GGROUP -- GIC Groups</v>
      </c>
      <c r="F82" t="str">
        <f>VLOOKUP(A82,'Variable Library'!A:D,2,FALSE)</f>
        <v>NUM</v>
      </c>
      <c r="G82" t="str">
        <f>VLOOKUP(A82,'Variable Library'!A:E,5,FALSE)</f>
        <v>Categorical</v>
      </c>
      <c r="H82">
        <v>124</v>
      </c>
      <c r="I82">
        <v>0.26083800000000001</v>
      </c>
      <c r="J82" t="str">
        <f t="shared" si="1"/>
        <v>ggroup</v>
      </c>
    </row>
    <row r="83" spans="1:10" ht="15" customHeight="1" x14ac:dyDescent="0.25">
      <c r="A83" t="s">
        <v>455</v>
      </c>
      <c r="B83" t="s">
        <v>544</v>
      </c>
      <c r="C83" t="str">
        <f>VLOOKUP(A83,'Variable Library'!A:D,4,FALSE)</f>
        <v>CRSP/Compustat Merged Database - Security Monthly</v>
      </c>
      <c r="E83" t="str">
        <f>VLOOKUP(A83,'Variable Library'!A:D,3,FALSE)</f>
        <v>GIND -- GIC Industries</v>
      </c>
      <c r="F83" t="str">
        <f>VLOOKUP(A83,'Variable Library'!A:D,2,FALSE)</f>
        <v>NUM</v>
      </c>
      <c r="G83" t="str">
        <f>VLOOKUP(A83,'Variable Library'!A:E,5,FALSE)</f>
        <v>Categorical</v>
      </c>
      <c r="H83">
        <v>124</v>
      </c>
      <c r="I83">
        <v>0.26083800000000001</v>
      </c>
      <c r="J83" t="str">
        <f t="shared" si="1"/>
        <v>gind</v>
      </c>
    </row>
    <row r="84" spans="1:10" ht="15" customHeight="1" x14ac:dyDescent="0.25">
      <c r="A84" t="s">
        <v>460</v>
      </c>
      <c r="B84" t="s">
        <v>544</v>
      </c>
      <c r="C84" t="str">
        <f>VLOOKUP(A84,'Variable Library'!A:D,4,FALSE)</f>
        <v>CRSP/Compustat Merged Database - Security Monthly</v>
      </c>
      <c r="E84" t="str">
        <f>VLOOKUP(A84,'Variable Library'!A:D,3,FALSE)</f>
        <v>GIND -- GIC Industries</v>
      </c>
      <c r="F84" t="str">
        <f>VLOOKUP(A84,'Variable Library'!A:D,2,FALSE)</f>
        <v>NUM</v>
      </c>
      <c r="G84" t="str">
        <f>VLOOKUP(A84,'Variable Library'!A:E,5,FALSE)</f>
        <v>Categorical</v>
      </c>
      <c r="H84">
        <v>124</v>
      </c>
      <c r="I84">
        <v>0.26083800000000001</v>
      </c>
      <c r="J84" t="str">
        <f t="shared" si="1"/>
        <v>gind</v>
      </c>
    </row>
    <row r="85" spans="1:10" ht="15" customHeight="1" x14ac:dyDescent="0.25">
      <c r="A85" t="s">
        <v>457</v>
      </c>
      <c r="B85" t="s">
        <v>544</v>
      </c>
      <c r="C85" t="str">
        <f>VLOOKUP(A85,'Variable Library'!A:D,4,FALSE)</f>
        <v>CRSP/Compustat Merged Database - Security Monthly</v>
      </c>
      <c r="E85" t="str">
        <f>VLOOKUP(A85,'Variable Library'!A:D,3,FALSE)</f>
        <v>GSECTOR -- GIC Sectors</v>
      </c>
      <c r="F85" t="str">
        <f>VLOOKUP(A85,'Variable Library'!A:D,2,FALSE)</f>
        <v>NUM</v>
      </c>
      <c r="G85" t="str">
        <f>VLOOKUP(A85,'Variable Library'!A:E,5,FALSE)</f>
        <v>Categorical</v>
      </c>
      <c r="H85">
        <v>124</v>
      </c>
      <c r="I85">
        <v>0.26083800000000001</v>
      </c>
      <c r="J85" t="str">
        <f t="shared" si="1"/>
        <v>gsector</v>
      </c>
    </row>
    <row r="86" spans="1:10" ht="15" customHeight="1" x14ac:dyDescent="0.25">
      <c r="A86" t="s">
        <v>459</v>
      </c>
      <c r="B86" t="s">
        <v>544</v>
      </c>
      <c r="C86" t="str">
        <f>VLOOKUP(A86,'Variable Library'!A:D,4,FALSE)</f>
        <v>CRSP/Compustat Merged Database - Security Monthly</v>
      </c>
      <c r="E86" t="str">
        <f>VLOOKUP(A86,'Variable Library'!A:D,3,FALSE)</f>
        <v>GSECTOR -- GIC Sectors</v>
      </c>
      <c r="F86" t="str">
        <f>VLOOKUP(A86,'Variable Library'!A:D,2,FALSE)</f>
        <v>NUM</v>
      </c>
      <c r="G86" t="str">
        <f>VLOOKUP(A86,'Variable Library'!A:E,5,FALSE)</f>
        <v>Categorical</v>
      </c>
      <c r="H86">
        <v>124</v>
      </c>
      <c r="I86">
        <v>0.26083800000000001</v>
      </c>
      <c r="J86" t="str">
        <f t="shared" si="1"/>
        <v>gsector</v>
      </c>
    </row>
    <row r="87" spans="1:10" ht="15" customHeight="1" x14ac:dyDescent="0.25">
      <c r="A87" t="s">
        <v>456</v>
      </c>
      <c r="B87" t="s">
        <v>544</v>
      </c>
      <c r="C87" t="str">
        <f>VLOOKUP(A87,'Variable Library'!A:D,4,FALSE)</f>
        <v>CRSP/Compustat Merged Database - Security Monthly</v>
      </c>
      <c r="E87" t="str">
        <f>VLOOKUP(A87,'Variable Library'!A:D,3,FALSE)</f>
        <v>GSUBIND -- GIC Sub-Industries</v>
      </c>
      <c r="F87" t="str">
        <f>VLOOKUP(A87,'Variable Library'!A:D,2,FALSE)</f>
        <v>NUM</v>
      </c>
      <c r="G87" t="str">
        <f>VLOOKUP(A87,'Variable Library'!A:E,5,FALSE)</f>
        <v>Categorical</v>
      </c>
      <c r="H87">
        <v>124</v>
      </c>
      <c r="I87">
        <v>0.26083800000000001</v>
      </c>
      <c r="J87" t="str">
        <f t="shared" si="1"/>
        <v>gsubind</v>
      </c>
    </row>
    <row r="88" spans="1:10" ht="15" customHeight="1" x14ac:dyDescent="0.25">
      <c r="A88" t="s">
        <v>461</v>
      </c>
      <c r="B88" t="s">
        <v>544</v>
      </c>
      <c r="C88" t="str">
        <f>VLOOKUP(A88,'Variable Library'!A:D,4,FALSE)</f>
        <v>CRSP/Compustat Merged Database - Security Monthly</v>
      </c>
      <c r="E88" t="str">
        <f>VLOOKUP(A88,'Variable Library'!A:D,3,FALSE)</f>
        <v>GSUBIND -- GIC Sub-Industries</v>
      </c>
      <c r="F88" t="str">
        <f>VLOOKUP(A88,'Variable Library'!A:D,2,FALSE)</f>
        <v>NUM</v>
      </c>
      <c r="G88" t="str">
        <f>VLOOKUP(A88,'Variable Library'!A:E,5,FALSE)</f>
        <v>Categorical</v>
      </c>
      <c r="H88">
        <v>124</v>
      </c>
      <c r="I88">
        <v>0.26083800000000001</v>
      </c>
      <c r="J88" t="str">
        <f t="shared" si="1"/>
        <v>gsubind</v>
      </c>
    </row>
    <row r="89" spans="1:10" x14ac:dyDescent="0.25">
      <c r="A89" t="s">
        <v>220</v>
      </c>
      <c r="B89" t="s">
        <v>543</v>
      </c>
      <c r="C89" t="str">
        <f>VLOOKUP(A89,'Variable Library'!A:D,4,FALSE)</f>
        <v>Enrichment (CRSP/Compustat Merged Database)</v>
      </c>
      <c r="D89">
        <f>IFERROR(VLOOKUP(A89,Index!A:B,2,FALSE),"")</f>
        <v>19</v>
      </c>
      <c r="E89" t="str">
        <f>VLOOKUP(A89,'Variable Library'!A:D,3,FALSE)</f>
        <v>Forward Return</v>
      </c>
      <c r="F89" t="str">
        <f>VLOOKUP(A89,'Variable Library'!A:D,2,FALSE)</f>
        <v>NUM</v>
      </c>
      <c r="G89" t="str">
        <f>VLOOKUP(A89,'Variable Library'!A:E,5,FALSE)</f>
        <v>Dependent Variable</v>
      </c>
      <c r="H89">
        <v>46576</v>
      </c>
      <c r="I89">
        <v>97.974294999999998</v>
      </c>
      <c r="J89" t="str">
        <f t="shared" si="1"/>
        <v>forward_fourteen_month_return</v>
      </c>
    </row>
    <row r="90" spans="1:10" x14ac:dyDescent="0.25">
      <c r="A90" t="s">
        <v>214</v>
      </c>
      <c r="B90" t="s">
        <v>543</v>
      </c>
      <c r="C90" t="str">
        <f>VLOOKUP(A90,'Variable Library'!A:D,4,FALSE)</f>
        <v>Enrichment (CRSP/Compustat Merged Database)</v>
      </c>
      <c r="D90">
        <f>IFERROR(VLOOKUP(A90,Index!A:B,2,FALSE),"")</f>
        <v>20</v>
      </c>
      <c r="E90" t="str">
        <f>VLOOKUP(A90,'Variable Library'!A:D,3,FALSE)</f>
        <v>Forward Return</v>
      </c>
      <c r="F90" t="str">
        <f>VLOOKUP(A90,'Variable Library'!A:D,2,FALSE)</f>
        <v>NUM</v>
      </c>
      <c r="G90" t="str">
        <f>VLOOKUP(A90,'Variable Library'!A:E,5,FALSE)</f>
        <v>Dependent Variable</v>
      </c>
      <c r="H90">
        <v>46669</v>
      </c>
      <c r="I90">
        <v>98.169923999999995</v>
      </c>
      <c r="J90" t="str">
        <f t="shared" si="1"/>
        <v>forward_fifteen_month_return</v>
      </c>
    </row>
    <row r="91" spans="1:10" x14ac:dyDescent="0.25">
      <c r="A91" t="s">
        <v>206</v>
      </c>
      <c r="B91" t="s">
        <v>543</v>
      </c>
      <c r="C91" t="str">
        <f>VLOOKUP(A91,'Variable Library'!A:D,4,FALSE)</f>
        <v>Enrichment (CRSP/Compustat Merged Database)</v>
      </c>
      <c r="D91">
        <f>IFERROR(VLOOKUP(A91,Index!A:B,2,FALSE),"")</f>
        <v>21</v>
      </c>
      <c r="E91" t="str">
        <f>VLOOKUP(A91,'Variable Library'!A:D,3,FALSE)</f>
        <v>Forward Return</v>
      </c>
      <c r="F91" t="str">
        <f>VLOOKUP(A91,'Variable Library'!A:D,2,FALSE)</f>
        <v>NUM</v>
      </c>
      <c r="G91" t="str">
        <f>VLOOKUP(A91,'Variable Library'!A:E,5,FALSE)</f>
        <v>Dependent Variable</v>
      </c>
      <c r="H91">
        <v>46762</v>
      </c>
      <c r="I91">
        <v>98.365551999999994</v>
      </c>
      <c r="J91" t="str">
        <f t="shared" si="1"/>
        <v>forward_sixteen_month_return</v>
      </c>
    </row>
    <row r="92" spans="1:10" ht="15" customHeight="1" x14ac:dyDescent="0.25">
      <c r="A92" t="s">
        <v>451</v>
      </c>
      <c r="B92" t="s">
        <v>544</v>
      </c>
      <c r="C92" t="str">
        <f>VLOOKUP(A92,'Variable Library'!A:D,4,FALSE)</f>
        <v>CRSP/Compustat Merged Database - Security Monthly</v>
      </c>
      <c r="E92" t="str">
        <f>VLOOKUP(A92,'Variable Library'!A:D,3,FALSE)</f>
        <v>PHONE -- Phone Number</v>
      </c>
      <c r="F92" t="str">
        <f>VLOOKUP(A92,'Variable Library'!A:D,2,FALSE)</f>
        <v>CHAR</v>
      </c>
      <c r="G92" t="str">
        <f>VLOOKUP(A92,'Variable Library'!A:E,5,FALSE)</f>
        <v>Reference (Contact)</v>
      </c>
      <c r="H92">
        <v>140</v>
      </c>
      <c r="I92">
        <v>0.29449500000000001</v>
      </c>
      <c r="J92" t="str">
        <f t="shared" si="1"/>
        <v>phone</v>
      </c>
    </row>
    <row r="93" spans="1:10" x14ac:dyDescent="0.25">
      <c r="A93" t="s">
        <v>196</v>
      </c>
      <c r="B93" t="s">
        <v>543</v>
      </c>
      <c r="C93" t="str">
        <f>VLOOKUP(A93,'Variable Library'!A:D,4,FALSE)</f>
        <v>Enrichment (CRSP/Compustat Merged Database)</v>
      </c>
      <c r="D93">
        <f>IFERROR(VLOOKUP(A93,Index!A:B,2,FALSE),"")</f>
        <v>22</v>
      </c>
      <c r="E93" t="str">
        <f>VLOOKUP(A93,'Variable Library'!A:D,3,FALSE)</f>
        <v>Forward Return</v>
      </c>
      <c r="F93" t="str">
        <f>VLOOKUP(A93,'Variable Library'!A:D,2,FALSE)</f>
        <v>NUM</v>
      </c>
      <c r="G93" t="str">
        <f>VLOOKUP(A93,'Variable Library'!A:E,5,FALSE)</f>
        <v>Dependent Variable</v>
      </c>
      <c r="H93">
        <v>46850</v>
      </c>
      <c r="I93">
        <v>98.550663999999998</v>
      </c>
      <c r="J93" t="str">
        <f t="shared" si="1"/>
        <v>forward_seventeen_month_return</v>
      </c>
    </row>
    <row r="94" spans="1:10" ht="15" customHeight="1" x14ac:dyDescent="0.25">
      <c r="A94" t="s">
        <v>449</v>
      </c>
      <c r="B94" t="s">
        <v>544</v>
      </c>
      <c r="C94" t="str">
        <f>VLOOKUP(A94,'Variable Library'!A:D,4,FALSE)</f>
        <v>Financial Ratios Firm Level by WRDS</v>
      </c>
      <c r="E94" t="str">
        <f>VLOOKUP(A94,'Variable Library'!A:D,3,FALSE)</f>
        <v>Actual Date</v>
      </c>
      <c r="F94" t="str">
        <f>VLOOKUP(A94,'Variable Library'!A:D,2,FALSE)</f>
        <v>DATE</v>
      </c>
      <c r="G94" t="str">
        <f>VLOOKUP(A94,'Variable Library'!A:E,5,FALSE)</f>
        <v>Reference (Date)</v>
      </c>
      <c r="H94">
        <v>164</v>
      </c>
      <c r="I94">
        <v>0.34498000000000001</v>
      </c>
      <c r="J94" t="str">
        <f t="shared" si="1"/>
        <v>adate</v>
      </c>
    </row>
    <row r="95" spans="1:10" x14ac:dyDescent="0.25">
      <c r="A95" t="s">
        <v>189</v>
      </c>
      <c r="B95" t="s">
        <v>543</v>
      </c>
      <c r="C95" t="str">
        <f>VLOOKUP(A95,'Variable Library'!A:D,4,FALSE)</f>
        <v>Enrichment (CRSP/Compustat Merged Database)</v>
      </c>
      <c r="D95">
        <f>IFERROR(VLOOKUP(A95,Index!A:B,2,FALSE),"")</f>
        <v>23</v>
      </c>
      <c r="E95" t="str">
        <f>VLOOKUP(A95,'Variable Library'!A:D,3,FALSE)</f>
        <v>Forward Return</v>
      </c>
      <c r="F95" t="str">
        <f>VLOOKUP(A95,'Variable Library'!A:D,2,FALSE)</f>
        <v>NUM</v>
      </c>
      <c r="G95" t="str">
        <f>VLOOKUP(A95,'Variable Library'!A:E,5,FALSE)</f>
        <v>Dependent Variable</v>
      </c>
      <c r="H95">
        <v>46937</v>
      </c>
      <c r="I95">
        <v>98.733671000000001</v>
      </c>
      <c r="J95" t="str">
        <f t="shared" si="1"/>
        <v>forward_eighteen_month_return</v>
      </c>
    </row>
    <row r="96" spans="1:10" x14ac:dyDescent="0.25">
      <c r="A96" t="s">
        <v>178</v>
      </c>
      <c r="B96" t="s">
        <v>543</v>
      </c>
      <c r="C96" t="str">
        <f>VLOOKUP(A96,'Variable Library'!A:D,4,FALSE)</f>
        <v>Enrichment (CRSP/Compustat Merged Database)</v>
      </c>
      <c r="D96">
        <f>IFERROR(VLOOKUP(A96,Index!A:B,2,FALSE),"")</f>
        <v>24</v>
      </c>
      <c r="E96" t="str">
        <f>VLOOKUP(A96,'Variable Library'!A:D,3,FALSE)</f>
        <v>Forward Return</v>
      </c>
      <c r="F96" t="str">
        <f>VLOOKUP(A96,'Variable Library'!A:D,2,FALSE)</f>
        <v>NUM</v>
      </c>
      <c r="G96" t="str">
        <f>VLOOKUP(A96,'Variable Library'!A:E,5,FALSE)</f>
        <v>Dependent Variable</v>
      </c>
      <c r="H96">
        <v>47026</v>
      </c>
      <c r="I96">
        <v>98.920885999999996</v>
      </c>
      <c r="J96" t="str">
        <f t="shared" si="1"/>
        <v>forward_nineteen_month_return</v>
      </c>
    </row>
    <row r="97" spans="1:10" x14ac:dyDescent="0.25">
      <c r="A97" t="s">
        <v>170</v>
      </c>
      <c r="B97" t="s">
        <v>543</v>
      </c>
      <c r="C97" t="str">
        <f>VLOOKUP(A97,'Variable Library'!A:D,4,FALSE)</f>
        <v>Enrichment (CRSP/Compustat Merged Database)</v>
      </c>
      <c r="D97">
        <f>IFERROR(VLOOKUP(A97,Index!A:B,2,FALSE),"")</f>
        <v>25</v>
      </c>
      <c r="E97" t="str">
        <f>VLOOKUP(A97,'Variable Library'!A:D,3,FALSE)</f>
        <v>Forward Return</v>
      </c>
      <c r="F97" t="str">
        <f>VLOOKUP(A97,'Variable Library'!A:D,2,FALSE)</f>
        <v>NUM</v>
      </c>
      <c r="G97" t="str">
        <f>VLOOKUP(A97,'Variable Library'!A:E,5,FALSE)</f>
        <v>Dependent Variable</v>
      </c>
      <c r="H97">
        <v>47115</v>
      </c>
      <c r="I97">
        <v>99.108101000000005</v>
      </c>
      <c r="J97" t="str">
        <f t="shared" si="1"/>
        <v>forward_twenty_month_return</v>
      </c>
    </row>
    <row r="98" spans="1:10" x14ac:dyDescent="0.25">
      <c r="A98" t="s">
        <v>164</v>
      </c>
      <c r="B98" t="s">
        <v>543</v>
      </c>
      <c r="C98" t="str">
        <f>VLOOKUP(A98,'Variable Library'!A:D,4,FALSE)</f>
        <v>Enrichment (CRSP/Compustat Merged Database)</v>
      </c>
      <c r="D98">
        <f>IFERROR(VLOOKUP(A98,Index!A:B,2,FALSE),"")</f>
        <v>26</v>
      </c>
      <c r="E98" t="str">
        <f>VLOOKUP(A98,'Variable Library'!A:D,3,FALSE)</f>
        <v>Forward Return</v>
      </c>
      <c r="F98" t="str">
        <f>VLOOKUP(A98,'Variable Library'!A:D,2,FALSE)</f>
        <v>NUM</v>
      </c>
      <c r="G98" t="str">
        <f>VLOOKUP(A98,'Variable Library'!A:E,5,FALSE)</f>
        <v>Dependent Variable</v>
      </c>
      <c r="H98">
        <v>47203</v>
      </c>
      <c r="I98">
        <v>99.293211999999997</v>
      </c>
      <c r="J98" t="str">
        <f t="shared" si="1"/>
        <v>forward_twentyone_month_return</v>
      </c>
    </row>
    <row r="99" spans="1:10" x14ac:dyDescent="0.25">
      <c r="A99" t="s">
        <v>157</v>
      </c>
      <c r="B99" t="s">
        <v>543</v>
      </c>
      <c r="C99" t="str">
        <f>VLOOKUP(A99,'Variable Library'!A:D,4,FALSE)</f>
        <v>Enrichment (CRSP/Compustat Merged Database)</v>
      </c>
      <c r="D99">
        <f>IFERROR(VLOOKUP(A99,Index!A:B,2,FALSE),"")</f>
        <v>27</v>
      </c>
      <c r="E99" t="str">
        <f>VLOOKUP(A99,'Variable Library'!A:D,3,FALSE)</f>
        <v>Forward Return</v>
      </c>
      <c r="F99" t="str">
        <f>VLOOKUP(A99,'Variable Library'!A:D,2,FALSE)</f>
        <v>NUM</v>
      </c>
      <c r="G99" t="str">
        <f>VLOOKUP(A99,'Variable Library'!A:E,5,FALSE)</f>
        <v>Dependent Variable</v>
      </c>
      <c r="H99">
        <v>47291</v>
      </c>
      <c r="I99">
        <v>99.478323000000003</v>
      </c>
      <c r="J99" t="str">
        <f t="shared" si="1"/>
        <v>forward_twentytwo_month_return</v>
      </c>
    </row>
    <row r="100" spans="1:10" x14ac:dyDescent="0.25">
      <c r="A100" t="s">
        <v>144</v>
      </c>
      <c r="B100" t="s">
        <v>543</v>
      </c>
      <c r="C100" t="str">
        <f>VLOOKUP(A100,'Variable Library'!A:D,4,FALSE)</f>
        <v>Enrichment (CRSP/Compustat Merged Database)</v>
      </c>
      <c r="D100">
        <f>IFERROR(VLOOKUP(A100,Index!A:B,2,FALSE),"")</f>
        <v>28</v>
      </c>
      <c r="E100" t="str">
        <f>VLOOKUP(A100,'Variable Library'!A:D,3,FALSE)</f>
        <v>Forward Return</v>
      </c>
      <c r="F100" t="str">
        <f>VLOOKUP(A100,'Variable Library'!A:D,2,FALSE)</f>
        <v>NUM</v>
      </c>
      <c r="G100" t="str">
        <f>VLOOKUP(A100,'Variable Library'!A:E,5,FALSE)</f>
        <v>Dependent Variable</v>
      </c>
      <c r="H100">
        <v>47379</v>
      </c>
      <c r="I100">
        <v>99.663433999999995</v>
      </c>
      <c r="J100" t="str">
        <f t="shared" si="1"/>
        <v>forward_twentythree_month_return</v>
      </c>
    </row>
    <row r="101" spans="1:10" x14ac:dyDescent="0.25">
      <c r="A101" t="s">
        <v>132</v>
      </c>
      <c r="B101" t="s">
        <v>543</v>
      </c>
      <c r="C101" t="str">
        <f>VLOOKUP(A101,'Variable Library'!A:D,4,FALSE)</f>
        <v>Enrichment (CRSP/Compustat Merged Database)</v>
      </c>
      <c r="D101">
        <f>IFERROR(VLOOKUP(A101,Index!A:B,2,FALSE),"")</f>
        <v>29</v>
      </c>
      <c r="E101" t="str">
        <f>VLOOKUP(A101,'Variable Library'!A:D,3,FALSE)</f>
        <v>Forward Return</v>
      </c>
      <c r="F101" t="str">
        <f>VLOOKUP(A101,'Variable Library'!A:D,2,FALSE)</f>
        <v>NUM</v>
      </c>
      <c r="G101" t="str">
        <f>VLOOKUP(A101,'Variable Library'!A:E,5,FALSE)</f>
        <v>Dependent Variable</v>
      </c>
      <c r="H101">
        <v>47467</v>
      </c>
      <c r="I101">
        <v>99.848545000000001</v>
      </c>
      <c r="J101" t="str">
        <f t="shared" si="1"/>
        <v>forward_twentyfour_month_return</v>
      </c>
    </row>
    <row r="102" spans="1:10" x14ac:dyDescent="0.25">
      <c r="A102" t="s">
        <v>123</v>
      </c>
      <c r="B102" t="s">
        <v>543</v>
      </c>
      <c r="C102" t="str">
        <f>VLOOKUP(A102,'Variable Library'!A:D,4,FALSE)</f>
        <v>Enrichment (CRSP/Compustat Merged Database)</v>
      </c>
      <c r="D102">
        <f>IFERROR(VLOOKUP(A102,Index!A:B,2,FALSE),"")</f>
        <v>30</v>
      </c>
      <c r="E102" t="str">
        <f>VLOOKUP(A102,'Variable Library'!A:D,3,FALSE)</f>
        <v>Forward Return</v>
      </c>
      <c r="F102" t="str">
        <f>VLOOKUP(A102,'Variable Library'!A:D,2,FALSE)</f>
        <v>NUM</v>
      </c>
      <c r="G102" t="str">
        <f>VLOOKUP(A102,'Variable Library'!A:E,5,FALSE)</f>
        <v>Dependent Variable</v>
      </c>
      <c r="H102">
        <v>47473</v>
      </c>
      <c r="I102">
        <v>99.861166999999995</v>
      </c>
      <c r="J102" t="str">
        <f t="shared" si="1"/>
        <v>forward_twentyfive_month_return</v>
      </c>
    </row>
    <row r="103" spans="1:10" x14ac:dyDescent="0.25">
      <c r="A103" t="s">
        <v>112</v>
      </c>
      <c r="B103" t="s">
        <v>543</v>
      </c>
      <c r="C103" t="str">
        <f>VLOOKUP(A103,'Variable Library'!A:D,4,FALSE)</f>
        <v>Enrichment (CRSP/Compustat Merged Database)</v>
      </c>
      <c r="D103">
        <f>IFERROR(VLOOKUP(A103,Index!A:B,2,FALSE),"")</f>
        <v>31</v>
      </c>
      <c r="E103" t="str">
        <f>VLOOKUP(A103,'Variable Library'!A:D,3,FALSE)</f>
        <v>Forward Return</v>
      </c>
      <c r="F103" t="str">
        <f>VLOOKUP(A103,'Variable Library'!A:D,2,FALSE)</f>
        <v>NUM</v>
      </c>
      <c r="G103" t="str">
        <f>VLOOKUP(A103,'Variable Library'!A:E,5,FALSE)</f>
        <v>Dependent Variable</v>
      </c>
      <c r="H103">
        <v>47479</v>
      </c>
      <c r="I103">
        <v>99.873788000000005</v>
      </c>
      <c r="J103" t="str">
        <f t="shared" si="1"/>
        <v>forward_twentysix_month_return</v>
      </c>
    </row>
    <row r="104" spans="1:10" x14ac:dyDescent="0.25">
      <c r="A104" t="s">
        <v>103</v>
      </c>
      <c r="B104" t="s">
        <v>543</v>
      </c>
      <c r="C104" t="str">
        <f>VLOOKUP(A104,'Variable Library'!A:D,4,FALSE)</f>
        <v>Enrichment (CRSP/Compustat Merged Database)</v>
      </c>
      <c r="D104">
        <f>IFERROR(VLOOKUP(A104,Index!A:B,2,FALSE),"")</f>
        <v>32</v>
      </c>
      <c r="E104" t="str">
        <f>VLOOKUP(A104,'Variable Library'!A:D,3,FALSE)</f>
        <v>Forward Return</v>
      </c>
      <c r="F104" t="str">
        <f>VLOOKUP(A104,'Variable Library'!A:D,2,FALSE)</f>
        <v>NUM</v>
      </c>
      <c r="G104" t="str">
        <f>VLOOKUP(A104,'Variable Library'!A:E,5,FALSE)</f>
        <v>Dependent Variable</v>
      </c>
      <c r="H104">
        <v>47485</v>
      </c>
      <c r="I104">
        <v>99.886409</v>
      </c>
      <c r="J104" t="str">
        <f t="shared" si="1"/>
        <v>forward_twentyseven_month_return</v>
      </c>
    </row>
    <row r="105" spans="1:10" ht="15" customHeight="1" x14ac:dyDescent="0.25">
      <c r="A105" t="s">
        <v>438</v>
      </c>
      <c r="B105" t="s">
        <v>544</v>
      </c>
      <c r="C105" t="str">
        <f>VLOOKUP(A105,'Variable Library'!A:D,4,FALSE)</f>
        <v>CRSP/Compustat Merged Database - Security Monthly</v>
      </c>
      <c r="E105" t="str">
        <f>VLOOKUP(A105,'Variable Library'!A:D,3,FALSE)</f>
        <v>Central Index Key: unique registrant identifying ID from the US SEC.</v>
      </c>
      <c r="F105" t="str">
        <f>VLOOKUP(A105,'Variable Library'!A:D,2,FALSE)</f>
        <v>CHAR</v>
      </c>
      <c r="G105" t="str">
        <f>VLOOKUP(A105,'Variable Library'!A:E,5,FALSE)</f>
        <v>Unique Identifier</v>
      </c>
      <c r="H105">
        <v>348</v>
      </c>
      <c r="I105">
        <v>0.73203099999999999</v>
      </c>
      <c r="J105" t="str">
        <f t="shared" si="1"/>
        <v>cik</v>
      </c>
    </row>
    <row r="106" spans="1:10" x14ac:dyDescent="0.25">
      <c r="A106" t="s">
        <v>99</v>
      </c>
      <c r="B106" t="s">
        <v>543</v>
      </c>
      <c r="C106" t="str">
        <f>VLOOKUP(A106,'Variable Library'!A:D,4,FALSE)</f>
        <v>Enrichment (CRSP/Compustat Merged Database)</v>
      </c>
      <c r="D106">
        <f>IFERROR(VLOOKUP(A106,Index!A:B,2,FALSE),"")</f>
        <v>33</v>
      </c>
      <c r="E106" t="str">
        <f>VLOOKUP(A106,'Variable Library'!A:D,3,FALSE)</f>
        <v>Forward Return</v>
      </c>
      <c r="F106" t="str">
        <f>VLOOKUP(A106,'Variable Library'!A:D,2,FALSE)</f>
        <v>NUM</v>
      </c>
      <c r="G106" t="str">
        <f>VLOOKUP(A106,'Variable Library'!A:E,5,FALSE)</f>
        <v>Dependent Variable</v>
      </c>
      <c r="H106">
        <v>47491</v>
      </c>
      <c r="I106">
        <v>99.899029999999996</v>
      </c>
      <c r="J106" t="str">
        <f t="shared" si="1"/>
        <v>forward_twentyeight_month_return</v>
      </c>
    </row>
    <row r="107" spans="1:10" x14ac:dyDescent="0.25">
      <c r="A107" t="s">
        <v>88</v>
      </c>
      <c r="B107" t="s">
        <v>543</v>
      </c>
      <c r="C107" t="str">
        <f>VLOOKUP(A107,'Variable Library'!A:D,4,FALSE)</f>
        <v>Enrichment (CRSP/Compustat Merged Database)</v>
      </c>
      <c r="D107">
        <f>IFERROR(VLOOKUP(A107,Index!A:B,2,FALSE),"")</f>
        <v>34</v>
      </c>
      <c r="E107" t="str">
        <f>VLOOKUP(A107,'Variable Library'!A:D,3,FALSE)</f>
        <v>Forward Return</v>
      </c>
      <c r="F107" t="str">
        <f>VLOOKUP(A107,'Variable Library'!A:D,2,FALSE)</f>
        <v>NUM</v>
      </c>
      <c r="G107" t="str">
        <f>VLOOKUP(A107,'Variable Library'!A:E,5,FALSE)</f>
        <v>Dependent Variable</v>
      </c>
      <c r="H107">
        <v>47497</v>
      </c>
      <c r="I107">
        <v>99.911651000000006</v>
      </c>
      <c r="J107" t="str">
        <f t="shared" si="1"/>
        <v>forward_twentynine_month_return</v>
      </c>
    </row>
    <row r="108" spans="1:10" x14ac:dyDescent="0.25">
      <c r="A108" t="s">
        <v>82</v>
      </c>
      <c r="B108" t="s">
        <v>543</v>
      </c>
      <c r="C108" t="str">
        <f>VLOOKUP(A108,'Variable Library'!A:D,4,FALSE)</f>
        <v>Enrichment (CRSP/Compustat Merged Database)</v>
      </c>
      <c r="D108">
        <f>IFERROR(VLOOKUP(A108,Index!A:B,2,FALSE),"")</f>
        <v>35</v>
      </c>
      <c r="E108" t="str">
        <f>VLOOKUP(A108,'Variable Library'!A:D,3,FALSE)</f>
        <v>Forward Return</v>
      </c>
      <c r="F108" t="str">
        <f>VLOOKUP(A108,'Variable Library'!A:D,2,FALSE)</f>
        <v>NUM</v>
      </c>
      <c r="G108" t="str">
        <f>VLOOKUP(A108,'Variable Library'!A:E,5,FALSE)</f>
        <v>Dependent Variable</v>
      </c>
      <c r="H108">
        <v>47503</v>
      </c>
      <c r="I108">
        <v>99.924272999999999</v>
      </c>
      <c r="J108" t="str">
        <f t="shared" si="1"/>
        <v>forward_thirty_month_return</v>
      </c>
    </row>
    <row r="109" spans="1:10" ht="15" customHeight="1" x14ac:dyDescent="0.25">
      <c r="A109" t="s">
        <v>434</v>
      </c>
      <c r="B109" t="s">
        <v>544</v>
      </c>
      <c r="C109" t="str">
        <f>VLOOKUP(A109,'Variable Library'!A:D,4,FALSE)</f>
        <v>CRSP/Compustat Merged Database - Security Monthly</v>
      </c>
      <c r="E109" t="str">
        <f>VLOOKUP(A109,'Variable Library'!A:D,3,FALSE)</f>
        <v>INCORP -- Current State/Province of Incorporation Code</v>
      </c>
      <c r="F109" t="str">
        <f>VLOOKUP(A109,'Variable Library'!A:D,2,FALSE)</f>
        <v>CHAR</v>
      </c>
      <c r="G109" t="str">
        <f>VLOOKUP(A109,'Variable Library'!A:E,5,FALSE)</f>
        <v>Reference (Description)</v>
      </c>
      <c r="H109">
        <v>493</v>
      </c>
      <c r="I109">
        <v>1.0370429999999999</v>
      </c>
      <c r="J109" t="str">
        <f t="shared" si="1"/>
        <v>incorp</v>
      </c>
    </row>
    <row r="110" spans="1:10" ht="15" customHeight="1" x14ac:dyDescent="0.25">
      <c r="A110" t="s">
        <v>433</v>
      </c>
      <c r="B110" t="s">
        <v>544</v>
      </c>
      <c r="C110" t="str">
        <f>VLOOKUP(A110,'Variable Library'!A:D,4,FALSE)</f>
        <v>CRSP/Compustat Merged Database - Security Monthly</v>
      </c>
      <c r="E110" t="str">
        <f>VLOOKUP(A110,'Variable Library'!A:D,3,FALSE)</f>
        <v>INCORP -- Current State/Province of Incorporation Code</v>
      </c>
      <c r="F110" t="str">
        <f>VLOOKUP(A110,'Variable Library'!A:D,2,FALSE)</f>
        <v>CHAR</v>
      </c>
      <c r="G110" t="str">
        <f>VLOOKUP(A110,'Variable Library'!A:E,5,FALSE)</f>
        <v>Reference (Description)</v>
      </c>
      <c r="H110">
        <v>501</v>
      </c>
      <c r="I110">
        <v>1.0538719999999999</v>
      </c>
      <c r="J110" t="str">
        <f t="shared" si="1"/>
        <v>incorp</v>
      </c>
    </row>
    <row r="111" spans="1:10" x14ac:dyDescent="0.25">
      <c r="A111" t="s">
        <v>75</v>
      </c>
      <c r="B111" t="s">
        <v>543</v>
      </c>
      <c r="C111" t="str">
        <f>VLOOKUP(A111,'Variable Library'!A:D,4,FALSE)</f>
        <v>Enrichment (CRSP/Compustat Merged Database)</v>
      </c>
      <c r="D111">
        <f>IFERROR(VLOOKUP(A111,Index!A:B,2,FALSE),"")</f>
        <v>36</v>
      </c>
      <c r="E111" t="str">
        <f>VLOOKUP(A111,'Variable Library'!A:D,3,FALSE)</f>
        <v>Forward Return</v>
      </c>
      <c r="F111" t="str">
        <f>VLOOKUP(A111,'Variable Library'!A:D,2,FALSE)</f>
        <v>NUM</v>
      </c>
      <c r="G111" t="str">
        <f>VLOOKUP(A111,'Variable Library'!A:E,5,FALSE)</f>
        <v>Dependent Variable</v>
      </c>
      <c r="H111">
        <v>47509</v>
      </c>
      <c r="I111">
        <v>99.936893999999995</v>
      </c>
      <c r="J111" t="str">
        <f t="shared" si="1"/>
        <v>forward_thirtyone_month_return</v>
      </c>
    </row>
    <row r="112" spans="1:10" ht="15" customHeight="1" x14ac:dyDescent="0.25">
      <c r="A112" t="s">
        <v>431</v>
      </c>
      <c r="B112" t="s">
        <v>544</v>
      </c>
      <c r="C112" t="str">
        <f>VLOOKUP(A112,'Variable Library'!A:D,4,FALSE)</f>
        <v>CRSP/Compustat Merged Database - Security Monthly</v>
      </c>
      <c r="E112" t="str">
        <f>VLOOKUP(A112,'Variable Library'!A:D,3,FALSE)</f>
        <v>WEBURL -- Web URL</v>
      </c>
      <c r="F112" t="str">
        <f>VLOOKUP(A112,'Variable Library'!A:D,2,FALSE)</f>
        <v>CHAR</v>
      </c>
      <c r="G112" t="str">
        <f>VLOOKUP(A112,'Variable Library'!A:E,5,FALSE)</f>
        <v>Reference (Location)</v>
      </c>
      <c r="H112">
        <v>505</v>
      </c>
      <c r="I112">
        <v>1.0622860000000001</v>
      </c>
      <c r="J112" t="str">
        <f t="shared" si="1"/>
        <v>weburl</v>
      </c>
    </row>
    <row r="113" spans="1:10" x14ac:dyDescent="0.25">
      <c r="A113" t="s">
        <v>67</v>
      </c>
      <c r="B113" t="s">
        <v>543</v>
      </c>
      <c r="C113" t="str">
        <f>VLOOKUP(A113,'Variable Library'!A:D,4,FALSE)</f>
        <v>Enrichment (CRSP/Compustat Merged Database)</v>
      </c>
      <c r="D113">
        <f>IFERROR(VLOOKUP(A113,Index!A:B,2,FALSE),"")</f>
        <v>37</v>
      </c>
      <c r="E113" t="str">
        <f>VLOOKUP(A113,'Variable Library'!A:D,3,FALSE)</f>
        <v>Forward Return</v>
      </c>
      <c r="F113" t="str">
        <f>VLOOKUP(A113,'Variable Library'!A:D,2,FALSE)</f>
        <v>NUM</v>
      </c>
      <c r="G113" t="str">
        <f>VLOOKUP(A113,'Variable Library'!A:E,5,FALSE)</f>
        <v>Dependent Variable</v>
      </c>
      <c r="H113">
        <v>47515</v>
      </c>
      <c r="I113">
        <v>99.949515000000005</v>
      </c>
      <c r="J113" t="str">
        <f t="shared" si="1"/>
        <v>forward_thirtytwo_month_return</v>
      </c>
    </row>
    <row r="114" spans="1:10" x14ac:dyDescent="0.25">
      <c r="A114" t="s">
        <v>53</v>
      </c>
      <c r="B114" t="s">
        <v>543</v>
      </c>
      <c r="C114" t="str">
        <f>VLOOKUP(A114,'Variable Library'!A:D,4,FALSE)</f>
        <v>Enrichment (CRSP/Compustat Merged Database)</v>
      </c>
      <c r="D114">
        <f>IFERROR(VLOOKUP(A114,Index!A:B,2,FALSE),"")</f>
        <v>38</v>
      </c>
      <c r="E114" t="str">
        <f>VLOOKUP(A114,'Variable Library'!A:D,3,FALSE)</f>
        <v>Forward Return</v>
      </c>
      <c r="F114" t="str">
        <f>VLOOKUP(A114,'Variable Library'!A:D,2,FALSE)</f>
        <v>NUM</v>
      </c>
      <c r="G114" t="str">
        <f>VLOOKUP(A114,'Variable Library'!A:E,5,FALSE)</f>
        <v>Dependent Variable</v>
      </c>
      <c r="H114">
        <v>47521</v>
      </c>
      <c r="I114">
        <v>99.962136000000001</v>
      </c>
      <c r="J114" t="str">
        <f t="shared" si="1"/>
        <v>forward_thirtythree_month_return</v>
      </c>
    </row>
    <row r="115" spans="1:10" x14ac:dyDescent="0.25">
      <c r="A115" t="s">
        <v>50</v>
      </c>
      <c r="B115" t="s">
        <v>543</v>
      </c>
      <c r="C115" t="str">
        <f>VLOOKUP(A115,'Variable Library'!A:D,4,FALSE)</f>
        <v>Enrichment (CRSP/Compustat Merged Database)</v>
      </c>
      <c r="D115">
        <f>IFERROR(VLOOKUP(A115,Index!A:B,2,FALSE),"")</f>
        <v>39</v>
      </c>
      <c r="E115" t="str">
        <f>VLOOKUP(A115,'Variable Library'!A:D,3,FALSE)</f>
        <v>Forward Return</v>
      </c>
      <c r="F115" t="str">
        <f>VLOOKUP(A115,'Variable Library'!A:D,2,FALSE)</f>
        <v>NUM</v>
      </c>
      <c r="G115" t="str">
        <f>VLOOKUP(A115,'Variable Library'!A:E,5,FALSE)</f>
        <v>Dependent Variable</v>
      </c>
      <c r="H115">
        <v>47527</v>
      </c>
      <c r="I115">
        <v>99.974757999999994</v>
      </c>
      <c r="J115" t="str">
        <f t="shared" si="1"/>
        <v>forward_thirtyfour_month_return</v>
      </c>
    </row>
    <row r="116" spans="1:10" x14ac:dyDescent="0.25">
      <c r="A116" t="s">
        <v>34</v>
      </c>
      <c r="B116" t="s">
        <v>543</v>
      </c>
      <c r="C116" t="str">
        <f>VLOOKUP(A116,'Variable Library'!A:D,4,FALSE)</f>
        <v>Enrichment (CRSP/Compustat Merged Database)</v>
      </c>
      <c r="D116">
        <f>IFERROR(VLOOKUP(A116,Index!A:B,2,FALSE),"")</f>
        <v>40</v>
      </c>
      <c r="E116" t="str">
        <f>VLOOKUP(A116,'Variable Library'!A:D,3,FALSE)</f>
        <v>Forward Return</v>
      </c>
      <c r="F116" t="str">
        <f>VLOOKUP(A116,'Variable Library'!A:D,2,FALSE)</f>
        <v>NUM</v>
      </c>
      <c r="G116" t="str">
        <f>VLOOKUP(A116,'Variable Library'!A:E,5,FALSE)</f>
        <v>Dependent Variable</v>
      </c>
      <c r="H116">
        <v>47533</v>
      </c>
      <c r="I116">
        <v>99.987379000000004</v>
      </c>
      <c r="J116" t="str">
        <f t="shared" si="1"/>
        <v>forward_thirtyfive_month_return</v>
      </c>
    </row>
    <row r="117" spans="1:10" ht="15" customHeight="1" x14ac:dyDescent="0.25">
      <c r="A117" t="s">
        <v>426</v>
      </c>
      <c r="B117" t="s">
        <v>544</v>
      </c>
      <c r="C117" t="str">
        <f>VLOOKUP(A117,'Variable Library'!A:D,4,FALSE)</f>
        <v>CRSP/Compustat Merged Database - Security Monthly</v>
      </c>
      <c r="E117" t="str">
        <f>VLOOKUP(A117,'Variable Library'!A:D,3,FALSE)</f>
        <v>STATE -- State/Province</v>
      </c>
      <c r="F117" t="str">
        <f>VLOOKUP(A117,'Variable Library'!A:D,2,FALSE)</f>
        <v>CHAR</v>
      </c>
      <c r="G117" t="str">
        <f>VLOOKUP(A117,'Variable Library'!A:E,5,FALSE)</f>
        <v>Reference (Location)</v>
      </c>
      <c r="H117">
        <v>776</v>
      </c>
      <c r="I117">
        <v>1.632344</v>
      </c>
      <c r="J117" t="str">
        <f t="shared" si="1"/>
        <v>state</v>
      </c>
    </row>
    <row r="118" spans="1:10" ht="15" customHeight="1" x14ac:dyDescent="0.25">
      <c r="A118" t="s">
        <v>425</v>
      </c>
      <c r="B118" t="s">
        <v>544</v>
      </c>
      <c r="C118" t="str">
        <f>VLOOKUP(A118,'Variable Library'!A:D,4,FALSE)</f>
        <v>CRSP/Compustat Merged Database - Security Monthly</v>
      </c>
      <c r="E118" t="str">
        <f>VLOOKUP(A118,'Variable Library'!A:D,3,FALSE)</f>
        <v>WEBURL -- Web URL</v>
      </c>
      <c r="F118" t="str">
        <f>VLOOKUP(A118,'Variable Library'!A:D,2,FALSE)</f>
        <v>CHAR</v>
      </c>
      <c r="G118" t="str">
        <f>VLOOKUP(A118,'Variable Library'!A:E,5,FALSE)</f>
        <v>Reference (Location)</v>
      </c>
      <c r="H118">
        <v>789</v>
      </c>
      <c r="I118">
        <v>1.6596900000000001</v>
      </c>
      <c r="J118" t="str">
        <f t="shared" si="1"/>
        <v>weburl</v>
      </c>
    </row>
    <row r="119" spans="1:10" ht="15" customHeight="1" x14ac:dyDescent="0.25">
      <c r="A119" t="s">
        <v>424</v>
      </c>
      <c r="B119" t="s">
        <v>544</v>
      </c>
      <c r="C119" t="str">
        <f>VLOOKUP(A119,'Variable Library'!A:D,4,FALSE)</f>
        <v>CRSP/Compustat Merged Database - Security Monthly</v>
      </c>
      <c r="E119" t="str">
        <f>VLOOKUP(A119,'Variable Library'!A:D,3,FALSE)</f>
        <v>STATE -- State/Province</v>
      </c>
      <c r="F119" t="str">
        <f>VLOOKUP(A119,'Variable Library'!A:D,2,FALSE)</f>
        <v>CHAR</v>
      </c>
      <c r="G119" t="str">
        <f>VLOOKUP(A119,'Variable Library'!A:E,5,FALSE)</f>
        <v>Reference (Location)</v>
      </c>
      <c r="H119">
        <v>826</v>
      </c>
      <c r="I119">
        <v>1.7375210000000001</v>
      </c>
      <c r="J119" t="str">
        <f t="shared" si="1"/>
        <v>state</v>
      </c>
    </row>
    <row r="120" spans="1:10" x14ac:dyDescent="0.25">
      <c r="A120" t="s">
        <v>2</v>
      </c>
      <c r="B120" t="s">
        <v>543</v>
      </c>
      <c r="C120" t="str">
        <f>VLOOKUP(A120,'Variable Library'!A:D,4,FALSE)</f>
        <v>Enrichment (CRSP/Compustat Merged Database)</v>
      </c>
      <c r="D120">
        <f>IFERROR(VLOOKUP(A120,Index!A:B,2,FALSE),"")</f>
        <v>41</v>
      </c>
      <c r="E120" t="str">
        <f>VLOOKUP(A120,'Variable Library'!A:D,3,FALSE)</f>
        <v>Forward Return</v>
      </c>
      <c r="F120" t="str">
        <f>VLOOKUP(A120,'Variable Library'!A:D,2,FALSE)</f>
        <v>NUM</v>
      </c>
      <c r="G120" t="str">
        <f>VLOOKUP(A120,'Variable Library'!A:E,5,FALSE)</f>
        <v>Dependent Variable</v>
      </c>
      <c r="H120">
        <v>47539</v>
      </c>
      <c r="I120">
        <v>100</v>
      </c>
      <c r="J120" t="str">
        <f t="shared" si="1"/>
        <v>forward_thirtysix_month_return</v>
      </c>
    </row>
    <row r="121" spans="1:10" ht="15" customHeight="1" x14ac:dyDescent="0.25">
      <c r="A121" t="s">
        <v>396</v>
      </c>
      <c r="B121" t="s">
        <v>543</v>
      </c>
      <c r="C121" t="str">
        <f>VLOOKUP(A121,'Variable Library'!A:D,4,FALSE)</f>
        <v>Enrichment (CRSP/Compustat Merged Database)</v>
      </c>
      <c r="D121">
        <f>IFERROR(VLOOKUP(A121,Index!A:B,2,FALSE),"")</f>
        <v>42</v>
      </c>
      <c r="E121" t="str">
        <f>VLOOKUP(A121,'Variable Library'!A:D,3,FALSE)</f>
        <v>Past Return</v>
      </c>
      <c r="F121" t="str">
        <f>VLOOKUP(A121,'Variable Library'!A:D,2,FALSE)</f>
        <v>NUM</v>
      </c>
      <c r="G121" t="str">
        <f>VLOOKUP(A121,'Variable Library'!A:E,5,FALSE)</f>
        <v>Dependent Variable</v>
      </c>
      <c r="H121">
        <v>3897</v>
      </c>
      <c r="I121">
        <v>8.1974800000000005</v>
      </c>
      <c r="J121" t="str">
        <f t="shared" si="1"/>
        <v>past_one_month_return</v>
      </c>
    </row>
    <row r="122" spans="1:10" ht="15" customHeight="1" x14ac:dyDescent="0.25">
      <c r="A122" t="s">
        <v>387</v>
      </c>
      <c r="B122" t="s">
        <v>543</v>
      </c>
      <c r="C122" t="str">
        <f>VLOOKUP(A122,'Variable Library'!A:D,4,FALSE)</f>
        <v>Enrichment (CRSP/Compustat Merged Database)</v>
      </c>
      <c r="D122">
        <f>IFERROR(VLOOKUP(A122,Index!A:B,2,FALSE),"")</f>
        <v>43</v>
      </c>
      <c r="E122" t="str">
        <f>VLOOKUP(A122,'Variable Library'!A:D,3,FALSE)</f>
        <v>Past Return</v>
      </c>
      <c r="F122" t="str">
        <f>VLOOKUP(A122,'Variable Library'!A:D,2,FALSE)</f>
        <v>NUM</v>
      </c>
      <c r="G122" t="str">
        <f>VLOOKUP(A122,'Variable Library'!A:E,5,FALSE)</f>
        <v>Dependent Variable</v>
      </c>
      <c r="H122">
        <v>7767</v>
      </c>
      <c r="I122">
        <v>16.338163999999999</v>
      </c>
      <c r="J122" t="str">
        <f t="shared" si="1"/>
        <v>past_two_month_return</v>
      </c>
    </row>
    <row r="123" spans="1:10" ht="15" customHeight="1" x14ac:dyDescent="0.25">
      <c r="A123" t="s">
        <v>351</v>
      </c>
      <c r="B123" t="s">
        <v>543</v>
      </c>
      <c r="C123" t="str">
        <f>VLOOKUP(A123,'Variable Library'!A:D,4,FALSE)</f>
        <v>Enrichment (CRSP/Compustat Merged Database)</v>
      </c>
      <c r="D123">
        <f>IFERROR(VLOOKUP(A123,Index!A:B,2,FALSE),"")</f>
        <v>44</v>
      </c>
      <c r="E123" t="str">
        <f>VLOOKUP(A123,'Variable Library'!A:D,3,FALSE)</f>
        <v>Past Return</v>
      </c>
      <c r="F123" t="str">
        <f>VLOOKUP(A123,'Variable Library'!A:D,2,FALSE)</f>
        <v>NUM</v>
      </c>
      <c r="G123" t="str">
        <f>VLOOKUP(A123,'Variable Library'!A:E,5,FALSE)</f>
        <v>Dependent Variable</v>
      </c>
      <c r="H123">
        <v>11810</v>
      </c>
      <c r="I123">
        <v>24.842760999999999</v>
      </c>
      <c r="J123" t="str">
        <f t="shared" si="1"/>
        <v>past_three_month_return</v>
      </c>
    </row>
    <row r="124" spans="1:10" x14ac:dyDescent="0.25">
      <c r="A124" t="s">
        <v>334</v>
      </c>
      <c r="B124" t="s">
        <v>543</v>
      </c>
      <c r="C124" t="str">
        <f>VLOOKUP(A124,'Variable Library'!A:D,4,FALSE)</f>
        <v>Enrichment (CRSP/Compustat Merged Database)</v>
      </c>
      <c r="D124">
        <f>IFERROR(VLOOKUP(A124,Index!A:B,2,FALSE),"")</f>
        <v>45</v>
      </c>
      <c r="E124" t="str">
        <f>VLOOKUP(A124,'Variable Library'!A:D,3,FALSE)</f>
        <v>Past Return</v>
      </c>
      <c r="F124" t="str">
        <f>VLOOKUP(A124,'Variable Library'!A:D,2,FALSE)</f>
        <v>NUM</v>
      </c>
      <c r="G124" t="str">
        <f>VLOOKUP(A124,'Variable Library'!A:E,5,FALSE)</f>
        <v>Dependent Variable</v>
      </c>
      <c r="H124">
        <v>15818</v>
      </c>
      <c r="I124">
        <v>33.273733</v>
      </c>
      <c r="J124" t="str">
        <f t="shared" si="1"/>
        <v>past_four_month_return</v>
      </c>
    </row>
    <row r="125" spans="1:10" x14ac:dyDescent="0.25">
      <c r="A125" t="s">
        <v>311</v>
      </c>
      <c r="B125" t="s">
        <v>543</v>
      </c>
      <c r="C125" t="str">
        <f>VLOOKUP(A125,'Variable Library'!A:D,4,FALSE)</f>
        <v>Enrichment (CRSP/Compustat Merged Database)</v>
      </c>
      <c r="D125">
        <f>IFERROR(VLOOKUP(A125,Index!A:B,2,FALSE),"")</f>
        <v>46</v>
      </c>
      <c r="E125" t="str">
        <f>VLOOKUP(A125,'Variable Library'!A:D,3,FALSE)</f>
        <v>Past Return</v>
      </c>
      <c r="F125" t="str">
        <f>VLOOKUP(A125,'Variable Library'!A:D,2,FALSE)</f>
        <v>NUM</v>
      </c>
      <c r="G125" t="str">
        <f>VLOOKUP(A125,'Variable Library'!A:E,5,FALSE)</f>
        <v>Dependent Variable</v>
      </c>
      <c r="H125">
        <v>19804</v>
      </c>
      <c r="I125">
        <v>41.658428000000001</v>
      </c>
      <c r="J125" t="str">
        <f t="shared" si="1"/>
        <v>past_five_month_return</v>
      </c>
    </row>
    <row r="126" spans="1:10" x14ac:dyDescent="0.25">
      <c r="A126" t="s">
        <v>302</v>
      </c>
      <c r="B126" t="s">
        <v>543</v>
      </c>
      <c r="C126" t="str">
        <f>VLOOKUP(A126,'Variable Library'!A:D,4,FALSE)</f>
        <v>Enrichment (CRSP/Compustat Merged Database)</v>
      </c>
      <c r="D126">
        <f>IFERROR(VLOOKUP(A126,Index!A:B,2,FALSE),"")</f>
        <v>47</v>
      </c>
      <c r="E126" t="str">
        <f>VLOOKUP(A126,'Variable Library'!A:D,3,FALSE)</f>
        <v>Past Return</v>
      </c>
      <c r="F126" t="str">
        <f>VLOOKUP(A126,'Variable Library'!A:D,2,FALSE)</f>
        <v>NUM</v>
      </c>
      <c r="G126" t="str">
        <f>VLOOKUP(A126,'Variable Library'!A:E,5,FALSE)</f>
        <v>Dependent Variable</v>
      </c>
      <c r="H126">
        <v>23757</v>
      </c>
      <c r="I126">
        <v>49.973706</v>
      </c>
      <c r="J126" t="str">
        <f t="shared" si="1"/>
        <v>past_six_month_return</v>
      </c>
    </row>
    <row r="127" spans="1:10" x14ac:dyDescent="0.25">
      <c r="A127" t="s">
        <v>289</v>
      </c>
      <c r="B127" t="s">
        <v>543</v>
      </c>
      <c r="C127" t="str">
        <f>VLOOKUP(A127,'Variable Library'!A:D,4,FALSE)</f>
        <v>Enrichment (CRSP/Compustat Merged Database)</v>
      </c>
      <c r="D127">
        <f>IFERROR(VLOOKUP(A127,Index!A:B,2,FALSE),"")</f>
        <v>48</v>
      </c>
      <c r="E127" t="str">
        <f>VLOOKUP(A127,'Variable Library'!A:D,3,FALSE)</f>
        <v>Past Return</v>
      </c>
      <c r="F127" t="str">
        <f>VLOOKUP(A127,'Variable Library'!A:D,2,FALSE)</f>
        <v>NUM</v>
      </c>
      <c r="G127" t="str">
        <f>VLOOKUP(A127,'Variable Library'!A:E,5,FALSE)</f>
        <v>Dependent Variable</v>
      </c>
      <c r="H127">
        <v>27640</v>
      </c>
      <c r="I127">
        <v>58.141736000000002</v>
      </c>
      <c r="J127" t="str">
        <f t="shared" si="1"/>
        <v>past_seven_month_return</v>
      </c>
    </row>
    <row r="128" spans="1:10" x14ac:dyDescent="0.25">
      <c r="A128" t="s">
        <v>272</v>
      </c>
      <c r="B128" t="s">
        <v>543</v>
      </c>
      <c r="C128" t="str">
        <f>VLOOKUP(A128,'Variable Library'!A:D,4,FALSE)</f>
        <v>Enrichment (CRSP/Compustat Merged Database)</v>
      </c>
      <c r="D128">
        <f>IFERROR(VLOOKUP(A128,Index!A:B,2,FALSE),"")</f>
        <v>49</v>
      </c>
      <c r="E128" t="str">
        <f>VLOOKUP(A128,'Variable Library'!A:D,3,FALSE)</f>
        <v>Past Return</v>
      </c>
      <c r="F128" t="str">
        <f>VLOOKUP(A128,'Variable Library'!A:D,2,FALSE)</f>
        <v>NUM</v>
      </c>
      <c r="G128" t="str">
        <f>VLOOKUP(A128,'Variable Library'!A:E,5,FALSE)</f>
        <v>Dependent Variable</v>
      </c>
      <c r="H128">
        <v>31477</v>
      </c>
      <c r="I128">
        <v>66.213003999999998</v>
      </c>
      <c r="J128" t="str">
        <f t="shared" si="1"/>
        <v>past_eight_month_return</v>
      </c>
    </row>
    <row r="129" spans="1:10" x14ac:dyDescent="0.25">
      <c r="A129" t="s">
        <v>263</v>
      </c>
      <c r="B129" t="s">
        <v>543</v>
      </c>
      <c r="C129" t="str">
        <f>VLOOKUP(A129,'Variable Library'!A:D,4,FALSE)</f>
        <v>Enrichment (CRSP/Compustat Merged Database)</v>
      </c>
      <c r="D129">
        <f>IFERROR(VLOOKUP(A129,Index!A:B,2,FALSE),"")</f>
        <v>50</v>
      </c>
      <c r="E129" t="str">
        <f>VLOOKUP(A129,'Variable Library'!A:D,3,FALSE)</f>
        <v>Past Return</v>
      </c>
      <c r="F129" t="str">
        <f>VLOOKUP(A129,'Variable Library'!A:D,2,FALSE)</f>
        <v>NUM</v>
      </c>
      <c r="G129" t="str">
        <f>VLOOKUP(A129,'Variable Library'!A:E,5,FALSE)</f>
        <v>Dependent Variable</v>
      </c>
      <c r="H129">
        <v>35270</v>
      </c>
      <c r="I129">
        <v>74.191716</v>
      </c>
      <c r="J129" t="str">
        <f t="shared" si="1"/>
        <v>past_nine_month_return</v>
      </c>
    </row>
    <row r="130" spans="1:10" x14ac:dyDescent="0.25">
      <c r="A130" t="s">
        <v>255</v>
      </c>
      <c r="B130" t="s">
        <v>543</v>
      </c>
      <c r="C130" t="str">
        <f>VLOOKUP(A130,'Variable Library'!A:D,4,FALSE)</f>
        <v>Enrichment (CRSP/Compustat Merged Database)</v>
      </c>
      <c r="D130">
        <f>IFERROR(VLOOKUP(A130,Index!A:B,2,FALSE),"")</f>
        <v>51</v>
      </c>
      <c r="E130" t="str">
        <f>VLOOKUP(A130,'Variable Library'!A:D,3,FALSE)</f>
        <v>Past Return</v>
      </c>
      <c r="F130" t="str">
        <f>VLOOKUP(A130,'Variable Library'!A:D,2,FALSE)</f>
        <v>NUM</v>
      </c>
      <c r="G130" t="str">
        <f>VLOOKUP(A130,'Variable Library'!A:E,5,FALSE)</f>
        <v>Dependent Variable</v>
      </c>
      <c r="H130">
        <v>39015</v>
      </c>
      <c r="I130">
        <v>82.069458999999995</v>
      </c>
      <c r="J130" t="str">
        <f t="shared" ref="J130:J193" si="2">LOWER(A130)</f>
        <v>past_ten_month_return</v>
      </c>
    </row>
    <row r="131" spans="1:10" x14ac:dyDescent="0.25">
      <c r="A131" t="s">
        <v>245</v>
      </c>
      <c r="B131" t="s">
        <v>543</v>
      </c>
      <c r="C131" t="str">
        <f>VLOOKUP(A131,'Variable Library'!A:D,4,FALSE)</f>
        <v>Enrichment (CRSP/Compustat Merged Database)</v>
      </c>
      <c r="D131">
        <f>IFERROR(VLOOKUP(A131,Index!A:B,2,FALSE),"")</f>
        <v>52</v>
      </c>
      <c r="E131" t="str">
        <f>VLOOKUP(A131,'Variable Library'!A:D,3,FALSE)</f>
        <v>Past Return</v>
      </c>
      <c r="F131" t="str">
        <f>VLOOKUP(A131,'Variable Library'!A:D,2,FALSE)</f>
        <v>NUM</v>
      </c>
      <c r="G131" t="str">
        <f>VLOOKUP(A131,'Variable Library'!A:E,5,FALSE)</f>
        <v>Dependent Variable</v>
      </c>
      <c r="H131">
        <v>42732</v>
      </c>
      <c r="I131">
        <v>89.888301999999996</v>
      </c>
      <c r="J131" t="str">
        <f t="shared" si="2"/>
        <v>past_eleven_month_return</v>
      </c>
    </row>
    <row r="132" spans="1:10" x14ac:dyDescent="0.25">
      <c r="A132" t="s">
        <v>232</v>
      </c>
      <c r="B132" t="s">
        <v>543</v>
      </c>
      <c r="C132" t="str">
        <f>VLOOKUP(A132,'Variable Library'!A:D,4,FALSE)</f>
        <v>Enrichment (CRSP/Compustat Merged Database)</v>
      </c>
      <c r="D132">
        <f>IFERROR(VLOOKUP(A132,Index!A:B,2,FALSE),"")</f>
        <v>53</v>
      </c>
      <c r="E132" t="str">
        <f>VLOOKUP(A132,'Variable Library'!A:D,3,FALSE)</f>
        <v>Past Return</v>
      </c>
      <c r="F132" t="str">
        <f>VLOOKUP(A132,'Variable Library'!A:D,2,FALSE)</f>
        <v>NUM</v>
      </c>
      <c r="G132" t="str">
        <f>VLOOKUP(A132,'Variable Library'!A:E,5,FALSE)</f>
        <v>Dependent Variable</v>
      </c>
      <c r="H132">
        <v>46399</v>
      </c>
      <c r="I132">
        <v>97.601968999999997</v>
      </c>
      <c r="J132" t="str">
        <f t="shared" si="2"/>
        <v>past_twelve_month_return</v>
      </c>
    </row>
    <row r="133" spans="1:10" x14ac:dyDescent="0.25">
      <c r="A133" t="s">
        <v>225</v>
      </c>
      <c r="B133" t="s">
        <v>543</v>
      </c>
      <c r="C133" t="str">
        <f>VLOOKUP(A133,'Variable Library'!A:D,4,FALSE)</f>
        <v>Enrichment (CRSP/Compustat Merged Database)</v>
      </c>
      <c r="D133">
        <f>IFERROR(VLOOKUP(A133,Index!A:B,2,FALSE),"")</f>
        <v>54</v>
      </c>
      <c r="E133" t="str">
        <f>VLOOKUP(A133,'Variable Library'!A:D,3,FALSE)</f>
        <v>Past Return</v>
      </c>
      <c r="F133" t="str">
        <f>VLOOKUP(A133,'Variable Library'!A:D,2,FALSE)</f>
        <v>NUM</v>
      </c>
      <c r="G133" t="str">
        <f>VLOOKUP(A133,'Variable Library'!A:E,5,FALSE)</f>
        <v>Dependent Variable</v>
      </c>
      <c r="H133">
        <v>46494</v>
      </c>
      <c r="I133">
        <v>97.801805000000002</v>
      </c>
      <c r="J133" t="str">
        <f t="shared" si="2"/>
        <v>past_thirteen_month_return</v>
      </c>
    </row>
    <row r="134" spans="1:10" x14ac:dyDescent="0.25">
      <c r="A134" t="s">
        <v>216</v>
      </c>
      <c r="B134" t="s">
        <v>543</v>
      </c>
      <c r="C134" t="str">
        <f>VLOOKUP(A134,'Variable Library'!A:D,4,FALSE)</f>
        <v>Enrichment (CRSP/Compustat Merged Database)</v>
      </c>
      <c r="D134">
        <f>IFERROR(VLOOKUP(A134,Index!A:B,2,FALSE),"")</f>
        <v>55</v>
      </c>
      <c r="E134" t="str">
        <f>VLOOKUP(A134,'Variable Library'!A:D,3,FALSE)</f>
        <v>Past Return</v>
      </c>
      <c r="F134" t="str">
        <f>VLOOKUP(A134,'Variable Library'!A:D,2,FALSE)</f>
        <v>NUM</v>
      </c>
      <c r="G134" t="str">
        <f>VLOOKUP(A134,'Variable Library'!A:E,5,FALSE)</f>
        <v>Dependent Variable</v>
      </c>
      <c r="H134">
        <v>46587</v>
      </c>
      <c r="I134">
        <v>97.997433999999998</v>
      </c>
      <c r="J134" t="str">
        <f t="shared" si="2"/>
        <v>past_fourteen_month_return</v>
      </c>
    </row>
    <row r="135" spans="1:10" x14ac:dyDescent="0.25">
      <c r="A135" t="s">
        <v>209</v>
      </c>
      <c r="B135" t="s">
        <v>543</v>
      </c>
      <c r="C135" t="str">
        <f>VLOOKUP(A135,'Variable Library'!A:D,4,FALSE)</f>
        <v>Enrichment (CRSP/Compustat Merged Database)</v>
      </c>
      <c r="D135">
        <f>IFERROR(VLOOKUP(A135,Index!A:B,2,FALSE),"")</f>
        <v>56</v>
      </c>
      <c r="E135" t="str">
        <f>VLOOKUP(A135,'Variable Library'!A:D,3,FALSE)</f>
        <v>Past Return</v>
      </c>
      <c r="F135" t="str">
        <f>VLOOKUP(A135,'Variable Library'!A:D,2,FALSE)</f>
        <v>NUM</v>
      </c>
      <c r="G135" t="str">
        <f>VLOOKUP(A135,'Variable Library'!A:E,5,FALSE)</f>
        <v>Dependent Variable</v>
      </c>
      <c r="H135">
        <v>46678</v>
      </c>
      <c r="I135">
        <v>98.188855000000004</v>
      </c>
      <c r="J135" t="str">
        <f t="shared" si="2"/>
        <v>past_fifteen_month_return</v>
      </c>
    </row>
    <row r="136" spans="1:10" x14ac:dyDescent="0.25">
      <c r="A136" t="s">
        <v>202</v>
      </c>
      <c r="B136" t="s">
        <v>543</v>
      </c>
      <c r="C136" t="str">
        <f>VLOOKUP(A136,'Variable Library'!A:D,4,FALSE)</f>
        <v>Enrichment (CRSP/Compustat Merged Database)</v>
      </c>
      <c r="D136">
        <f>IFERROR(VLOOKUP(A136,Index!A:B,2,FALSE),"")</f>
        <v>57</v>
      </c>
      <c r="E136" t="str">
        <f>VLOOKUP(A136,'Variable Library'!A:D,3,FALSE)</f>
        <v>Past Return</v>
      </c>
      <c r="F136" t="str">
        <f>VLOOKUP(A136,'Variable Library'!A:D,2,FALSE)</f>
        <v>NUM</v>
      </c>
      <c r="G136" t="str">
        <f>VLOOKUP(A136,'Variable Library'!A:E,5,FALSE)</f>
        <v>Dependent Variable</v>
      </c>
      <c r="H136">
        <v>46769</v>
      </c>
      <c r="I136">
        <v>98.380277000000007</v>
      </c>
      <c r="J136" t="str">
        <f t="shared" si="2"/>
        <v>past_sixteen_month_return</v>
      </c>
    </row>
    <row r="137" spans="1:10" x14ac:dyDescent="0.25">
      <c r="A137" t="s">
        <v>193</v>
      </c>
      <c r="B137" t="s">
        <v>543</v>
      </c>
      <c r="C137" t="str">
        <f>VLOOKUP(A137,'Variable Library'!A:D,4,FALSE)</f>
        <v>Enrichment (CRSP/Compustat Merged Database)</v>
      </c>
      <c r="D137">
        <f>IFERROR(VLOOKUP(A137,Index!A:B,2,FALSE),"")</f>
        <v>58</v>
      </c>
      <c r="E137" t="str">
        <f>VLOOKUP(A137,'Variable Library'!A:D,3,FALSE)</f>
        <v>Past Return</v>
      </c>
      <c r="F137" t="str">
        <f>VLOOKUP(A137,'Variable Library'!A:D,2,FALSE)</f>
        <v>NUM</v>
      </c>
      <c r="G137" t="str">
        <f>VLOOKUP(A137,'Variable Library'!A:E,5,FALSE)</f>
        <v>Dependent Variable</v>
      </c>
      <c r="H137">
        <v>46859</v>
      </c>
      <c r="I137">
        <v>98.569595000000007</v>
      </c>
      <c r="J137" t="str">
        <f t="shared" si="2"/>
        <v>past_seventeen_month_return</v>
      </c>
    </row>
    <row r="138" spans="1:10" x14ac:dyDescent="0.25">
      <c r="A138" t="s">
        <v>183</v>
      </c>
      <c r="B138" t="s">
        <v>543</v>
      </c>
      <c r="C138" t="str">
        <f>VLOOKUP(A138,'Variable Library'!A:D,4,FALSE)</f>
        <v>Enrichment (CRSP/Compustat Merged Database)</v>
      </c>
      <c r="D138">
        <f>IFERROR(VLOOKUP(A138,Index!A:B,2,FALSE),"")</f>
        <v>59</v>
      </c>
      <c r="E138" t="str">
        <f>VLOOKUP(A138,'Variable Library'!A:D,3,FALSE)</f>
        <v>Past Return</v>
      </c>
      <c r="F138" t="str">
        <f>VLOOKUP(A138,'Variable Library'!A:D,2,FALSE)</f>
        <v>NUM</v>
      </c>
      <c r="G138" t="str">
        <f>VLOOKUP(A138,'Variable Library'!A:E,5,FALSE)</f>
        <v>Dependent Variable</v>
      </c>
      <c r="H138">
        <v>46947</v>
      </c>
      <c r="I138">
        <v>98.754706999999996</v>
      </c>
      <c r="J138" t="str">
        <f t="shared" si="2"/>
        <v>past_eighteen_month_return</v>
      </c>
    </row>
    <row r="139" spans="1:10" x14ac:dyDescent="0.25">
      <c r="A139" t="s">
        <v>175</v>
      </c>
      <c r="B139" t="s">
        <v>543</v>
      </c>
      <c r="C139" t="str">
        <f>VLOOKUP(A139,'Variable Library'!A:D,4,FALSE)</f>
        <v>Enrichment (CRSP/Compustat Merged Database)</v>
      </c>
      <c r="D139">
        <f>IFERROR(VLOOKUP(A139,Index!A:B,2,FALSE),"")</f>
        <v>60</v>
      </c>
      <c r="E139" t="str">
        <f>VLOOKUP(A139,'Variable Library'!A:D,3,FALSE)</f>
        <v>Past Return</v>
      </c>
      <c r="F139" t="str">
        <f>VLOOKUP(A139,'Variable Library'!A:D,2,FALSE)</f>
        <v>NUM</v>
      </c>
      <c r="G139" t="str">
        <f>VLOOKUP(A139,'Variable Library'!A:E,5,FALSE)</f>
        <v>Dependent Variable</v>
      </c>
      <c r="H139">
        <v>47035</v>
      </c>
      <c r="I139">
        <v>98.939818000000002</v>
      </c>
      <c r="J139" t="str">
        <f t="shared" si="2"/>
        <v>past_nineteen_month_return</v>
      </c>
    </row>
    <row r="140" spans="1:10" x14ac:dyDescent="0.25">
      <c r="A140" t="s">
        <v>166</v>
      </c>
      <c r="B140" t="s">
        <v>543</v>
      </c>
      <c r="C140" t="str">
        <f>VLOOKUP(A140,'Variable Library'!A:D,4,FALSE)</f>
        <v>Enrichment (CRSP/Compustat Merged Database)</v>
      </c>
      <c r="D140">
        <f>IFERROR(VLOOKUP(A140,Index!A:B,2,FALSE),"")</f>
        <v>61</v>
      </c>
      <c r="E140" t="str">
        <f>VLOOKUP(A140,'Variable Library'!A:D,3,FALSE)</f>
        <v>Past Return</v>
      </c>
      <c r="F140" t="str">
        <f>VLOOKUP(A140,'Variable Library'!A:D,2,FALSE)</f>
        <v>NUM</v>
      </c>
      <c r="G140" t="str">
        <f>VLOOKUP(A140,'Variable Library'!A:E,5,FALSE)</f>
        <v>Dependent Variable</v>
      </c>
      <c r="H140">
        <v>47123</v>
      </c>
      <c r="I140">
        <v>99.124928999999995</v>
      </c>
      <c r="J140" t="str">
        <f t="shared" si="2"/>
        <v>past_twenty_month_return</v>
      </c>
    </row>
    <row r="141" spans="1:10" x14ac:dyDescent="0.25">
      <c r="A141" t="s">
        <v>158</v>
      </c>
      <c r="B141" t="s">
        <v>543</v>
      </c>
      <c r="C141" t="str">
        <f>VLOOKUP(A141,'Variable Library'!A:D,4,FALSE)</f>
        <v>Enrichment (CRSP/Compustat Merged Database)</v>
      </c>
      <c r="D141">
        <f>IFERROR(VLOOKUP(A141,Index!A:B,2,FALSE),"")</f>
        <v>62</v>
      </c>
      <c r="E141" t="str">
        <f>VLOOKUP(A141,'Variable Library'!A:D,3,FALSE)</f>
        <v>Past Return</v>
      </c>
      <c r="F141" t="str">
        <f>VLOOKUP(A141,'Variable Library'!A:D,2,FALSE)</f>
        <v>NUM</v>
      </c>
      <c r="G141" t="str">
        <f>VLOOKUP(A141,'Variable Library'!A:E,5,FALSE)</f>
        <v>Dependent Variable</v>
      </c>
      <c r="H141">
        <v>47209</v>
      </c>
      <c r="I141">
        <v>99.305833000000007</v>
      </c>
      <c r="J141" t="str">
        <f t="shared" si="2"/>
        <v>past_twentyone_month_return</v>
      </c>
    </row>
    <row r="142" spans="1:10" x14ac:dyDescent="0.25">
      <c r="A142" t="s">
        <v>153</v>
      </c>
      <c r="B142" t="s">
        <v>543</v>
      </c>
      <c r="C142" t="str">
        <f>VLOOKUP(A142,'Variable Library'!A:D,4,FALSE)</f>
        <v>Enrichment (CRSP/Compustat Merged Database)</v>
      </c>
      <c r="D142">
        <f>IFERROR(VLOOKUP(A142,Index!A:B,2,FALSE),"")</f>
        <v>63</v>
      </c>
      <c r="E142" t="str">
        <f>VLOOKUP(A142,'Variable Library'!A:D,3,FALSE)</f>
        <v>Past Return</v>
      </c>
      <c r="F142" t="str">
        <f>VLOOKUP(A142,'Variable Library'!A:D,2,FALSE)</f>
        <v>NUM</v>
      </c>
      <c r="G142" t="str">
        <f>VLOOKUP(A142,'Variable Library'!A:E,5,FALSE)</f>
        <v>Dependent Variable</v>
      </c>
      <c r="H142">
        <v>47295</v>
      </c>
      <c r="I142">
        <v>99.486737000000005</v>
      </c>
      <c r="J142" t="str">
        <f t="shared" si="2"/>
        <v>past_twentytwo_month_return</v>
      </c>
    </row>
    <row r="143" spans="1:10" x14ac:dyDescent="0.25">
      <c r="A143" t="s">
        <v>141</v>
      </c>
      <c r="B143" t="s">
        <v>543</v>
      </c>
      <c r="C143" t="str">
        <f>VLOOKUP(A143,'Variable Library'!A:D,4,FALSE)</f>
        <v>Enrichment (CRSP/Compustat Merged Database)</v>
      </c>
      <c r="D143">
        <f>IFERROR(VLOOKUP(A143,Index!A:B,2,FALSE),"")</f>
        <v>64</v>
      </c>
      <c r="E143" t="str">
        <f>VLOOKUP(A143,'Variable Library'!A:D,3,FALSE)</f>
        <v>Past Return</v>
      </c>
      <c r="F143" t="str">
        <f>VLOOKUP(A143,'Variable Library'!A:D,2,FALSE)</f>
        <v>NUM</v>
      </c>
      <c r="G143" t="str">
        <f>VLOOKUP(A143,'Variable Library'!A:E,5,FALSE)</f>
        <v>Dependent Variable</v>
      </c>
      <c r="H143">
        <v>47381</v>
      </c>
      <c r="I143">
        <v>99.667641000000003</v>
      </c>
      <c r="J143" t="str">
        <f t="shared" si="2"/>
        <v>past_twentythree_month_return</v>
      </c>
    </row>
    <row r="144" spans="1:10" ht="15" customHeight="1" x14ac:dyDescent="0.25">
      <c r="A144" t="s">
        <v>399</v>
      </c>
      <c r="B144" t="s">
        <v>544</v>
      </c>
      <c r="C144" t="str">
        <f>VLOOKUP(A144,'Variable Library'!A:D,4,FALSE)</f>
        <v>Enrichment (CRSP/Compustat Merged Database)</v>
      </c>
      <c r="E144" t="str">
        <f>VLOOKUP(A144,'Variable Library'!A:D,3,FALSE)</f>
        <v>Past AJEXM -- Cumulative Adjustment Factor - Ex Date -Monthly</v>
      </c>
      <c r="F144" t="str">
        <f>VLOOKUP(A144,'Variable Library'!A:D,2,FALSE)</f>
        <v>NUM</v>
      </c>
      <c r="G144" t="str">
        <f>VLOOKUP(A144,'Variable Library'!A:E,5,FALSE)</f>
        <v>Calculation</v>
      </c>
      <c r="H144">
        <v>3874</v>
      </c>
      <c r="I144">
        <v>8.1490989999999996</v>
      </c>
      <c r="J144" t="str">
        <f t="shared" si="2"/>
        <v>past_one_month_ajexm</v>
      </c>
    </row>
    <row r="145" spans="1:10" ht="15" customHeight="1" x14ac:dyDescent="0.25">
      <c r="A145" t="s">
        <v>398</v>
      </c>
      <c r="B145" t="s">
        <v>544</v>
      </c>
      <c r="C145" t="str">
        <f>VLOOKUP(A145,'Variable Library'!A:D,4,FALSE)</f>
        <v>Enrichment (CRSP/Compustat Merged Database)</v>
      </c>
      <c r="E145" t="str">
        <f>VLOOKUP(A145,'Variable Library'!A:D,3,FALSE)</f>
        <v>Past PRCCM -- Price - Close - Monthly</v>
      </c>
      <c r="F145" t="str">
        <f>VLOOKUP(A145,'Variable Library'!A:D,2,FALSE)</f>
        <v>NUM</v>
      </c>
      <c r="G145" t="str">
        <f>VLOOKUP(A145,'Variable Library'!A:E,5,FALSE)</f>
        <v>Calculation</v>
      </c>
      <c r="H145">
        <v>3874</v>
      </c>
      <c r="I145">
        <v>8.1490989999999996</v>
      </c>
      <c r="J145" t="str">
        <f t="shared" si="2"/>
        <v>past_one_month_prccm</v>
      </c>
    </row>
    <row r="146" spans="1:10" ht="15" customHeight="1" x14ac:dyDescent="0.25">
      <c r="A146" t="s">
        <v>397</v>
      </c>
      <c r="B146" t="s">
        <v>544</v>
      </c>
      <c r="C146" t="str">
        <f>VLOOKUP(A146,'Variable Library'!A:D,4,FALSE)</f>
        <v>Enrichment (CRSP/Compustat Merged Database)</v>
      </c>
      <c r="E146" t="str">
        <f>VLOOKUP(A146,'Variable Library'!A:D,3,FALSE)</f>
        <v>Past TRFM -- Monthly Total Return Factor</v>
      </c>
      <c r="F146" t="str">
        <f>VLOOKUP(A146,'Variable Library'!A:D,2,FALSE)</f>
        <v>NUM</v>
      </c>
      <c r="G146" t="str">
        <f>VLOOKUP(A146,'Variable Library'!A:E,5,FALSE)</f>
        <v>Calculation</v>
      </c>
      <c r="H146">
        <v>3875</v>
      </c>
      <c r="I146">
        <v>8.1512019999999996</v>
      </c>
      <c r="J146" t="str">
        <f t="shared" si="2"/>
        <v>past_one_month_trfm</v>
      </c>
    </row>
    <row r="147" spans="1:10" x14ac:dyDescent="0.25">
      <c r="A147" t="s">
        <v>128</v>
      </c>
      <c r="B147" t="s">
        <v>543</v>
      </c>
      <c r="C147" t="str">
        <f>VLOOKUP(A147,'Variable Library'!A:D,4,FALSE)</f>
        <v>Enrichment (CRSP/Compustat Merged Database)</v>
      </c>
      <c r="D147">
        <f>IFERROR(VLOOKUP(A147,Index!A:B,2,FALSE),"")</f>
        <v>65</v>
      </c>
      <c r="E147" t="str">
        <f>VLOOKUP(A147,'Variable Library'!A:D,3,FALSE)</f>
        <v>Past Return</v>
      </c>
      <c r="F147" t="str">
        <f>VLOOKUP(A147,'Variable Library'!A:D,2,FALSE)</f>
        <v>NUM</v>
      </c>
      <c r="G147" t="str">
        <f>VLOOKUP(A147,'Variable Library'!A:E,5,FALSE)</f>
        <v>Dependent Variable</v>
      </c>
      <c r="H147">
        <v>47467</v>
      </c>
      <c r="I147">
        <v>99.848545000000001</v>
      </c>
      <c r="J147" t="str">
        <f t="shared" si="2"/>
        <v>past_twentyfour_month_return</v>
      </c>
    </row>
    <row r="148" spans="1:10" ht="15" customHeight="1" x14ac:dyDescent="0.25">
      <c r="A148" t="s">
        <v>395</v>
      </c>
      <c r="B148" t="s">
        <v>544</v>
      </c>
      <c r="C148" t="str">
        <f>VLOOKUP(A148,'Variable Library'!A:D,4,FALSE)</f>
        <v>Enrichment (CRSP/Compustat Merged Database)</v>
      </c>
      <c r="E148" t="str">
        <f>VLOOKUP(A148,'Variable Library'!A:D,3,FALSE)</f>
        <v>Forward AJEXM -- Cumulative Adjustment Factor - Ex Date -Monthly</v>
      </c>
      <c r="F148" t="str">
        <f>VLOOKUP(A148,'Variable Library'!A:D,2,FALSE)</f>
        <v>NUM</v>
      </c>
      <c r="G148" t="str">
        <f>VLOOKUP(A148,'Variable Library'!A:E,5,FALSE)</f>
        <v>Calculation</v>
      </c>
      <c r="H148">
        <v>3986</v>
      </c>
      <c r="I148">
        <v>8.3846950000000007</v>
      </c>
      <c r="J148" t="str">
        <f t="shared" si="2"/>
        <v>forward_one_month_ajexm</v>
      </c>
    </row>
    <row r="149" spans="1:10" ht="15" customHeight="1" x14ac:dyDescent="0.25">
      <c r="A149" t="s">
        <v>394</v>
      </c>
      <c r="B149" t="s">
        <v>544</v>
      </c>
      <c r="C149" t="str">
        <f>VLOOKUP(A149,'Variable Library'!A:D,4,FALSE)</f>
        <v>Enrichment (CRSP/Compustat Merged Database)</v>
      </c>
      <c r="E149" t="str">
        <f>VLOOKUP(A149,'Variable Library'!A:D,3,FALSE)</f>
        <v>Forward PRCCM -- Price - Close - Monthly</v>
      </c>
      <c r="F149" t="str">
        <f>VLOOKUP(A149,'Variable Library'!A:D,2,FALSE)</f>
        <v>NUM</v>
      </c>
      <c r="G149" t="str">
        <f>VLOOKUP(A149,'Variable Library'!A:E,5,FALSE)</f>
        <v>Calculation</v>
      </c>
      <c r="H149">
        <v>3990</v>
      </c>
      <c r="I149">
        <v>8.3931090000000008</v>
      </c>
      <c r="J149" t="str">
        <f t="shared" si="2"/>
        <v>forward_one_month_prccm</v>
      </c>
    </row>
    <row r="150" spans="1:10" ht="15" customHeight="1" x14ac:dyDescent="0.25">
      <c r="A150" t="s">
        <v>393</v>
      </c>
      <c r="B150" t="s">
        <v>544</v>
      </c>
      <c r="C150" t="str">
        <f>VLOOKUP(A150,'Variable Library'!A:D,4,FALSE)</f>
        <v>Enrichment (CRSP/Compustat Merged Database)</v>
      </c>
      <c r="E150" t="str">
        <f>VLOOKUP(A150,'Variable Library'!A:D,3,FALSE)</f>
        <v>Forward TRFM -- Monthly Total Return Factor</v>
      </c>
      <c r="F150" t="str">
        <f>VLOOKUP(A150,'Variable Library'!A:D,2,FALSE)</f>
        <v>NUM</v>
      </c>
      <c r="G150" t="str">
        <f>VLOOKUP(A150,'Variable Library'!A:E,5,FALSE)</f>
        <v>Calculation</v>
      </c>
      <c r="H150">
        <v>3990</v>
      </c>
      <c r="I150">
        <v>8.3931090000000008</v>
      </c>
      <c r="J150" t="str">
        <f t="shared" si="2"/>
        <v>forward_one_month_trfm</v>
      </c>
    </row>
    <row r="151" spans="1:10" x14ac:dyDescent="0.25">
      <c r="A151" t="s">
        <v>125</v>
      </c>
      <c r="B151" t="s">
        <v>543</v>
      </c>
      <c r="C151" t="str">
        <f>VLOOKUP(A151,'Variable Library'!A:D,4,FALSE)</f>
        <v>Enrichment (CRSP/Compustat Merged Database)</v>
      </c>
      <c r="D151">
        <f>IFERROR(VLOOKUP(A151,Index!A:B,2,FALSE),"")</f>
        <v>66</v>
      </c>
      <c r="E151" t="str">
        <f>VLOOKUP(A151,'Variable Library'!A:D,3,FALSE)</f>
        <v>Past Return</v>
      </c>
      <c r="F151" t="str">
        <f>VLOOKUP(A151,'Variable Library'!A:D,2,FALSE)</f>
        <v>NUM</v>
      </c>
      <c r="G151" t="str">
        <f>VLOOKUP(A151,'Variable Library'!A:E,5,FALSE)</f>
        <v>Dependent Variable</v>
      </c>
      <c r="H151">
        <v>47473</v>
      </c>
      <c r="I151">
        <v>99.861166999999995</v>
      </c>
      <c r="J151" t="str">
        <f t="shared" si="2"/>
        <v>past_twentyfive_month_return</v>
      </c>
    </row>
    <row r="152" spans="1:10" x14ac:dyDescent="0.25">
      <c r="A152" t="s">
        <v>116</v>
      </c>
      <c r="B152" t="s">
        <v>543</v>
      </c>
      <c r="C152" t="str">
        <f>VLOOKUP(A152,'Variable Library'!A:D,4,FALSE)</f>
        <v>Enrichment (CRSP/Compustat Merged Database)</v>
      </c>
      <c r="D152">
        <f>IFERROR(VLOOKUP(A152,Index!A:B,2,FALSE),"")</f>
        <v>67</v>
      </c>
      <c r="E152" t="str">
        <f>VLOOKUP(A152,'Variable Library'!A:D,3,FALSE)</f>
        <v>Past Return</v>
      </c>
      <c r="F152" t="str">
        <f>VLOOKUP(A152,'Variable Library'!A:D,2,FALSE)</f>
        <v>NUM</v>
      </c>
      <c r="G152" t="str">
        <f>VLOOKUP(A152,'Variable Library'!A:E,5,FALSE)</f>
        <v>Dependent Variable</v>
      </c>
      <c r="H152">
        <v>47479</v>
      </c>
      <c r="I152">
        <v>99.873788000000005</v>
      </c>
      <c r="J152" t="str">
        <f t="shared" si="2"/>
        <v>past_twentysix_month_return</v>
      </c>
    </row>
    <row r="153" spans="1:10" ht="15" customHeight="1" x14ac:dyDescent="0.25">
      <c r="A153" t="s">
        <v>389</v>
      </c>
      <c r="B153" t="s">
        <v>544</v>
      </c>
      <c r="C153" t="str">
        <f>VLOOKUP(A153,'Variable Library'!A:D,4,FALSE)</f>
        <v>Enrichment (CRSP/Compustat Merged Database)</v>
      </c>
      <c r="E153" t="str">
        <f>VLOOKUP(A153,'Variable Library'!A:D,3,FALSE)</f>
        <v>Past AJEXM -- Cumulative Adjustment Factor - Ex Date -Monthly</v>
      </c>
      <c r="F153" t="str">
        <f>VLOOKUP(A153,'Variable Library'!A:D,2,FALSE)</f>
        <v>NUM</v>
      </c>
      <c r="G153" t="str">
        <f>VLOOKUP(A153,'Variable Library'!A:E,5,FALSE)</f>
        <v>Calculation</v>
      </c>
      <c r="H153">
        <v>7746</v>
      </c>
      <c r="I153">
        <v>16.293990000000001</v>
      </c>
      <c r="J153" t="str">
        <f t="shared" si="2"/>
        <v>past_two_month_ajexm</v>
      </c>
    </row>
    <row r="154" spans="1:10" ht="15" customHeight="1" x14ac:dyDescent="0.25">
      <c r="A154" t="s">
        <v>390</v>
      </c>
      <c r="B154" t="s">
        <v>544</v>
      </c>
      <c r="C154" t="str">
        <f>VLOOKUP(A154,'Variable Library'!A:D,4,FALSE)</f>
        <v>Enrichment (CRSP/Compustat Merged Database)</v>
      </c>
      <c r="E154" t="str">
        <f>VLOOKUP(A154,'Variable Library'!A:D,3,FALSE)</f>
        <v>Past PRCCM -- Price - Close - Monthly</v>
      </c>
      <c r="F154" t="str">
        <f>VLOOKUP(A154,'Variable Library'!A:D,2,FALSE)</f>
        <v>NUM</v>
      </c>
      <c r="G154" t="str">
        <f>VLOOKUP(A154,'Variable Library'!A:E,5,FALSE)</f>
        <v>Calculation</v>
      </c>
      <c r="H154">
        <v>7746</v>
      </c>
      <c r="I154">
        <v>16.293990000000001</v>
      </c>
      <c r="J154" t="str">
        <f t="shared" si="2"/>
        <v>past_two_month_prccm</v>
      </c>
    </row>
    <row r="155" spans="1:10" ht="15" customHeight="1" x14ac:dyDescent="0.25">
      <c r="A155" t="s">
        <v>388</v>
      </c>
      <c r="B155" t="s">
        <v>544</v>
      </c>
      <c r="C155" t="str">
        <f>VLOOKUP(A155,'Variable Library'!A:D,4,FALSE)</f>
        <v>Enrichment (CRSP/Compustat Merged Database)</v>
      </c>
      <c r="E155" t="str">
        <f>VLOOKUP(A155,'Variable Library'!A:D,3,FALSE)</f>
        <v>Past TRFM -- Monthly Total Return Factor</v>
      </c>
      <c r="F155" t="str">
        <f>VLOOKUP(A155,'Variable Library'!A:D,2,FALSE)</f>
        <v>NUM</v>
      </c>
      <c r="G155" t="str">
        <f>VLOOKUP(A155,'Variable Library'!A:E,5,FALSE)</f>
        <v>Calculation</v>
      </c>
      <c r="H155">
        <v>7747</v>
      </c>
      <c r="I155">
        <v>16.296094</v>
      </c>
      <c r="J155" t="str">
        <f t="shared" si="2"/>
        <v>past_two_month_trfm</v>
      </c>
    </row>
    <row r="156" spans="1:10" x14ac:dyDescent="0.25">
      <c r="A156" t="s">
        <v>105</v>
      </c>
      <c r="B156" t="s">
        <v>543</v>
      </c>
      <c r="C156" t="str">
        <f>VLOOKUP(A156,'Variable Library'!A:D,4,FALSE)</f>
        <v>Enrichment (CRSP/Compustat Merged Database)</v>
      </c>
      <c r="D156">
        <f>IFERROR(VLOOKUP(A156,Index!A:B,2,FALSE),"")</f>
        <v>68</v>
      </c>
      <c r="E156" t="str">
        <f>VLOOKUP(A156,'Variable Library'!A:D,3,FALSE)</f>
        <v>Past Return</v>
      </c>
      <c r="F156" t="str">
        <f>VLOOKUP(A156,'Variable Library'!A:D,2,FALSE)</f>
        <v>NUM</v>
      </c>
      <c r="G156" t="str">
        <f>VLOOKUP(A156,'Variable Library'!A:E,5,FALSE)</f>
        <v>Dependent Variable</v>
      </c>
      <c r="H156">
        <v>47485</v>
      </c>
      <c r="I156">
        <v>99.886409</v>
      </c>
      <c r="J156" t="str">
        <f t="shared" si="2"/>
        <v>past_twentyseven_month_return</v>
      </c>
    </row>
    <row r="157" spans="1:10" ht="15" customHeight="1" x14ac:dyDescent="0.25">
      <c r="A157" t="s">
        <v>386</v>
      </c>
      <c r="B157" t="s">
        <v>544</v>
      </c>
      <c r="C157" t="str">
        <f>VLOOKUP(A157,'Variable Library'!A:D,4,FALSE)</f>
        <v>Enrichment (CRSP/Compustat Merged Database)</v>
      </c>
      <c r="E157" t="str">
        <f>VLOOKUP(A157,'Variable Library'!A:D,3,FALSE)</f>
        <v>Forward AJEXM -- Cumulative Adjustment Factor - Ex Date -Monthly</v>
      </c>
      <c r="F157" t="str">
        <f>VLOOKUP(A157,'Variable Library'!A:D,2,FALSE)</f>
        <v>NUM</v>
      </c>
      <c r="G157" t="str">
        <f>VLOOKUP(A157,'Variable Library'!A:E,5,FALSE)</f>
        <v>Calculation</v>
      </c>
      <c r="H157">
        <v>7999</v>
      </c>
      <c r="I157">
        <v>16.826184999999999</v>
      </c>
      <c r="J157" t="str">
        <f t="shared" si="2"/>
        <v>forward_two_month_ajexm</v>
      </c>
    </row>
    <row r="158" spans="1:10" ht="15" customHeight="1" x14ac:dyDescent="0.25">
      <c r="A158" t="s">
        <v>384</v>
      </c>
      <c r="B158" t="s">
        <v>544</v>
      </c>
      <c r="C158" t="str">
        <f>VLOOKUP(A158,'Variable Library'!A:D,4,FALSE)</f>
        <v>Enrichment (CRSP/Compustat Merged Database)</v>
      </c>
      <c r="E158" t="str">
        <f>VLOOKUP(A158,'Variable Library'!A:D,3,FALSE)</f>
        <v>Forward PRCCM -- Price - Close - Monthly</v>
      </c>
      <c r="F158" t="str">
        <f>VLOOKUP(A158,'Variable Library'!A:D,2,FALSE)</f>
        <v>NUM</v>
      </c>
      <c r="G158" t="str">
        <f>VLOOKUP(A158,'Variable Library'!A:E,5,FALSE)</f>
        <v>Calculation</v>
      </c>
      <c r="H158">
        <v>8003</v>
      </c>
      <c r="I158">
        <v>16.834599000000001</v>
      </c>
      <c r="J158" t="str">
        <f t="shared" si="2"/>
        <v>forward_two_month_prccm</v>
      </c>
    </row>
    <row r="159" spans="1:10" ht="15" customHeight="1" x14ac:dyDescent="0.25">
      <c r="A159" t="s">
        <v>385</v>
      </c>
      <c r="B159" t="s">
        <v>544</v>
      </c>
      <c r="C159" t="str">
        <f>VLOOKUP(A159,'Variable Library'!A:D,4,FALSE)</f>
        <v>Enrichment (CRSP/Compustat Merged Database)</v>
      </c>
      <c r="E159" t="str">
        <f>VLOOKUP(A159,'Variable Library'!A:D,3,FALSE)</f>
        <v>Forward TRFM -- Monthly Total Return Factor</v>
      </c>
      <c r="F159" t="str">
        <f>VLOOKUP(A159,'Variable Library'!A:D,2,FALSE)</f>
        <v>NUM</v>
      </c>
      <c r="G159" t="str">
        <f>VLOOKUP(A159,'Variable Library'!A:E,5,FALSE)</f>
        <v>Calculation</v>
      </c>
      <c r="H159">
        <v>8003</v>
      </c>
      <c r="I159">
        <v>16.834599000000001</v>
      </c>
      <c r="J159" t="str">
        <f t="shared" si="2"/>
        <v>forward_two_month_trfm</v>
      </c>
    </row>
    <row r="160" spans="1:10" x14ac:dyDescent="0.25">
      <c r="A160" t="s">
        <v>93</v>
      </c>
      <c r="B160" t="s">
        <v>543</v>
      </c>
      <c r="C160" t="str">
        <f>VLOOKUP(A160,'Variable Library'!A:D,4,FALSE)</f>
        <v>Enrichment (CRSP/Compustat Merged Database)</v>
      </c>
      <c r="D160">
        <f>IFERROR(VLOOKUP(A160,Index!A:B,2,FALSE),"")</f>
        <v>69</v>
      </c>
      <c r="E160" t="str">
        <f>VLOOKUP(A160,'Variable Library'!A:D,3,FALSE)</f>
        <v>Past Return</v>
      </c>
      <c r="F160" t="str">
        <f>VLOOKUP(A160,'Variable Library'!A:D,2,FALSE)</f>
        <v>NUM</v>
      </c>
      <c r="G160" t="str">
        <f>VLOOKUP(A160,'Variable Library'!A:E,5,FALSE)</f>
        <v>Dependent Variable</v>
      </c>
      <c r="H160">
        <v>47491</v>
      </c>
      <c r="I160">
        <v>99.899029999999996</v>
      </c>
      <c r="J160" t="str">
        <f t="shared" si="2"/>
        <v>past_twentyeight_month_return</v>
      </c>
    </row>
    <row r="161" spans="1:10" ht="15" customHeight="1" x14ac:dyDescent="0.25">
      <c r="A161" t="s">
        <v>382</v>
      </c>
      <c r="B161" t="s">
        <v>544</v>
      </c>
      <c r="C161" t="str">
        <f>VLOOKUP(A161,'Variable Library'!A:D,4,FALSE)</f>
        <v>Recommendations - Summary Statistics</v>
      </c>
      <c r="E161" t="str">
        <f>VLOOKUP(A161,'Variable Library'!A:D,3,FALSE)</f>
        <v>Official Ticker Symbol</v>
      </c>
      <c r="F161" t="str">
        <f>VLOOKUP(A161,'Variable Library'!A:D,2,FALSE)</f>
        <v>CHAR</v>
      </c>
      <c r="G161" t="str">
        <f>VLOOKUP(A161,'Variable Library'!A:E,5,FALSE)</f>
        <v>Unique Identifier</v>
      </c>
      <c r="H161">
        <v>8880</v>
      </c>
      <c r="I161">
        <v>18.679400000000001</v>
      </c>
      <c r="J161" t="str">
        <f t="shared" si="2"/>
        <v>oftic</v>
      </c>
    </row>
    <row r="162" spans="1:10" ht="15" customHeight="1" x14ac:dyDescent="0.25">
      <c r="A162" t="s">
        <v>374</v>
      </c>
      <c r="B162" t="s">
        <v>544</v>
      </c>
      <c r="C162" t="str">
        <f>VLOOKUP(A162,'Variable Library'!A:D,4,FALSE)</f>
        <v>Recommendations - Summary Statistics</v>
      </c>
      <c r="E162" t="str">
        <f>VLOOKUP(A162,'Variable Library'!A:D,3,FALSE)</f>
        <v>IBES Ticker Symbol</v>
      </c>
      <c r="F162" t="str">
        <f>VLOOKUP(A162,'Variable Library'!A:D,2,FALSE)</f>
        <v>CHAR</v>
      </c>
      <c r="G162" t="str">
        <f>VLOOKUP(A162,'Variable Library'!A:E,5,FALSE)</f>
        <v>Unique Identifier</v>
      </c>
      <c r="H162">
        <v>8880</v>
      </c>
      <c r="I162">
        <v>18.679400000000001</v>
      </c>
      <c r="J162" t="str">
        <f t="shared" si="2"/>
        <v>ticker</v>
      </c>
    </row>
    <row r="163" spans="1:10" ht="15" customHeight="1" x14ac:dyDescent="0.25">
      <c r="A163" t="s">
        <v>370</v>
      </c>
      <c r="B163" t="s">
        <v>544</v>
      </c>
      <c r="C163" t="str">
        <f>VLOOKUP(A163,'Variable Library'!A:D,4,FALSE)</f>
        <v>CRSP/Compustat Merged Database - Security Monthly</v>
      </c>
      <c r="E163" t="str">
        <f>VLOOKUP(A163,'Variable Library'!A:D,3,FALSE)</f>
        <v>CUSIP</v>
      </c>
      <c r="F163" t="str">
        <f>VLOOKUP(A163,'Variable Library'!A:D,2,FALSE)</f>
        <v>CHAR</v>
      </c>
      <c r="G163" t="str">
        <f>VLOOKUP(A163,'Variable Library'!A:E,5,FALSE)</f>
        <v>Reference (Description)</v>
      </c>
      <c r="H163">
        <v>8880</v>
      </c>
      <c r="I163">
        <v>18.679400000000001</v>
      </c>
      <c r="J163" t="str">
        <f t="shared" si="2"/>
        <v>cusip</v>
      </c>
    </row>
    <row r="164" spans="1:10" ht="15" customHeight="1" x14ac:dyDescent="0.25">
      <c r="A164" t="s">
        <v>381</v>
      </c>
      <c r="B164" t="s">
        <v>544</v>
      </c>
      <c r="C164" t="str">
        <f>VLOOKUP(A164,'Variable Library'!A:D,4,FALSE)</f>
        <v>Recommendations - Summary Statistics</v>
      </c>
      <c r="E164" t="str">
        <f>VLOOKUP(A164,'Variable Library'!A:D,3,FALSE)</f>
        <v>Company Name</v>
      </c>
      <c r="F164" t="str">
        <f>VLOOKUP(A164,'Variable Library'!A:D,2,FALSE)</f>
        <v>CHAR</v>
      </c>
      <c r="G164" t="str">
        <f>VLOOKUP(A164,'Variable Library'!A:E,5,FALSE)</f>
        <v>Reference (Description)</v>
      </c>
      <c r="H164">
        <v>8880</v>
      </c>
      <c r="I164">
        <v>18.679400000000001</v>
      </c>
      <c r="J164" t="str">
        <f t="shared" si="2"/>
        <v>cname</v>
      </c>
    </row>
    <row r="165" spans="1:10" ht="15" customHeight="1" x14ac:dyDescent="0.25">
      <c r="A165" t="s">
        <v>380</v>
      </c>
      <c r="B165" t="s">
        <v>544</v>
      </c>
      <c r="C165" t="str">
        <f>VLOOKUP(A165,'Variable Library'!A:D,4,FALSE)</f>
        <v>Recommendations - Summary Statistics</v>
      </c>
      <c r="E165" t="str">
        <f>VLOOKUP(A165,'Variable Library'!A:D,3,FALSE)</f>
        <v>IBES Statistical Period, SAS Format</v>
      </c>
      <c r="F165" t="str">
        <f>VLOOKUP(A165,'Variable Library'!A:D,2,FALSE)</f>
        <v>NUM</v>
      </c>
      <c r="G165" t="str">
        <f>VLOOKUP(A165,'Variable Library'!A:E,5,FALSE)</f>
        <v>Reference (Date)</v>
      </c>
      <c r="H165">
        <v>8880</v>
      </c>
      <c r="I165">
        <v>18.679400000000001</v>
      </c>
      <c r="J165" t="str">
        <f t="shared" si="2"/>
        <v>statpers</v>
      </c>
    </row>
    <row r="166" spans="1:10" x14ac:dyDescent="0.25">
      <c r="A166" t="s">
        <v>86</v>
      </c>
      <c r="B166" t="s">
        <v>543</v>
      </c>
      <c r="C166" t="str">
        <f>VLOOKUP(A166,'Variable Library'!A:D,4,FALSE)</f>
        <v>Enrichment (CRSP/Compustat Merged Database)</v>
      </c>
      <c r="D166">
        <f>IFERROR(VLOOKUP(A166,Index!A:B,2,FALSE),"")</f>
        <v>70</v>
      </c>
      <c r="E166" t="str">
        <f>VLOOKUP(A166,'Variable Library'!A:D,3,FALSE)</f>
        <v>Past Return</v>
      </c>
      <c r="F166" t="str">
        <f>VLOOKUP(A166,'Variable Library'!A:D,2,FALSE)</f>
        <v>NUM</v>
      </c>
      <c r="G166" t="str">
        <f>VLOOKUP(A166,'Variable Library'!A:E,5,FALSE)</f>
        <v>Dependent Variable</v>
      </c>
      <c r="H166">
        <v>47497</v>
      </c>
      <c r="I166">
        <v>99.911651000000006</v>
      </c>
      <c r="J166" t="str">
        <f t="shared" si="2"/>
        <v>past_twentynine_month_return</v>
      </c>
    </row>
    <row r="167" spans="1:10" x14ac:dyDescent="0.25">
      <c r="A167" t="s">
        <v>79</v>
      </c>
      <c r="B167" t="s">
        <v>543</v>
      </c>
      <c r="C167" t="str">
        <f>VLOOKUP(A167,'Variable Library'!A:D,4,FALSE)</f>
        <v>Enrichment (CRSP/Compustat Merged Database)</v>
      </c>
      <c r="D167">
        <f>IFERROR(VLOOKUP(A167,Index!A:B,2,FALSE),"")</f>
        <v>71</v>
      </c>
      <c r="E167" t="str">
        <f>VLOOKUP(A167,'Variable Library'!A:D,3,FALSE)</f>
        <v>Past Return</v>
      </c>
      <c r="F167" t="str">
        <f>VLOOKUP(A167,'Variable Library'!A:D,2,FALSE)</f>
        <v>NUM</v>
      </c>
      <c r="G167" t="str">
        <f>VLOOKUP(A167,'Variable Library'!A:E,5,FALSE)</f>
        <v>Dependent Variable</v>
      </c>
      <c r="H167">
        <v>47503</v>
      </c>
      <c r="I167">
        <v>99.924272999999999</v>
      </c>
      <c r="J167" t="str">
        <f t="shared" si="2"/>
        <v>past_thirty_month_return</v>
      </c>
    </row>
    <row r="168" spans="1:10" x14ac:dyDescent="0.25">
      <c r="A168" t="s">
        <v>73</v>
      </c>
      <c r="B168" t="s">
        <v>543</v>
      </c>
      <c r="C168" t="str">
        <f>VLOOKUP(A168,'Variable Library'!A:D,4,FALSE)</f>
        <v>Enrichment (CRSP/Compustat Merged Database)</v>
      </c>
      <c r="D168">
        <f>IFERROR(VLOOKUP(A168,Index!A:B,2,FALSE),"")</f>
        <v>72</v>
      </c>
      <c r="E168" t="str">
        <f>VLOOKUP(A168,'Variable Library'!A:D,3,FALSE)</f>
        <v>Past Return</v>
      </c>
      <c r="F168" t="str">
        <f>VLOOKUP(A168,'Variable Library'!A:D,2,FALSE)</f>
        <v>NUM</v>
      </c>
      <c r="G168" t="str">
        <f>VLOOKUP(A168,'Variable Library'!A:E,5,FALSE)</f>
        <v>Dependent Variable</v>
      </c>
      <c r="H168">
        <v>47509</v>
      </c>
      <c r="I168">
        <v>99.936893999999995</v>
      </c>
      <c r="J168" t="str">
        <f t="shared" si="2"/>
        <v>past_thirtyone_month_return</v>
      </c>
    </row>
    <row r="169" spans="1:10" x14ac:dyDescent="0.25">
      <c r="A169" t="s">
        <v>65</v>
      </c>
      <c r="B169" t="s">
        <v>543</v>
      </c>
      <c r="C169" t="str">
        <f>VLOOKUP(A169,'Variable Library'!A:D,4,FALSE)</f>
        <v>Enrichment (CRSP/Compustat Merged Database)</v>
      </c>
      <c r="D169">
        <f>IFERROR(VLOOKUP(A169,Index!A:B,2,FALSE),"")</f>
        <v>73</v>
      </c>
      <c r="E169" t="str">
        <f>VLOOKUP(A169,'Variable Library'!A:D,3,FALSE)</f>
        <v>Past Return</v>
      </c>
      <c r="F169" t="str">
        <f>VLOOKUP(A169,'Variable Library'!A:D,2,FALSE)</f>
        <v>NUM</v>
      </c>
      <c r="G169" t="str">
        <f>VLOOKUP(A169,'Variable Library'!A:E,5,FALSE)</f>
        <v>Dependent Variable</v>
      </c>
      <c r="H169">
        <v>47515</v>
      </c>
      <c r="I169">
        <v>99.949515000000005</v>
      </c>
      <c r="J169" t="str">
        <f t="shared" si="2"/>
        <v>past_thirtytwo_month_return</v>
      </c>
    </row>
    <row r="170" spans="1:10" x14ac:dyDescent="0.25">
      <c r="A170" t="s">
        <v>52</v>
      </c>
      <c r="B170" t="s">
        <v>543</v>
      </c>
      <c r="C170" t="str">
        <f>VLOOKUP(A170,'Variable Library'!A:D,4,FALSE)</f>
        <v>Enrichment (CRSP/Compustat Merged Database)</v>
      </c>
      <c r="D170">
        <f>IFERROR(VLOOKUP(A170,Index!A:B,2,FALSE),"")</f>
        <v>74</v>
      </c>
      <c r="E170" t="str">
        <f>VLOOKUP(A170,'Variable Library'!A:D,3,FALSE)</f>
        <v>Past Return</v>
      </c>
      <c r="F170" t="str">
        <f>VLOOKUP(A170,'Variable Library'!A:D,2,FALSE)</f>
        <v>NUM</v>
      </c>
      <c r="G170" t="str">
        <f>VLOOKUP(A170,'Variable Library'!A:E,5,FALSE)</f>
        <v>Dependent Variable</v>
      </c>
      <c r="H170">
        <v>47521</v>
      </c>
      <c r="I170">
        <v>99.962136000000001</v>
      </c>
      <c r="J170" t="str">
        <f t="shared" si="2"/>
        <v>past_thirtythree_month_return</v>
      </c>
    </row>
    <row r="171" spans="1:10" x14ac:dyDescent="0.25">
      <c r="A171" t="s">
        <v>42</v>
      </c>
      <c r="B171" t="s">
        <v>543</v>
      </c>
      <c r="C171" t="str">
        <f>VLOOKUP(A171,'Variable Library'!A:D,4,FALSE)</f>
        <v>Enrichment (CRSP/Compustat Merged Database)</v>
      </c>
      <c r="D171">
        <f>IFERROR(VLOOKUP(A171,Index!A:B,2,FALSE),"")</f>
        <v>75</v>
      </c>
      <c r="E171" t="str">
        <f>VLOOKUP(A171,'Variable Library'!A:D,3,FALSE)</f>
        <v>Past Return</v>
      </c>
      <c r="F171" t="str">
        <f>VLOOKUP(A171,'Variable Library'!A:D,2,FALSE)</f>
        <v>NUM</v>
      </c>
      <c r="G171" t="str">
        <f>VLOOKUP(A171,'Variable Library'!A:E,5,FALSE)</f>
        <v>Dependent Variable</v>
      </c>
      <c r="H171">
        <v>47527</v>
      </c>
      <c r="I171">
        <v>99.974757999999994</v>
      </c>
      <c r="J171" t="str">
        <f t="shared" si="2"/>
        <v>past_thirtyfour_month_return</v>
      </c>
    </row>
    <row r="172" spans="1:10" x14ac:dyDescent="0.25">
      <c r="A172" t="s">
        <v>36</v>
      </c>
      <c r="B172" t="s">
        <v>543</v>
      </c>
      <c r="C172" t="str">
        <f>VLOOKUP(A172,'Variable Library'!A:D,4,FALSE)</f>
        <v>Enrichment (CRSP/Compustat Merged Database)</v>
      </c>
      <c r="D172">
        <f>IFERROR(VLOOKUP(A172,Index!A:B,2,FALSE),"")</f>
        <v>76</v>
      </c>
      <c r="E172" t="str">
        <f>VLOOKUP(A172,'Variable Library'!A:D,3,FALSE)</f>
        <v>Past Return</v>
      </c>
      <c r="F172" t="str">
        <f>VLOOKUP(A172,'Variable Library'!A:D,2,FALSE)</f>
        <v>NUM</v>
      </c>
      <c r="G172" t="str">
        <f>VLOOKUP(A172,'Variable Library'!A:E,5,FALSE)</f>
        <v>Dependent Variable</v>
      </c>
      <c r="H172">
        <v>47533</v>
      </c>
      <c r="I172">
        <v>99.987379000000004</v>
      </c>
      <c r="J172" t="str">
        <f t="shared" si="2"/>
        <v>past_thirtyfive_month_return</v>
      </c>
    </row>
    <row r="173" spans="1:10" x14ac:dyDescent="0.25">
      <c r="A173" t="s">
        <v>29</v>
      </c>
      <c r="B173" t="s">
        <v>543</v>
      </c>
      <c r="C173" t="str">
        <f>VLOOKUP(A173,'Variable Library'!A:D,4,FALSE)</f>
        <v>Enrichment (CRSP/Compustat Merged Database)</v>
      </c>
      <c r="D173">
        <f>IFERROR(VLOOKUP(A173,Index!A:B,2,FALSE),"")</f>
        <v>77</v>
      </c>
      <c r="E173" t="str">
        <f>VLOOKUP(A173,'Variable Library'!A:D,3,FALSE)</f>
        <v>Past Return</v>
      </c>
      <c r="F173" t="str">
        <f>VLOOKUP(A173,'Variable Library'!A:D,2,FALSE)</f>
        <v>NUM</v>
      </c>
      <c r="G173" t="str">
        <f>VLOOKUP(A173,'Variable Library'!A:E,5,FALSE)</f>
        <v>Dependent Variable</v>
      </c>
      <c r="H173">
        <v>47539</v>
      </c>
      <c r="I173">
        <v>100</v>
      </c>
      <c r="J173" t="str">
        <f t="shared" si="2"/>
        <v>past_thirtysix_month_return</v>
      </c>
    </row>
    <row r="174" spans="1:10" ht="15" customHeight="1" x14ac:dyDescent="0.25">
      <c r="A174" t="s">
        <v>447</v>
      </c>
      <c r="B174" t="s">
        <v>543</v>
      </c>
      <c r="C174" t="str">
        <f>VLOOKUP(A174,'Variable Library'!A:D,4,FALSE)</f>
        <v>Financial Ratios Firm Level by WRDS</v>
      </c>
      <c r="D174">
        <f>IFERROR(VLOOKUP(A174,Index!A:B,2,FALSE),"")</f>
        <v>78</v>
      </c>
      <c r="E174" t="str">
        <f>VLOOKUP(A174,'Variable Library'!A:D,3,FALSE)</f>
        <v>Accruals/Average Assets</v>
      </c>
      <c r="F174" t="str">
        <f>VLOOKUP(A174,'Variable Library'!A:D,2,FALSE)</f>
        <v>NUM</v>
      </c>
      <c r="G174" t="str">
        <f>VLOOKUP(A174,'Variable Library'!A:E,5,FALSE)</f>
        <v>Metric</v>
      </c>
      <c r="H174">
        <v>222</v>
      </c>
      <c r="I174">
        <v>0.46698499999999998</v>
      </c>
      <c r="J174" t="str">
        <f t="shared" si="2"/>
        <v>accrual</v>
      </c>
    </row>
    <row r="175" spans="1:10" ht="15" customHeight="1" x14ac:dyDescent="0.25">
      <c r="A175" t="s">
        <v>406</v>
      </c>
      <c r="B175" t="s">
        <v>543</v>
      </c>
      <c r="C175" t="str">
        <f>VLOOKUP(A175,'Variable Library'!A:D,4,FALSE)</f>
        <v>Financial Ratios Firm Level by WRDS</v>
      </c>
      <c r="D175">
        <f>IFERROR(VLOOKUP(A175,Index!A:B,2,FALSE),"")</f>
        <v>79</v>
      </c>
      <c r="E175" t="str">
        <f>VLOOKUP(A175,'Variable Library'!A:D,3,FALSE)</f>
        <v>Avertising Expenses/Sales</v>
      </c>
      <c r="F175" t="str">
        <f>VLOOKUP(A175,'Variable Library'!A:D,2,FALSE)</f>
        <v>NUM</v>
      </c>
      <c r="G175" t="str">
        <f>VLOOKUP(A175,'Variable Library'!A:E,5,FALSE)</f>
        <v>Metric</v>
      </c>
      <c r="H175">
        <v>1832</v>
      </c>
      <c r="I175">
        <v>3.8536779999999999</v>
      </c>
      <c r="J175" t="str">
        <f t="shared" si="2"/>
        <v>adv_sale</v>
      </c>
    </row>
    <row r="176" spans="1:10" ht="15" customHeight="1" x14ac:dyDescent="0.25">
      <c r="A176" t="s">
        <v>443</v>
      </c>
      <c r="B176" t="s">
        <v>543</v>
      </c>
      <c r="C176" t="str">
        <f>VLOOKUP(A176,'Variable Library'!A:D,4,FALSE)</f>
        <v>Financial Ratios Firm Level by WRDS</v>
      </c>
      <c r="D176">
        <f>IFERROR(VLOOKUP(A176,Index!A:B,2,FALSE),"")</f>
        <v>80</v>
      </c>
      <c r="E176" t="str">
        <f>VLOOKUP(A176,'Variable Library'!A:D,3,FALSE)</f>
        <v>After-tax Return on Average Common Equity</v>
      </c>
      <c r="F176" t="str">
        <f>VLOOKUP(A176,'Variable Library'!A:D,2,FALSE)</f>
        <v>NUM</v>
      </c>
      <c r="G176" t="str">
        <f>VLOOKUP(A176,'Variable Library'!A:E,5,FALSE)</f>
        <v>Metric</v>
      </c>
      <c r="H176">
        <v>275</v>
      </c>
      <c r="I176">
        <v>0.57847199999999999</v>
      </c>
      <c r="J176" t="str">
        <f t="shared" si="2"/>
        <v>aftret_eq</v>
      </c>
    </row>
    <row r="177" spans="1:10" ht="15" customHeight="1" x14ac:dyDescent="0.25">
      <c r="A177" t="s">
        <v>445</v>
      </c>
      <c r="B177" t="s">
        <v>543</v>
      </c>
      <c r="C177" t="str">
        <f>VLOOKUP(A177,'Variable Library'!A:D,4,FALSE)</f>
        <v>Financial Ratios Firm Level by WRDS</v>
      </c>
      <c r="D177">
        <f>IFERROR(VLOOKUP(A177,Index!A:B,2,FALSE),"")</f>
        <v>81</v>
      </c>
      <c r="E177" t="str">
        <f>VLOOKUP(A177,'Variable Library'!A:D,3,FALSE)</f>
        <v>After-tax Return on Total Stockholders Equity</v>
      </c>
      <c r="F177" t="str">
        <f>VLOOKUP(A177,'Variable Library'!A:D,2,FALSE)</f>
        <v>NUM</v>
      </c>
      <c r="G177" t="str">
        <f>VLOOKUP(A177,'Variable Library'!A:E,5,FALSE)</f>
        <v>Metric</v>
      </c>
      <c r="H177">
        <v>246</v>
      </c>
      <c r="I177">
        <v>0.51746999999999999</v>
      </c>
      <c r="J177" t="str">
        <f t="shared" si="2"/>
        <v>aftret_equity</v>
      </c>
    </row>
    <row r="178" spans="1:10" ht="15" customHeight="1" x14ac:dyDescent="0.25">
      <c r="A178" t="s">
        <v>427</v>
      </c>
      <c r="B178" t="s">
        <v>543</v>
      </c>
      <c r="C178" t="str">
        <f>VLOOKUP(A178,'Variable Library'!A:D,4,FALSE)</f>
        <v>Financial Ratios Firm Level by WRDS</v>
      </c>
      <c r="D178">
        <f>IFERROR(VLOOKUP(A178,Index!A:B,2,FALSE),"")</f>
        <v>82</v>
      </c>
      <c r="E178" t="str">
        <f>VLOOKUP(A178,'Variable Library'!A:D,3,FALSE)</f>
        <v>After-tax Return on Invested Capital</v>
      </c>
      <c r="F178" t="str">
        <f>VLOOKUP(A178,'Variable Library'!A:D,2,FALSE)</f>
        <v>NUM</v>
      </c>
      <c r="G178" t="str">
        <f>VLOOKUP(A178,'Variable Library'!A:E,5,FALSE)</f>
        <v>Metric</v>
      </c>
      <c r="H178">
        <v>734</v>
      </c>
      <c r="I178">
        <v>1.543995</v>
      </c>
      <c r="J178" t="str">
        <f t="shared" si="2"/>
        <v>aftret_invcapx</v>
      </c>
    </row>
    <row r="179" spans="1:10" ht="15" customHeight="1" x14ac:dyDescent="0.25">
      <c r="A179" t="s">
        <v>412</v>
      </c>
      <c r="B179" t="s">
        <v>543</v>
      </c>
      <c r="C179" t="str">
        <f>VLOOKUP(A179,'Variable Library'!A:D,4,FALSE)</f>
        <v>Financial Ratios Firm Level by WRDS</v>
      </c>
      <c r="D179">
        <f>IFERROR(VLOOKUP(A179,Index!A:B,2,FALSE),"")</f>
        <v>83</v>
      </c>
      <c r="E179" t="str">
        <f>VLOOKUP(A179,'Variable Library'!A:D,3,FALSE)</f>
        <v>Asset Turnover</v>
      </c>
      <c r="F179" t="str">
        <f>VLOOKUP(A179,'Variable Library'!A:D,2,FALSE)</f>
        <v>NUM</v>
      </c>
      <c r="G179" t="str">
        <f>VLOOKUP(A179,'Variable Library'!A:E,5,FALSE)</f>
        <v>Metric</v>
      </c>
      <c r="H179">
        <v>1702</v>
      </c>
      <c r="I179">
        <v>3.5802179999999999</v>
      </c>
      <c r="J179" t="str">
        <f t="shared" si="2"/>
        <v>at_turn</v>
      </c>
    </row>
    <row r="180" spans="1:10" ht="15" customHeight="1" x14ac:dyDescent="0.25">
      <c r="A180" t="s">
        <v>409</v>
      </c>
      <c r="B180" t="s">
        <v>543</v>
      </c>
      <c r="C180" t="str">
        <f>VLOOKUP(A180,'Variable Library'!A:D,4,FALSE)</f>
        <v>Financial Ratios Firm Level by WRDS</v>
      </c>
      <c r="D180">
        <f>IFERROR(VLOOKUP(A180,Index!A:B,2,FALSE),"")</f>
        <v>84</v>
      </c>
      <c r="E180" t="str">
        <f>VLOOKUP(A180,'Variable Library'!A:D,3,FALSE)</f>
        <v>Book/Market</v>
      </c>
      <c r="F180" t="str">
        <f>VLOOKUP(A180,'Variable Library'!A:D,2,FALSE)</f>
        <v>NUM</v>
      </c>
      <c r="G180" t="str">
        <f>VLOOKUP(A180,'Variable Library'!A:E,5,FALSE)</f>
        <v>Metric</v>
      </c>
      <c r="H180">
        <v>1805</v>
      </c>
      <c r="I180">
        <v>3.7968829999999998</v>
      </c>
      <c r="J180" t="str">
        <f t="shared" si="2"/>
        <v>bm</v>
      </c>
    </row>
    <row r="181" spans="1:10" ht="15" customHeight="1" x14ac:dyDescent="0.25">
      <c r="A181" t="s">
        <v>403</v>
      </c>
      <c r="B181" t="s">
        <v>543</v>
      </c>
      <c r="C181" t="str">
        <f>VLOOKUP(A181,'Variable Library'!A:D,4,FALSE)</f>
        <v>Financial Ratios Firm Level by WRDS</v>
      </c>
      <c r="D181">
        <f>IFERROR(VLOOKUP(A181,Index!A:B,2,FALSE),"")</f>
        <v>85</v>
      </c>
      <c r="E181" t="str">
        <f>VLOOKUP(A181,'Variable Library'!A:D,3,FALSE)</f>
        <v>Shillers Cyclically Adjusted P/E Ratio</v>
      </c>
      <c r="F181" t="str">
        <f>VLOOKUP(A181,'Variable Library'!A:D,2,FALSE)</f>
        <v>NUM</v>
      </c>
      <c r="G181" t="str">
        <f>VLOOKUP(A181,'Variable Library'!A:E,5,FALSE)</f>
        <v>Metric</v>
      </c>
      <c r="H181">
        <v>2212</v>
      </c>
      <c r="I181">
        <v>4.653022</v>
      </c>
      <c r="J181" t="str">
        <f t="shared" si="2"/>
        <v>capei</v>
      </c>
    </row>
    <row r="182" spans="1:10" ht="15" customHeight="1" x14ac:dyDescent="0.25">
      <c r="A182" t="s">
        <v>440</v>
      </c>
      <c r="B182" t="s">
        <v>543</v>
      </c>
      <c r="C182" t="str">
        <f>VLOOKUP(A182,'Variable Library'!A:D,4,FALSE)</f>
        <v>Financial Ratios Firm Level by WRDS</v>
      </c>
      <c r="D182">
        <f>IFERROR(VLOOKUP(A182,Index!A:B,2,FALSE),"")</f>
        <v>86</v>
      </c>
      <c r="E182" t="str">
        <f>VLOOKUP(A182,'Variable Library'!A:D,3,FALSE)</f>
        <v>Capitalization Ratio</v>
      </c>
      <c r="F182" t="str">
        <f>VLOOKUP(A182,'Variable Library'!A:D,2,FALSE)</f>
        <v>NUM</v>
      </c>
      <c r="G182" t="str">
        <f>VLOOKUP(A182,'Variable Library'!A:E,5,FALSE)</f>
        <v>Metric</v>
      </c>
      <c r="H182">
        <v>305</v>
      </c>
      <c r="I182">
        <v>0.64157799999999998</v>
      </c>
      <c r="J182" t="str">
        <f t="shared" si="2"/>
        <v>capital_ratio</v>
      </c>
    </row>
    <row r="183" spans="1:10" ht="15" customHeight="1" x14ac:dyDescent="0.25">
      <c r="A183" t="s">
        <v>343</v>
      </c>
      <c r="B183" t="s">
        <v>543</v>
      </c>
      <c r="C183" t="str">
        <f>VLOOKUP(A183,'Variable Library'!A:D,4,FALSE)</f>
        <v>Financial Ratios Firm Level by WRDS</v>
      </c>
      <c r="D183">
        <f>IFERROR(VLOOKUP(A183,Index!A:B,2,FALSE),"")</f>
        <v>87</v>
      </c>
      <c r="E183" t="str">
        <f>VLOOKUP(A183,'Variable Library'!A:D,3,FALSE)</f>
        <v>Cash Conversion Cycle (Days)</v>
      </c>
      <c r="F183" t="str">
        <f>VLOOKUP(A183,'Variable Library'!A:D,2,FALSE)</f>
        <v>NUM</v>
      </c>
      <c r="G183" t="str">
        <f>VLOOKUP(A183,'Variable Library'!A:E,5,FALSE)</f>
        <v>Metric</v>
      </c>
      <c r="H183">
        <v>14255</v>
      </c>
      <c r="I183">
        <v>29.985906</v>
      </c>
      <c r="J183" t="str">
        <f t="shared" si="2"/>
        <v>cash_conversion</v>
      </c>
    </row>
    <row r="184" spans="1:10" ht="15" customHeight="1" x14ac:dyDescent="0.25">
      <c r="A184" t="s">
        <v>432</v>
      </c>
      <c r="B184" t="s">
        <v>543</v>
      </c>
      <c r="C184" t="str">
        <f>VLOOKUP(A184,'Variable Library'!A:D,4,FALSE)</f>
        <v>Financial Ratios Firm Level by WRDS</v>
      </c>
      <c r="D184">
        <f>IFERROR(VLOOKUP(A184,Index!A:B,2,FALSE),"")</f>
        <v>88</v>
      </c>
      <c r="E184" t="str">
        <f>VLOOKUP(A184,'Variable Library'!A:D,3,FALSE)</f>
        <v>Cash Flow/Total Debt</v>
      </c>
      <c r="F184" t="str">
        <f>VLOOKUP(A184,'Variable Library'!A:D,2,FALSE)</f>
        <v>NUM</v>
      </c>
      <c r="G184" t="str">
        <f>VLOOKUP(A184,'Variable Library'!A:E,5,FALSE)</f>
        <v>Metric</v>
      </c>
      <c r="H184">
        <v>502</v>
      </c>
      <c r="I184">
        <v>1.0559750000000001</v>
      </c>
      <c r="J184" t="str">
        <f t="shared" si="2"/>
        <v>cash_debt</v>
      </c>
    </row>
    <row r="185" spans="1:10" ht="15" customHeight="1" x14ac:dyDescent="0.25">
      <c r="A185" t="s">
        <v>452</v>
      </c>
      <c r="B185" t="s">
        <v>543</v>
      </c>
      <c r="C185" t="str">
        <f>VLOOKUP(A185,'Variable Library'!A:D,4,FALSE)</f>
        <v>Financial Ratios Firm Level by WRDS</v>
      </c>
      <c r="D185">
        <f>IFERROR(VLOOKUP(A185,Index!A:B,2,FALSE),"")</f>
        <v>89</v>
      </c>
      <c r="E185" t="str">
        <f>VLOOKUP(A185,'Variable Library'!A:D,3,FALSE)</f>
        <v>Cash Balance/Total Liabilities</v>
      </c>
      <c r="F185" t="str">
        <f>VLOOKUP(A185,'Variable Library'!A:D,2,FALSE)</f>
        <v>NUM</v>
      </c>
      <c r="G185" t="str">
        <f>VLOOKUP(A185,'Variable Library'!A:E,5,FALSE)</f>
        <v>Metric</v>
      </c>
      <c r="H185">
        <v>135</v>
      </c>
      <c r="I185">
        <v>0.28397699999999998</v>
      </c>
      <c r="J185" t="str">
        <f t="shared" si="2"/>
        <v>cash_lt</v>
      </c>
    </row>
    <row r="186" spans="1:10" ht="15" customHeight="1" x14ac:dyDescent="0.25">
      <c r="A186" t="s">
        <v>366</v>
      </c>
      <c r="B186" t="s">
        <v>543</v>
      </c>
      <c r="C186" t="str">
        <f>VLOOKUP(A186,'Variable Library'!A:D,4,FALSE)</f>
        <v>Financial Ratios Firm Level by WRDS</v>
      </c>
      <c r="D186">
        <f>IFERROR(VLOOKUP(A186,Index!A:B,2,FALSE),"")</f>
        <v>90</v>
      </c>
      <c r="E186" t="str">
        <f>VLOOKUP(A186,'Variable Library'!A:D,3,FALSE)</f>
        <v>Cash Ratio</v>
      </c>
      <c r="F186" t="str">
        <f>VLOOKUP(A186,'Variable Library'!A:D,2,FALSE)</f>
        <v>NUM</v>
      </c>
      <c r="G186" t="str">
        <f>VLOOKUP(A186,'Variable Library'!A:E,5,FALSE)</f>
        <v>Metric</v>
      </c>
      <c r="H186">
        <v>9019</v>
      </c>
      <c r="I186">
        <v>18.971792000000001</v>
      </c>
      <c r="J186" t="str">
        <f t="shared" si="2"/>
        <v>cash_ratio</v>
      </c>
    </row>
    <row r="187" spans="1:10" ht="15" customHeight="1" x14ac:dyDescent="0.25">
      <c r="A187" t="s">
        <v>411</v>
      </c>
      <c r="B187" t="s">
        <v>543</v>
      </c>
      <c r="C187" t="str">
        <f>VLOOKUP(A187,'Variable Library'!A:D,4,FALSE)</f>
        <v>Financial Ratios Firm Level by WRDS</v>
      </c>
      <c r="D187">
        <f>IFERROR(VLOOKUP(A187,Index!A:B,2,FALSE),"")</f>
        <v>91</v>
      </c>
      <c r="E187" t="str">
        <f>VLOOKUP(A187,'Variable Library'!A:D,3,FALSE)</f>
        <v>Cash Flow Margin</v>
      </c>
      <c r="F187" t="str">
        <f>VLOOKUP(A187,'Variable Library'!A:D,2,FALSE)</f>
        <v>NUM</v>
      </c>
      <c r="G187" t="str">
        <f>VLOOKUP(A187,'Variable Library'!A:E,5,FALSE)</f>
        <v>Metric</v>
      </c>
      <c r="H187">
        <v>1728</v>
      </c>
      <c r="I187">
        <v>3.6349100000000001</v>
      </c>
      <c r="J187" t="str">
        <f t="shared" si="2"/>
        <v>cfm</v>
      </c>
    </row>
    <row r="188" spans="1:10" ht="15" customHeight="1" x14ac:dyDescent="0.25">
      <c r="A188" t="s">
        <v>364</v>
      </c>
      <c r="B188" t="s">
        <v>543</v>
      </c>
      <c r="C188" t="str">
        <f>VLOOKUP(A188,'Variable Library'!A:D,4,FALSE)</f>
        <v>Financial Ratios Firm Level by WRDS</v>
      </c>
      <c r="D188">
        <f>IFERROR(VLOOKUP(A188,Index!A:B,2,FALSE),"")</f>
        <v>92</v>
      </c>
      <c r="E188" t="str">
        <f>VLOOKUP(A188,'Variable Library'!A:D,3,FALSE)</f>
        <v>Current Liabilities/Total Liabilities</v>
      </c>
      <c r="F188" t="str">
        <f>VLOOKUP(A188,'Variable Library'!A:D,2,FALSE)</f>
        <v>NUM</v>
      </c>
      <c r="G188" t="str">
        <f>VLOOKUP(A188,'Variable Library'!A:E,5,FALSE)</f>
        <v>Metric</v>
      </c>
      <c r="H188">
        <v>9037</v>
      </c>
      <c r="I188">
        <v>19.009654999999999</v>
      </c>
      <c r="J188" t="str">
        <f t="shared" si="2"/>
        <v>curr_debt</v>
      </c>
    </row>
    <row r="189" spans="1:10" ht="15" customHeight="1" x14ac:dyDescent="0.25">
      <c r="A189" t="s">
        <v>354</v>
      </c>
      <c r="B189" t="s">
        <v>544</v>
      </c>
      <c r="C189" t="str">
        <f>VLOOKUP(A189,'Variable Library'!A:D,4,FALSE)</f>
        <v>Enrichment (CRSP/Compustat Merged Database)</v>
      </c>
      <c r="E189" t="str">
        <f>VLOOKUP(A189,'Variable Library'!A:D,3,FALSE)</f>
        <v>Past AJEXM -- Cumulative Adjustment Factor - Ex Date -Monthly</v>
      </c>
      <c r="F189" t="str">
        <f>VLOOKUP(A189,'Variable Library'!A:D,2,FALSE)</f>
        <v>NUM</v>
      </c>
      <c r="G189" t="str">
        <f>VLOOKUP(A189,'Variable Library'!A:E,5,FALSE)</f>
        <v>Calculation</v>
      </c>
      <c r="H189">
        <v>11791</v>
      </c>
      <c r="I189">
        <v>24.802793000000001</v>
      </c>
      <c r="J189" t="str">
        <f t="shared" si="2"/>
        <v>past_three_month_ajexm</v>
      </c>
    </row>
    <row r="190" spans="1:10" ht="15" customHeight="1" x14ac:dyDescent="0.25">
      <c r="A190" t="s">
        <v>353</v>
      </c>
      <c r="B190" t="s">
        <v>544</v>
      </c>
      <c r="C190" t="str">
        <f>VLOOKUP(A190,'Variable Library'!A:D,4,FALSE)</f>
        <v>Enrichment (CRSP/Compustat Merged Database)</v>
      </c>
      <c r="E190" t="str">
        <f>VLOOKUP(A190,'Variable Library'!A:D,3,FALSE)</f>
        <v>Past PRCCM -- Price - Close - Monthly</v>
      </c>
      <c r="F190" t="str">
        <f>VLOOKUP(A190,'Variable Library'!A:D,2,FALSE)</f>
        <v>NUM</v>
      </c>
      <c r="G190" t="str">
        <f>VLOOKUP(A190,'Variable Library'!A:E,5,FALSE)</f>
        <v>Calculation</v>
      </c>
      <c r="H190">
        <v>11791</v>
      </c>
      <c r="I190">
        <v>24.802793000000001</v>
      </c>
      <c r="J190" t="str">
        <f t="shared" si="2"/>
        <v>past_three_month_prccm</v>
      </c>
    </row>
    <row r="191" spans="1:10" ht="15" customHeight="1" x14ac:dyDescent="0.25">
      <c r="A191" t="s">
        <v>352</v>
      </c>
      <c r="B191" t="s">
        <v>544</v>
      </c>
      <c r="C191" t="str">
        <f>VLOOKUP(A191,'Variable Library'!A:D,4,FALSE)</f>
        <v>Enrichment (CRSP/Compustat Merged Database)</v>
      </c>
      <c r="E191" t="str">
        <f>VLOOKUP(A191,'Variable Library'!A:D,3,FALSE)</f>
        <v>Past TRFM -- Monthly Total Return Factor</v>
      </c>
      <c r="F191" t="str">
        <f>VLOOKUP(A191,'Variable Library'!A:D,2,FALSE)</f>
        <v>NUM</v>
      </c>
      <c r="G191" t="str">
        <f>VLOOKUP(A191,'Variable Library'!A:E,5,FALSE)</f>
        <v>Calculation</v>
      </c>
      <c r="H191">
        <v>11792</v>
      </c>
      <c r="I191">
        <v>24.804897</v>
      </c>
      <c r="J191" t="str">
        <f t="shared" si="2"/>
        <v>past_three_month_trfm</v>
      </c>
    </row>
    <row r="192" spans="1:10" ht="15" customHeight="1" x14ac:dyDescent="0.25">
      <c r="A192" t="s">
        <v>367</v>
      </c>
      <c r="B192" t="s">
        <v>543</v>
      </c>
      <c r="C192" t="str">
        <f>VLOOKUP(A192,'Variable Library'!A:D,4,FALSE)</f>
        <v>Financial Ratios Firm Level by WRDS</v>
      </c>
      <c r="D192">
        <f>IFERROR(VLOOKUP(A192,Index!A:B,2,FALSE),"")</f>
        <v>93</v>
      </c>
      <c r="E192" t="str">
        <f>VLOOKUP(A192,'Variable Library'!A:D,3,FALSE)</f>
        <v>Current Ratio</v>
      </c>
      <c r="F192" t="str">
        <f>VLOOKUP(A192,'Variable Library'!A:D,2,FALSE)</f>
        <v>NUM</v>
      </c>
      <c r="G192" t="str">
        <f>VLOOKUP(A192,'Variable Library'!A:E,5,FALSE)</f>
        <v>Metric</v>
      </c>
      <c r="H192">
        <v>9019</v>
      </c>
      <c r="I192">
        <v>18.971792000000001</v>
      </c>
      <c r="J192" t="str">
        <f t="shared" si="2"/>
        <v>curr_ratio</v>
      </c>
    </row>
    <row r="193" spans="1:10" ht="15" customHeight="1" x14ac:dyDescent="0.25">
      <c r="A193" t="s">
        <v>350</v>
      </c>
      <c r="B193" t="s">
        <v>544</v>
      </c>
      <c r="C193" t="str">
        <f>VLOOKUP(A193,'Variable Library'!A:D,4,FALSE)</f>
        <v>Enrichment (CRSP/Compustat Merged Database)</v>
      </c>
      <c r="E193" t="str">
        <f>VLOOKUP(A193,'Variable Library'!A:D,3,FALSE)</f>
        <v>Forward AJEXM -- Cumulative Adjustment Factor - Ex Date -Monthly</v>
      </c>
      <c r="F193" t="str">
        <f>VLOOKUP(A193,'Variable Library'!A:D,2,FALSE)</f>
        <v>NUM</v>
      </c>
      <c r="G193" t="str">
        <f>VLOOKUP(A193,'Variable Library'!A:E,5,FALSE)</f>
        <v>Calculation</v>
      </c>
      <c r="H193">
        <v>12006</v>
      </c>
      <c r="I193">
        <v>25.255054000000001</v>
      </c>
      <c r="J193" t="str">
        <f t="shared" si="2"/>
        <v>forward_three_month_ajexm</v>
      </c>
    </row>
    <row r="194" spans="1:10" ht="15" customHeight="1" x14ac:dyDescent="0.25">
      <c r="A194" t="s">
        <v>348</v>
      </c>
      <c r="B194" t="s">
        <v>544</v>
      </c>
      <c r="C194" t="str">
        <f>VLOOKUP(A194,'Variable Library'!A:D,4,FALSE)</f>
        <v>Enrichment (CRSP/Compustat Merged Database)</v>
      </c>
      <c r="E194" t="str">
        <f>VLOOKUP(A194,'Variable Library'!A:D,3,FALSE)</f>
        <v>Forward PRCCM -- Price - Close - Monthly</v>
      </c>
      <c r="F194" t="str">
        <f>VLOOKUP(A194,'Variable Library'!A:D,2,FALSE)</f>
        <v>NUM</v>
      </c>
      <c r="G194" t="str">
        <f>VLOOKUP(A194,'Variable Library'!A:E,5,FALSE)</f>
        <v>Calculation</v>
      </c>
      <c r="H194">
        <v>12010</v>
      </c>
      <c r="I194">
        <v>25.263468</v>
      </c>
      <c r="J194" t="str">
        <f t="shared" ref="J194:J257" si="3">LOWER(A194)</f>
        <v>forward_three_month_prccm</v>
      </c>
    </row>
    <row r="195" spans="1:10" ht="15" customHeight="1" x14ac:dyDescent="0.25">
      <c r="A195" t="s">
        <v>349</v>
      </c>
      <c r="B195" t="s">
        <v>544</v>
      </c>
      <c r="C195" t="str">
        <f>VLOOKUP(A195,'Variable Library'!A:D,4,FALSE)</f>
        <v>Enrichment (CRSP/Compustat Merged Database)</v>
      </c>
      <c r="E195" t="str">
        <f>VLOOKUP(A195,'Variable Library'!A:D,3,FALSE)</f>
        <v>Forward TRFM -- Monthly Total Return Factor</v>
      </c>
      <c r="F195" t="str">
        <f>VLOOKUP(A195,'Variable Library'!A:D,2,FALSE)</f>
        <v>NUM</v>
      </c>
      <c r="G195" t="str">
        <f>VLOOKUP(A195,'Variable Library'!A:E,5,FALSE)</f>
        <v>Calculation</v>
      </c>
      <c r="H195">
        <v>12010</v>
      </c>
      <c r="I195">
        <v>25.263468</v>
      </c>
      <c r="J195" t="str">
        <f t="shared" si="3"/>
        <v>forward_three_month_trfm</v>
      </c>
    </row>
    <row r="196" spans="1:10" ht="15" customHeight="1" x14ac:dyDescent="0.25">
      <c r="A196" t="s">
        <v>450</v>
      </c>
      <c r="B196" t="s">
        <v>543</v>
      </c>
      <c r="C196" t="str">
        <f>VLOOKUP(A196,'Variable Library'!A:D,4,FALSE)</f>
        <v>Financial Ratios Firm Level by WRDS</v>
      </c>
      <c r="D196">
        <f>IFERROR(VLOOKUP(A196,Index!A:B,2,FALSE),"")</f>
        <v>94</v>
      </c>
      <c r="E196" t="str">
        <f>VLOOKUP(A196,'Variable Library'!A:D,3,FALSE)</f>
        <v>Total Debt/Equity</v>
      </c>
      <c r="F196" t="str">
        <f>VLOOKUP(A196,'Variable Library'!A:D,2,FALSE)</f>
        <v>NUM</v>
      </c>
      <c r="G196" t="str">
        <f>VLOOKUP(A196,'Variable Library'!A:E,5,FALSE)</f>
        <v>Metric</v>
      </c>
      <c r="H196">
        <v>148</v>
      </c>
      <c r="I196">
        <v>0.31132300000000002</v>
      </c>
      <c r="J196" t="str">
        <f t="shared" si="3"/>
        <v>de_ratio</v>
      </c>
    </row>
    <row r="197" spans="1:10" ht="15" customHeight="1" x14ac:dyDescent="0.25">
      <c r="A197" t="s">
        <v>453</v>
      </c>
      <c r="B197" t="s">
        <v>543</v>
      </c>
      <c r="C197" t="str">
        <f>VLOOKUP(A197,'Variable Library'!A:D,4,FALSE)</f>
        <v>Financial Ratios Firm Level by WRDS</v>
      </c>
      <c r="D197">
        <f>IFERROR(VLOOKUP(A197,Index!A:B,2,FALSE),"")</f>
        <v>95</v>
      </c>
      <c r="E197" t="str">
        <f>VLOOKUP(A197,'Variable Library'!A:D,3,FALSE)</f>
        <v>Total Debt/Total Assets</v>
      </c>
      <c r="F197" t="str">
        <f>VLOOKUP(A197,'Variable Library'!A:D,2,FALSE)</f>
        <v>NUM</v>
      </c>
      <c r="G197" t="str">
        <f>VLOOKUP(A197,'Variable Library'!A:E,5,FALSE)</f>
        <v>Metric</v>
      </c>
      <c r="H197">
        <v>135</v>
      </c>
      <c r="I197">
        <v>0.28397699999999998</v>
      </c>
      <c r="J197" t="str">
        <f t="shared" si="3"/>
        <v>debt_assets</v>
      </c>
    </row>
    <row r="198" spans="1:10" ht="15" customHeight="1" x14ac:dyDescent="0.25">
      <c r="A198" t="s">
        <v>439</v>
      </c>
      <c r="B198" t="s">
        <v>543</v>
      </c>
      <c r="C198" t="str">
        <f>VLOOKUP(A198,'Variable Library'!A:D,4,FALSE)</f>
        <v>Financial Ratios Firm Level by WRDS</v>
      </c>
      <c r="D198">
        <f>IFERROR(VLOOKUP(A198,Index!A:B,2,FALSE),"")</f>
        <v>96</v>
      </c>
      <c r="E198" t="str">
        <f>VLOOKUP(A198,'Variable Library'!A:D,3,FALSE)</f>
        <v>Total Debt/Total Assets</v>
      </c>
      <c r="F198" t="str">
        <f>VLOOKUP(A198,'Variable Library'!A:D,2,FALSE)</f>
        <v>NUM</v>
      </c>
      <c r="G198" t="str">
        <f>VLOOKUP(A198,'Variable Library'!A:E,5,FALSE)</f>
        <v>Metric</v>
      </c>
      <c r="H198">
        <v>314</v>
      </c>
      <c r="I198">
        <v>0.66051000000000004</v>
      </c>
      <c r="J198" t="str">
        <f t="shared" si="3"/>
        <v>debt_at</v>
      </c>
    </row>
    <row r="199" spans="1:10" ht="15" customHeight="1" x14ac:dyDescent="0.25">
      <c r="A199" t="s">
        <v>436</v>
      </c>
      <c r="B199" t="s">
        <v>543</v>
      </c>
      <c r="C199" t="str">
        <f>VLOOKUP(A199,'Variable Library'!A:D,4,FALSE)</f>
        <v>Financial Ratios Firm Level by WRDS</v>
      </c>
      <c r="D199">
        <f>IFERROR(VLOOKUP(A199,Index!A:B,2,FALSE),"")</f>
        <v>97</v>
      </c>
      <c r="E199" t="str">
        <f>VLOOKUP(A199,'Variable Library'!A:D,3,FALSE)</f>
        <v>Total Debt/Capital</v>
      </c>
      <c r="F199" t="str">
        <f>VLOOKUP(A199,'Variable Library'!A:D,2,FALSE)</f>
        <v>NUM</v>
      </c>
      <c r="G199" t="str">
        <f>VLOOKUP(A199,'Variable Library'!A:E,5,FALSE)</f>
        <v>Metric</v>
      </c>
      <c r="H199">
        <v>417</v>
      </c>
      <c r="I199">
        <v>0.87717500000000004</v>
      </c>
      <c r="J199" t="str">
        <f t="shared" si="3"/>
        <v>debt_capital</v>
      </c>
    </row>
    <row r="200" spans="1:10" ht="15" customHeight="1" x14ac:dyDescent="0.25">
      <c r="A200" t="s">
        <v>435</v>
      </c>
      <c r="B200" t="s">
        <v>543</v>
      </c>
      <c r="C200" t="str">
        <f>VLOOKUP(A200,'Variable Library'!A:D,4,FALSE)</f>
        <v>Financial Ratios Firm Level by WRDS</v>
      </c>
      <c r="D200">
        <f>IFERROR(VLOOKUP(A200,Index!A:B,2,FALSE),"")</f>
        <v>98</v>
      </c>
      <c r="E200" t="str">
        <f>VLOOKUP(A200,'Variable Library'!A:D,3,FALSE)</f>
        <v>Total Debt/EBITDA</v>
      </c>
      <c r="F200" t="str">
        <f>VLOOKUP(A200,'Variable Library'!A:D,2,FALSE)</f>
        <v>NUM</v>
      </c>
      <c r="G200" t="str">
        <f>VLOOKUP(A200,'Variable Library'!A:E,5,FALSE)</f>
        <v>Metric</v>
      </c>
      <c r="H200">
        <v>480</v>
      </c>
      <c r="I200">
        <v>1.0096970000000001</v>
      </c>
      <c r="J200" t="str">
        <f t="shared" si="3"/>
        <v>debt_ebitda</v>
      </c>
    </row>
    <row r="201" spans="1:10" ht="15" customHeight="1" x14ac:dyDescent="0.25">
      <c r="A201" t="s">
        <v>429</v>
      </c>
      <c r="B201" t="s">
        <v>543</v>
      </c>
      <c r="C201" t="str">
        <f>VLOOKUP(A201,'Variable Library'!A:D,4,FALSE)</f>
        <v>Financial Ratios Firm Level by WRDS</v>
      </c>
      <c r="D201">
        <f>IFERROR(VLOOKUP(A201,Index!A:B,2,FALSE),"")</f>
        <v>99</v>
      </c>
      <c r="E201" t="str">
        <f>VLOOKUP(A201,'Variable Library'!A:D,3,FALSE)</f>
        <v>Long-term Debt/Invested Capital</v>
      </c>
      <c r="F201" t="str">
        <f>VLOOKUP(A201,'Variable Library'!A:D,2,FALSE)</f>
        <v>NUM</v>
      </c>
      <c r="G201" t="str">
        <f>VLOOKUP(A201,'Variable Library'!A:E,5,FALSE)</f>
        <v>Metric</v>
      </c>
      <c r="H201">
        <v>541</v>
      </c>
      <c r="I201">
        <v>1.1380129999999999</v>
      </c>
      <c r="J201" t="str">
        <f t="shared" si="3"/>
        <v>debt_invcap</v>
      </c>
    </row>
    <row r="202" spans="1:10" x14ac:dyDescent="0.25">
      <c r="A202" t="s">
        <v>293</v>
      </c>
      <c r="B202" t="s">
        <v>543</v>
      </c>
      <c r="C202" t="str">
        <f>VLOOKUP(A202,'Variable Library'!A:D,4,FALSE)</f>
        <v>Financial Ratios Firm Level by WRDS</v>
      </c>
      <c r="D202">
        <f>IFERROR(VLOOKUP(A202,Index!A:B,2,FALSE),"")</f>
        <v>100</v>
      </c>
      <c r="E202" t="str">
        <f>VLOOKUP(A202,'Variable Library'!A:D,3,FALSE)</f>
        <v>Dividend Yield</v>
      </c>
      <c r="F202" t="str">
        <f>VLOOKUP(A202,'Variable Library'!A:D,2,FALSE)</f>
        <v>NUM</v>
      </c>
      <c r="G202" t="str">
        <f>VLOOKUP(A202,'Variable Library'!A:E,5,FALSE)</f>
        <v>Metric</v>
      </c>
      <c r="H202">
        <v>27534</v>
      </c>
      <c r="I202">
        <v>57.918761000000003</v>
      </c>
      <c r="J202" t="str">
        <f t="shared" si="3"/>
        <v>divyield</v>
      </c>
    </row>
    <row r="203" spans="1:10" ht="15" customHeight="1" x14ac:dyDescent="0.25">
      <c r="A203" t="s">
        <v>404</v>
      </c>
      <c r="B203" t="s">
        <v>543</v>
      </c>
      <c r="C203" t="str">
        <f>VLOOKUP(A203,'Variable Library'!A:D,4,FALSE)</f>
        <v>Financial Ratios Firm Level by WRDS</v>
      </c>
      <c r="D203">
        <f>IFERROR(VLOOKUP(A203,Index!A:B,2,FALSE),"")</f>
        <v>101</v>
      </c>
      <c r="E203" t="str">
        <f>VLOOKUP(A203,'Variable Library'!A:D,3,FALSE)</f>
        <v>Long-term Debt/Book Equity</v>
      </c>
      <c r="F203" t="str">
        <f>VLOOKUP(A203,'Variable Library'!A:D,2,FALSE)</f>
        <v>NUM</v>
      </c>
      <c r="G203" t="str">
        <f>VLOOKUP(A203,'Variable Library'!A:E,5,FALSE)</f>
        <v>Metric</v>
      </c>
      <c r="H203">
        <v>1910</v>
      </c>
      <c r="I203">
        <v>4.017754</v>
      </c>
      <c r="J203" t="str">
        <f t="shared" si="3"/>
        <v>dltt_be</v>
      </c>
    </row>
    <row r="204" spans="1:10" x14ac:dyDescent="0.25">
      <c r="A204" t="s">
        <v>342</v>
      </c>
      <c r="B204" t="s">
        <v>543</v>
      </c>
      <c r="C204" t="str">
        <f>VLOOKUP(A204,'Variable Library'!A:D,4,FALSE)</f>
        <v>Financial Ratios Firm Level by WRDS</v>
      </c>
      <c r="D204">
        <f>IFERROR(VLOOKUP(A204,Index!A:B,2,FALSE),"")</f>
        <v>102</v>
      </c>
      <c r="E204" t="str">
        <f>VLOOKUP(A204,'Variable Library'!A:D,3,FALSE)</f>
        <v>Dividend Payout Ratio</v>
      </c>
      <c r="F204" t="str">
        <f>VLOOKUP(A204,'Variable Library'!A:D,2,FALSE)</f>
        <v>NUM</v>
      </c>
      <c r="G204" t="str">
        <f>VLOOKUP(A204,'Variable Library'!A:E,5,FALSE)</f>
        <v>Metric</v>
      </c>
      <c r="H204">
        <v>14312</v>
      </c>
      <c r="I204">
        <v>30.105808</v>
      </c>
      <c r="J204" t="str">
        <f t="shared" si="3"/>
        <v>dpr</v>
      </c>
    </row>
    <row r="205" spans="1:10" x14ac:dyDescent="0.25">
      <c r="A205" t="s">
        <v>338</v>
      </c>
      <c r="B205" t="s">
        <v>543</v>
      </c>
      <c r="C205" t="str">
        <f>VLOOKUP(A205,'Variable Library'!A:D,4,FALSE)</f>
        <v>Financial Ratios Firm Level by WRDS</v>
      </c>
      <c r="D205">
        <f>IFERROR(VLOOKUP(A205,Index!A:B,2,FALSE),"")</f>
        <v>103</v>
      </c>
      <c r="E205" t="str">
        <f>VLOOKUP(A205,'Variable Library'!A:D,3,FALSE)</f>
        <v>Effective Tax Rate</v>
      </c>
      <c r="F205" t="str">
        <f>VLOOKUP(A205,'Variable Library'!A:D,2,FALSE)</f>
        <v>NUM</v>
      </c>
      <c r="G205" t="str">
        <f>VLOOKUP(A205,'Variable Library'!A:E,5,FALSE)</f>
        <v>Metric</v>
      </c>
      <c r="H205">
        <v>14974</v>
      </c>
      <c r="I205">
        <v>31.498349000000001</v>
      </c>
      <c r="J205" t="str">
        <f t="shared" si="3"/>
        <v>efftax</v>
      </c>
    </row>
    <row r="206" spans="1:10" x14ac:dyDescent="0.25">
      <c r="A206" t="s">
        <v>336</v>
      </c>
      <c r="B206" t="s">
        <v>544</v>
      </c>
      <c r="C206" t="str">
        <f>VLOOKUP(A206,'Variable Library'!A:D,4,FALSE)</f>
        <v>Enrichment (CRSP/Compustat Merged Database)</v>
      </c>
      <c r="E206" t="str">
        <f>VLOOKUP(A206,'Variable Library'!A:D,3,FALSE)</f>
        <v>Past AJEXM -- Cumulative Adjustment Factor - Ex Date -Monthly</v>
      </c>
      <c r="F206" t="str">
        <f>VLOOKUP(A206,'Variable Library'!A:D,2,FALSE)</f>
        <v>NUM</v>
      </c>
      <c r="G206" t="str">
        <f>VLOOKUP(A206,'Variable Library'!A:E,5,FALSE)</f>
        <v>Calculation</v>
      </c>
      <c r="H206">
        <v>15801</v>
      </c>
      <c r="I206">
        <v>33.237972999999997</v>
      </c>
      <c r="J206" t="str">
        <f t="shared" si="3"/>
        <v>past_four_month_ajexm</v>
      </c>
    </row>
    <row r="207" spans="1:10" x14ac:dyDescent="0.25">
      <c r="A207" t="s">
        <v>337</v>
      </c>
      <c r="B207" t="s">
        <v>544</v>
      </c>
      <c r="C207" t="str">
        <f>VLOOKUP(A207,'Variable Library'!A:D,4,FALSE)</f>
        <v>Enrichment (CRSP/Compustat Merged Database)</v>
      </c>
      <c r="E207" t="str">
        <f>VLOOKUP(A207,'Variable Library'!A:D,3,FALSE)</f>
        <v>Past PRCCM -- Price - Close - Monthly</v>
      </c>
      <c r="F207" t="str">
        <f>VLOOKUP(A207,'Variable Library'!A:D,2,FALSE)</f>
        <v>NUM</v>
      </c>
      <c r="G207" t="str">
        <f>VLOOKUP(A207,'Variable Library'!A:E,5,FALSE)</f>
        <v>Calculation</v>
      </c>
      <c r="H207">
        <v>15801</v>
      </c>
      <c r="I207">
        <v>33.237972999999997</v>
      </c>
      <c r="J207" t="str">
        <f t="shared" si="3"/>
        <v>past_four_month_prccm</v>
      </c>
    </row>
    <row r="208" spans="1:10" x14ac:dyDescent="0.25">
      <c r="A208" t="s">
        <v>335</v>
      </c>
      <c r="B208" t="s">
        <v>544</v>
      </c>
      <c r="C208" t="str">
        <f>VLOOKUP(A208,'Variable Library'!A:D,4,FALSE)</f>
        <v>Enrichment (CRSP/Compustat Merged Database)</v>
      </c>
      <c r="E208" t="str">
        <f>VLOOKUP(A208,'Variable Library'!A:D,3,FALSE)</f>
        <v>Past TRFM -- Monthly Total Return Factor</v>
      </c>
      <c r="F208" t="str">
        <f>VLOOKUP(A208,'Variable Library'!A:D,2,FALSE)</f>
        <v>NUM</v>
      </c>
      <c r="G208" t="str">
        <f>VLOOKUP(A208,'Variable Library'!A:E,5,FALSE)</f>
        <v>Calculation</v>
      </c>
      <c r="H208">
        <v>15802</v>
      </c>
      <c r="I208">
        <v>33.240076999999999</v>
      </c>
      <c r="J208" t="str">
        <f t="shared" si="3"/>
        <v>past_four_month_trfm</v>
      </c>
    </row>
    <row r="209" spans="1:10" ht="15" customHeight="1" x14ac:dyDescent="0.25">
      <c r="A209" t="s">
        <v>437</v>
      </c>
      <c r="B209" t="s">
        <v>543</v>
      </c>
      <c r="C209" t="str">
        <f>VLOOKUP(A209,'Variable Library'!A:D,4,FALSE)</f>
        <v>Financial Ratios Firm Level by WRDS</v>
      </c>
      <c r="D209">
        <f>IFERROR(VLOOKUP(A209,Index!A:B,2,FALSE),"")</f>
        <v>104</v>
      </c>
      <c r="E209" t="str">
        <f>VLOOKUP(A209,'Variable Library'!A:D,3,FALSE)</f>
        <v>Common Equity/Invested Capital</v>
      </c>
      <c r="F209" t="str">
        <f>VLOOKUP(A209,'Variable Library'!A:D,2,FALSE)</f>
        <v>NUM</v>
      </c>
      <c r="G209" t="str">
        <f>VLOOKUP(A209,'Variable Library'!A:E,5,FALSE)</f>
        <v>Metric</v>
      </c>
      <c r="H209">
        <v>370</v>
      </c>
      <c r="I209">
        <v>0.778308</v>
      </c>
      <c r="J209" t="str">
        <f t="shared" si="3"/>
        <v>equity_invcap</v>
      </c>
    </row>
    <row r="210" spans="1:10" x14ac:dyDescent="0.25">
      <c r="A210" t="s">
        <v>333</v>
      </c>
      <c r="B210" t="s">
        <v>544</v>
      </c>
      <c r="C210" t="str">
        <f>VLOOKUP(A210,'Variable Library'!A:D,4,FALSE)</f>
        <v>Enrichment (CRSP/Compustat Merged Database)</v>
      </c>
      <c r="E210" t="str">
        <f>VLOOKUP(A210,'Variable Library'!A:D,3,FALSE)</f>
        <v>Forward AJEXM -- Cumulative Adjustment Factor - Ex Date -Monthly</v>
      </c>
      <c r="F210" t="str">
        <f>VLOOKUP(A210,'Variable Library'!A:D,2,FALSE)</f>
        <v>NUM</v>
      </c>
      <c r="G210" t="str">
        <f>VLOOKUP(A210,'Variable Library'!A:E,5,FALSE)</f>
        <v>Calculation</v>
      </c>
      <c r="H210">
        <v>15983</v>
      </c>
      <c r="I210">
        <v>33.620817000000002</v>
      </c>
      <c r="J210" t="str">
        <f t="shared" si="3"/>
        <v>forward_four_month_ajexm</v>
      </c>
    </row>
    <row r="211" spans="1:10" x14ac:dyDescent="0.25">
      <c r="A211" t="s">
        <v>332</v>
      </c>
      <c r="B211" t="s">
        <v>544</v>
      </c>
      <c r="C211" t="str">
        <f>VLOOKUP(A211,'Variable Library'!A:D,4,FALSE)</f>
        <v>Enrichment (CRSP/Compustat Merged Database)</v>
      </c>
      <c r="E211" t="str">
        <f>VLOOKUP(A211,'Variable Library'!A:D,3,FALSE)</f>
        <v>Forward PRCCM -- Price - Close - Monthly</v>
      </c>
      <c r="F211" t="str">
        <f>VLOOKUP(A211,'Variable Library'!A:D,2,FALSE)</f>
        <v>NUM</v>
      </c>
      <c r="G211" t="str">
        <f>VLOOKUP(A211,'Variable Library'!A:E,5,FALSE)</f>
        <v>Calculation</v>
      </c>
      <c r="H211">
        <v>15987</v>
      </c>
      <c r="I211">
        <v>33.629230999999997</v>
      </c>
      <c r="J211" t="str">
        <f t="shared" si="3"/>
        <v>forward_four_month_prccm</v>
      </c>
    </row>
    <row r="212" spans="1:10" x14ac:dyDescent="0.25">
      <c r="A212" t="s">
        <v>331</v>
      </c>
      <c r="B212" t="s">
        <v>544</v>
      </c>
      <c r="C212" t="str">
        <f>VLOOKUP(A212,'Variable Library'!A:D,4,FALSE)</f>
        <v>Enrichment (CRSP/Compustat Merged Database)</v>
      </c>
      <c r="E212" t="str">
        <f>VLOOKUP(A212,'Variable Library'!A:D,3,FALSE)</f>
        <v>Forward TRFM -- Monthly Total Return Factor</v>
      </c>
      <c r="F212" t="str">
        <f>VLOOKUP(A212,'Variable Library'!A:D,2,FALSE)</f>
        <v>NUM</v>
      </c>
      <c r="G212" t="str">
        <f>VLOOKUP(A212,'Variable Library'!A:E,5,FALSE)</f>
        <v>Calculation</v>
      </c>
      <c r="H212">
        <v>15987</v>
      </c>
      <c r="I212">
        <v>33.629230999999997</v>
      </c>
      <c r="J212" t="str">
        <f t="shared" si="3"/>
        <v>forward_four_month_trfm</v>
      </c>
    </row>
    <row r="213" spans="1:10" ht="15" customHeight="1" x14ac:dyDescent="0.25">
      <c r="A213" t="s">
        <v>442</v>
      </c>
      <c r="B213" t="s">
        <v>543</v>
      </c>
      <c r="C213" t="str">
        <f>VLOOKUP(A213,'Variable Library'!A:D,4,FALSE)</f>
        <v>Financial Ratios Firm Level by WRDS</v>
      </c>
      <c r="D213">
        <f>IFERROR(VLOOKUP(A213,Index!A:B,2,FALSE),"")</f>
        <v>105</v>
      </c>
      <c r="E213" t="str">
        <f>VLOOKUP(A213,'Variable Library'!A:D,3,FALSE)</f>
        <v>Enterprise Value Multiple</v>
      </c>
      <c r="F213" t="str">
        <f>VLOOKUP(A213,'Variable Library'!A:D,2,FALSE)</f>
        <v>NUM</v>
      </c>
      <c r="G213" t="str">
        <f>VLOOKUP(A213,'Variable Library'!A:E,5,FALSE)</f>
        <v>Metric</v>
      </c>
      <c r="H213">
        <v>279</v>
      </c>
      <c r="I213">
        <v>0.58688700000000005</v>
      </c>
      <c r="J213" t="str">
        <f t="shared" si="3"/>
        <v>evm</v>
      </c>
    </row>
    <row r="214" spans="1:10" x14ac:dyDescent="0.25">
      <c r="A214" t="s">
        <v>328</v>
      </c>
      <c r="B214" t="s">
        <v>544</v>
      </c>
      <c r="C214" t="str">
        <f>VLOOKUP(A214,'Variable Library'!A:D,4,FALSE)</f>
        <v>CRSP/Compustat Merged Database - Security Monthly</v>
      </c>
      <c r="E214" t="str">
        <f>VLOOKUP(A214,'Variable Library'!A:D,3,FALSE)</f>
        <v>SPCINDCD -- S&amp;P Industry Sector Code</v>
      </c>
      <c r="F214" t="str">
        <f>VLOOKUP(A214,'Variable Library'!A:D,2,FALSE)</f>
        <v>NUM</v>
      </c>
      <c r="G214" t="str">
        <f>VLOOKUP(A214,'Variable Library'!A:E,5,FALSE)</f>
        <v>Categorical</v>
      </c>
      <c r="H214">
        <v>18559</v>
      </c>
      <c r="I214">
        <v>39.039524999999998</v>
      </c>
      <c r="J214" t="str">
        <f t="shared" si="3"/>
        <v>spcindcd</v>
      </c>
    </row>
    <row r="215" spans="1:10" x14ac:dyDescent="0.25">
      <c r="A215" t="s">
        <v>329</v>
      </c>
      <c r="B215" t="s">
        <v>544</v>
      </c>
      <c r="C215" t="str">
        <f>VLOOKUP(A215,'Variable Library'!A:D,4,FALSE)</f>
        <v>CRSP/Compustat Merged Database - Security Monthly</v>
      </c>
      <c r="E215" t="str">
        <f>VLOOKUP(A215,'Variable Library'!A:D,3,FALSE)</f>
        <v>SPCSECCD -- S&amp;P Economic Sector Code</v>
      </c>
      <c r="F215" t="str">
        <f>VLOOKUP(A215,'Variable Library'!A:D,2,FALSE)</f>
        <v>NUM</v>
      </c>
      <c r="G215" t="str">
        <f>VLOOKUP(A215,'Variable Library'!A:E,5,FALSE)</f>
        <v>Categorical</v>
      </c>
      <c r="H215">
        <v>18559</v>
      </c>
      <c r="I215">
        <v>39.039524999999998</v>
      </c>
      <c r="J215" t="str">
        <f t="shared" si="3"/>
        <v>spcseccd</v>
      </c>
    </row>
    <row r="216" spans="1:10" x14ac:dyDescent="0.25">
      <c r="A216" t="s">
        <v>317</v>
      </c>
      <c r="B216" t="s">
        <v>544</v>
      </c>
      <c r="C216" t="str">
        <f>VLOOKUP(A216,'Variable Library'!A:D,4,FALSE)</f>
        <v>Beta Suite by WRDS</v>
      </c>
      <c r="E216" t="str">
        <f>VLOOKUP(A216,'Variable Library'!A:D,3,FALSE)</f>
        <v>PERMNO</v>
      </c>
      <c r="F216" t="str">
        <f>VLOOKUP(A216,'Variable Library'!A:D,2,FALSE)</f>
        <v>NUM</v>
      </c>
      <c r="G216" t="str">
        <f>VLOOKUP(A216,'Variable Library'!A:E,5,FALSE)</f>
        <v>Unique Identifier</v>
      </c>
      <c r="H216">
        <v>18738</v>
      </c>
      <c r="I216">
        <v>39.416058</v>
      </c>
      <c r="J216" t="str">
        <f t="shared" si="3"/>
        <v>permno</v>
      </c>
    </row>
    <row r="217" spans="1:10" x14ac:dyDescent="0.25">
      <c r="A217" t="s">
        <v>318</v>
      </c>
      <c r="B217" t="s">
        <v>544</v>
      </c>
      <c r="C217" t="str">
        <f>VLOOKUP(A217,'Variable Library'!A:D,4,FALSE)</f>
        <v>Beta Suite by WRDS</v>
      </c>
      <c r="E217" t="str">
        <f>VLOOKUP(A217,'Variable Library'!A:D,3,FALSE)</f>
        <v>Date of Observation</v>
      </c>
      <c r="F217" t="str">
        <f>VLOOKUP(A217,'Variable Library'!A:D,2,FALSE)</f>
        <v>DATE</v>
      </c>
      <c r="G217" t="str">
        <f>VLOOKUP(A217,'Variable Library'!A:E,5,FALSE)</f>
        <v>Reference (Date)</v>
      </c>
      <c r="H217">
        <v>18738</v>
      </c>
      <c r="I217">
        <v>39.416058</v>
      </c>
      <c r="J217" t="str">
        <f t="shared" si="3"/>
        <v>date</v>
      </c>
    </row>
    <row r="218" spans="1:10" ht="15" customHeight="1" x14ac:dyDescent="0.25">
      <c r="A218" t="s">
        <v>357</v>
      </c>
      <c r="B218" t="s">
        <v>543</v>
      </c>
      <c r="C218" t="str">
        <f>VLOOKUP(A218,'Variable Library'!A:D,4,FALSE)</f>
        <v>Financial Ratios Firm Level by WRDS</v>
      </c>
      <c r="D218">
        <f>IFERROR(VLOOKUP(A218,Index!A:B,2,FALSE),"")</f>
        <v>106</v>
      </c>
      <c r="E218" t="str">
        <f>VLOOKUP(A218,'Variable Library'!A:D,3,FALSE)</f>
        <v>Free Cash Flow/Operating Cash Flow</v>
      </c>
      <c r="F218" t="str">
        <f>VLOOKUP(A218,'Variable Library'!A:D,2,FALSE)</f>
        <v>NUM</v>
      </c>
      <c r="G218" t="str">
        <f>VLOOKUP(A218,'Variable Library'!A:E,5,FALSE)</f>
        <v>Metric</v>
      </c>
      <c r="H218">
        <v>10178</v>
      </c>
      <c r="I218">
        <v>21.409790000000001</v>
      </c>
      <c r="J218" t="str">
        <f t="shared" si="3"/>
        <v>fcf_ocf</v>
      </c>
    </row>
    <row r="219" spans="1:10" ht="15" customHeight="1" x14ac:dyDescent="0.25">
      <c r="A219" t="s">
        <v>410</v>
      </c>
      <c r="B219" t="s">
        <v>543</v>
      </c>
      <c r="C219" t="str">
        <f>VLOOKUP(A219,'Variable Library'!A:D,4,FALSE)</f>
        <v>Financial Ratios Firm Level by WRDS</v>
      </c>
      <c r="D219">
        <f>IFERROR(VLOOKUP(A219,Index!A:B,2,FALSE),"")</f>
        <v>107</v>
      </c>
      <c r="E219" t="str">
        <f>VLOOKUP(A219,'Variable Library'!A:D,3,FALSE)</f>
        <v>Gross Profit Margin</v>
      </c>
      <c r="F219" t="str">
        <f>VLOOKUP(A219,'Variable Library'!A:D,2,FALSE)</f>
        <v>NUM</v>
      </c>
      <c r="G219" t="str">
        <f>VLOOKUP(A219,'Variable Library'!A:E,5,FALSE)</f>
        <v>Metric</v>
      </c>
      <c r="H219">
        <v>1784</v>
      </c>
      <c r="I219">
        <v>3.7527080000000002</v>
      </c>
      <c r="J219" t="str">
        <f t="shared" si="3"/>
        <v>gpm</v>
      </c>
    </row>
    <row r="220" spans="1:10" ht="15" customHeight="1" x14ac:dyDescent="0.25">
      <c r="A220" t="s">
        <v>448</v>
      </c>
      <c r="B220" t="s">
        <v>543</v>
      </c>
      <c r="C220" t="str">
        <f>VLOOKUP(A220,'Variable Library'!A:D,4,FALSE)</f>
        <v>Financial Ratios Firm Level by WRDS</v>
      </c>
      <c r="D220">
        <f>IFERROR(VLOOKUP(A220,Index!A:B,2,FALSE),"")</f>
        <v>108</v>
      </c>
      <c r="E220" t="str">
        <f>VLOOKUP(A220,'Variable Library'!A:D,3,FALSE)</f>
        <v>Gross Profit/Total Assets</v>
      </c>
      <c r="F220" t="str">
        <f>VLOOKUP(A220,'Variable Library'!A:D,2,FALSE)</f>
        <v>NUM</v>
      </c>
      <c r="G220" t="str">
        <f>VLOOKUP(A220,'Variable Library'!A:E,5,FALSE)</f>
        <v>Metric</v>
      </c>
      <c r="H220">
        <v>172</v>
      </c>
      <c r="I220">
        <v>0.36180800000000002</v>
      </c>
      <c r="J220" t="str">
        <f t="shared" si="3"/>
        <v>gprof</v>
      </c>
    </row>
    <row r="221" spans="1:10" x14ac:dyDescent="0.25">
      <c r="A221" t="s">
        <v>341</v>
      </c>
      <c r="B221" t="s">
        <v>543</v>
      </c>
      <c r="C221" t="str">
        <f>VLOOKUP(A221,'Variable Library'!A:D,4,FALSE)</f>
        <v>Financial Ratios Firm Level by WRDS</v>
      </c>
      <c r="D221">
        <f>IFERROR(VLOOKUP(A221,Index!A:B,2,FALSE),"")</f>
        <v>109</v>
      </c>
      <c r="E221" t="str">
        <f>VLOOKUP(A221,'Variable Library'!A:D,3,FALSE)</f>
        <v>Interest/Average Long-term Debt</v>
      </c>
      <c r="F221" t="str">
        <f>VLOOKUP(A221,'Variable Library'!A:D,2,FALSE)</f>
        <v>NUM</v>
      </c>
      <c r="G221" t="str">
        <f>VLOOKUP(A221,'Variable Library'!A:E,5,FALSE)</f>
        <v>Metric</v>
      </c>
      <c r="H221">
        <v>14646</v>
      </c>
      <c r="I221">
        <v>30.808388999999998</v>
      </c>
      <c r="J221" t="str">
        <f t="shared" si="3"/>
        <v>int_debt</v>
      </c>
    </row>
    <row r="222" spans="1:10" ht="15" customHeight="1" x14ac:dyDescent="0.25">
      <c r="A222" t="s">
        <v>345</v>
      </c>
      <c r="B222" t="s">
        <v>543</v>
      </c>
      <c r="C222" t="str">
        <f>VLOOKUP(A222,'Variable Library'!A:D,4,FALSE)</f>
        <v>Financial Ratios Firm Level by WRDS</v>
      </c>
      <c r="D222">
        <f>IFERROR(VLOOKUP(A222,Index!A:B,2,FALSE),"")</f>
        <v>110</v>
      </c>
      <c r="E222" t="str">
        <f>VLOOKUP(A222,'Variable Library'!A:D,3,FALSE)</f>
        <v>Interest/Average Total Debt</v>
      </c>
      <c r="F222" t="str">
        <f>VLOOKUP(A222,'Variable Library'!A:D,2,FALSE)</f>
        <v>NUM</v>
      </c>
      <c r="G222" t="str">
        <f>VLOOKUP(A222,'Variable Library'!A:E,5,FALSE)</f>
        <v>Metric</v>
      </c>
      <c r="H222">
        <v>13122</v>
      </c>
      <c r="I222">
        <v>27.602599999999999</v>
      </c>
      <c r="J222" t="str">
        <f t="shared" si="3"/>
        <v>int_totdebt</v>
      </c>
    </row>
    <row r="223" spans="1:10" ht="15" customHeight="1" x14ac:dyDescent="0.25">
      <c r="A223" t="s">
        <v>356</v>
      </c>
      <c r="B223" t="s">
        <v>543</v>
      </c>
      <c r="C223" t="str">
        <f>VLOOKUP(A223,'Variable Library'!A:D,4,FALSE)</f>
        <v>Financial Ratios Firm Level by WRDS</v>
      </c>
      <c r="D223">
        <f>IFERROR(VLOOKUP(A223,Index!A:B,2,FALSE),"")</f>
        <v>111</v>
      </c>
      <c r="E223" t="str">
        <f>VLOOKUP(A223,'Variable Library'!A:D,3,FALSE)</f>
        <v>After-tax Interest Coverage</v>
      </c>
      <c r="F223" t="str">
        <f>VLOOKUP(A223,'Variable Library'!A:D,2,FALSE)</f>
        <v>NUM</v>
      </c>
      <c r="G223" t="str">
        <f>VLOOKUP(A223,'Variable Library'!A:E,5,FALSE)</f>
        <v>Metric</v>
      </c>
      <c r="H223">
        <v>11410</v>
      </c>
      <c r="I223">
        <v>24.001346000000002</v>
      </c>
      <c r="J223" t="str">
        <f t="shared" si="3"/>
        <v>intcov</v>
      </c>
    </row>
    <row r="224" spans="1:10" ht="15" customHeight="1" x14ac:dyDescent="0.25">
      <c r="A224" t="s">
        <v>355</v>
      </c>
      <c r="B224" t="s">
        <v>543</v>
      </c>
      <c r="C224" t="str">
        <f>VLOOKUP(A224,'Variable Library'!A:D,4,FALSE)</f>
        <v>Financial Ratios Firm Level by WRDS</v>
      </c>
      <c r="D224">
        <f>IFERROR(VLOOKUP(A224,Index!A:B,2,FALSE),"")</f>
        <v>112</v>
      </c>
      <c r="E224" t="str">
        <f>VLOOKUP(A224,'Variable Library'!A:D,3,FALSE)</f>
        <v>Interest Coverage Ratio</v>
      </c>
      <c r="F224" t="str">
        <f>VLOOKUP(A224,'Variable Library'!A:D,2,FALSE)</f>
        <v>NUM</v>
      </c>
      <c r="G224" t="str">
        <f>VLOOKUP(A224,'Variable Library'!A:E,5,FALSE)</f>
        <v>Metric</v>
      </c>
      <c r="H224">
        <v>11411</v>
      </c>
      <c r="I224">
        <v>24.003450000000001</v>
      </c>
      <c r="J224" t="str">
        <f t="shared" si="3"/>
        <v>intcov_ratio</v>
      </c>
    </row>
    <row r="225" spans="1:10" ht="15" customHeight="1" x14ac:dyDescent="0.25">
      <c r="A225" t="s">
        <v>344</v>
      </c>
      <c r="B225" t="s">
        <v>543</v>
      </c>
      <c r="C225" t="str">
        <f>VLOOKUP(A225,'Variable Library'!A:D,4,FALSE)</f>
        <v>Financial Ratios Firm Level by WRDS</v>
      </c>
      <c r="D225">
        <f>IFERROR(VLOOKUP(A225,Index!A:B,2,FALSE),"")</f>
        <v>113</v>
      </c>
      <c r="E225" t="str">
        <f>VLOOKUP(A225,'Variable Library'!A:D,3,FALSE)</f>
        <v>Inventory Turnover</v>
      </c>
      <c r="F225" t="str">
        <f>VLOOKUP(A225,'Variable Library'!A:D,2,FALSE)</f>
        <v>NUM</v>
      </c>
      <c r="G225" t="str">
        <f>VLOOKUP(A225,'Variable Library'!A:E,5,FALSE)</f>
        <v>Metric</v>
      </c>
      <c r="H225">
        <v>13352</v>
      </c>
      <c r="I225">
        <v>28.086413</v>
      </c>
      <c r="J225" t="str">
        <f t="shared" si="3"/>
        <v>inv_turn</v>
      </c>
    </row>
    <row r="226" spans="1:10" ht="15" customHeight="1" x14ac:dyDescent="0.25">
      <c r="A226" t="s">
        <v>358</v>
      </c>
      <c r="B226" t="s">
        <v>543</v>
      </c>
      <c r="C226" t="str">
        <f>VLOOKUP(A226,'Variable Library'!A:D,4,FALSE)</f>
        <v>Financial Ratios Firm Level by WRDS</v>
      </c>
      <c r="D226">
        <f>IFERROR(VLOOKUP(A226,Index!A:B,2,FALSE),"")</f>
        <v>114</v>
      </c>
      <c r="E226" t="str">
        <f>VLOOKUP(A226,'Variable Library'!A:D,3,FALSE)</f>
        <v>Inventory/Current Assets</v>
      </c>
      <c r="F226" t="str">
        <f>VLOOKUP(A226,'Variable Library'!A:D,2,FALSE)</f>
        <v>NUM</v>
      </c>
      <c r="G226" t="str">
        <f>VLOOKUP(A226,'Variable Library'!A:E,5,FALSE)</f>
        <v>Metric</v>
      </c>
      <c r="H226">
        <v>9366</v>
      </c>
      <c r="I226">
        <v>19.701719000000001</v>
      </c>
      <c r="J226" t="str">
        <f t="shared" si="3"/>
        <v>invt_act</v>
      </c>
    </row>
    <row r="227" spans="1:10" ht="15" customHeight="1" x14ac:dyDescent="0.25">
      <c r="A227" t="s">
        <v>441</v>
      </c>
      <c r="B227" t="s">
        <v>543</v>
      </c>
      <c r="C227" t="str">
        <f>VLOOKUP(A227,'Variable Library'!A:D,4,FALSE)</f>
        <v>Financial Ratios Firm Level by WRDS</v>
      </c>
      <c r="D227">
        <f>IFERROR(VLOOKUP(A227,Index!A:B,2,FALSE),"")</f>
        <v>115</v>
      </c>
      <c r="E227" t="str">
        <f>VLOOKUP(A227,'Variable Library'!A:D,3,FALSE)</f>
        <v>Long-term Debt/Total Liabilities</v>
      </c>
      <c r="F227" t="str">
        <f>VLOOKUP(A227,'Variable Library'!A:D,2,FALSE)</f>
        <v>NUM</v>
      </c>
      <c r="G227" t="str">
        <f>VLOOKUP(A227,'Variable Library'!A:E,5,FALSE)</f>
        <v>Metric</v>
      </c>
      <c r="H227">
        <v>292</v>
      </c>
      <c r="I227">
        <v>0.61423300000000003</v>
      </c>
      <c r="J227" t="str">
        <f t="shared" si="3"/>
        <v>lt_debt</v>
      </c>
    </row>
    <row r="228" spans="1:10" ht="15" customHeight="1" x14ac:dyDescent="0.25">
      <c r="A228" t="s">
        <v>419</v>
      </c>
      <c r="B228" t="s">
        <v>543</v>
      </c>
      <c r="C228" t="str">
        <f>VLOOKUP(A228,'Variable Library'!A:D,4,FALSE)</f>
        <v>Financial Ratios Firm Level by WRDS</v>
      </c>
      <c r="D228">
        <f>IFERROR(VLOOKUP(A228,Index!A:B,2,FALSE),"")</f>
        <v>116</v>
      </c>
      <c r="E228" t="str">
        <f>VLOOKUP(A228,'Variable Library'!A:D,3,FALSE)</f>
        <v>Total Liabilities/Total Tangible Assets</v>
      </c>
      <c r="F228" t="str">
        <f>VLOOKUP(A228,'Variable Library'!A:D,2,FALSE)</f>
        <v>NUM</v>
      </c>
      <c r="G228" t="str">
        <f>VLOOKUP(A228,'Variable Library'!A:E,5,FALSE)</f>
        <v>Metric</v>
      </c>
      <c r="H228">
        <v>1138</v>
      </c>
      <c r="I228">
        <v>2.393824</v>
      </c>
      <c r="J228" t="str">
        <f t="shared" si="3"/>
        <v>lt_ppent</v>
      </c>
    </row>
    <row r="229" spans="1:10" x14ac:dyDescent="0.25">
      <c r="A229" t="s">
        <v>314</v>
      </c>
      <c r="B229" t="s">
        <v>544</v>
      </c>
      <c r="C229" t="str">
        <f>VLOOKUP(A229,'Variable Library'!A:D,4,FALSE)</f>
        <v>Enrichment (CRSP/Compustat Merged Database)</v>
      </c>
      <c r="E229" t="str">
        <f>VLOOKUP(A229,'Variable Library'!A:D,3,FALSE)</f>
        <v>Past AJEXM -- Cumulative Adjustment Factor - Ex Date -Monthly</v>
      </c>
      <c r="F229" t="str">
        <f>VLOOKUP(A229,'Variable Library'!A:D,2,FALSE)</f>
        <v>NUM</v>
      </c>
      <c r="G229" t="str">
        <f>VLOOKUP(A229,'Variable Library'!A:E,5,FALSE)</f>
        <v>Calculation</v>
      </c>
      <c r="H229">
        <v>19789</v>
      </c>
      <c r="I229">
        <v>41.626874999999998</v>
      </c>
      <c r="J229" t="str">
        <f t="shared" si="3"/>
        <v>past_five_month_ajexm</v>
      </c>
    </row>
    <row r="230" spans="1:10" x14ac:dyDescent="0.25">
      <c r="A230" t="s">
        <v>313</v>
      </c>
      <c r="B230" t="s">
        <v>544</v>
      </c>
      <c r="C230" t="str">
        <f>VLOOKUP(A230,'Variable Library'!A:D,4,FALSE)</f>
        <v>Enrichment (CRSP/Compustat Merged Database)</v>
      </c>
      <c r="E230" t="str">
        <f>VLOOKUP(A230,'Variable Library'!A:D,3,FALSE)</f>
        <v>Past PRCCM -- Price - Close - Monthly</v>
      </c>
      <c r="F230" t="str">
        <f>VLOOKUP(A230,'Variable Library'!A:D,2,FALSE)</f>
        <v>NUM</v>
      </c>
      <c r="G230" t="str">
        <f>VLOOKUP(A230,'Variable Library'!A:E,5,FALSE)</f>
        <v>Calculation</v>
      </c>
      <c r="H230">
        <v>19789</v>
      </c>
      <c r="I230">
        <v>41.626874999999998</v>
      </c>
      <c r="J230" t="str">
        <f t="shared" si="3"/>
        <v>past_five_month_prccm</v>
      </c>
    </row>
    <row r="231" spans="1:10" x14ac:dyDescent="0.25">
      <c r="A231" t="s">
        <v>312</v>
      </c>
      <c r="B231" t="s">
        <v>544</v>
      </c>
      <c r="C231" t="str">
        <f>VLOOKUP(A231,'Variable Library'!A:D,4,FALSE)</f>
        <v>Enrichment (CRSP/Compustat Merged Database)</v>
      </c>
      <c r="E231" t="str">
        <f>VLOOKUP(A231,'Variable Library'!A:D,3,FALSE)</f>
        <v>Past TRFM -- Monthly Total Return Factor</v>
      </c>
      <c r="F231" t="str">
        <f>VLOOKUP(A231,'Variable Library'!A:D,2,FALSE)</f>
        <v>NUM</v>
      </c>
      <c r="G231" t="str">
        <f>VLOOKUP(A231,'Variable Library'!A:E,5,FALSE)</f>
        <v>Calculation</v>
      </c>
      <c r="H231">
        <v>19790</v>
      </c>
      <c r="I231">
        <v>41.628977999999996</v>
      </c>
      <c r="J231" t="str">
        <f t="shared" si="3"/>
        <v>past_five_month_trfm</v>
      </c>
    </row>
    <row r="232" spans="1:10" ht="15" customHeight="1" x14ac:dyDescent="0.25">
      <c r="A232" t="s">
        <v>416</v>
      </c>
      <c r="B232" t="s">
        <v>543</v>
      </c>
      <c r="C232" t="str">
        <f>VLOOKUP(A232,'Variable Library'!A:D,4,FALSE)</f>
        <v>Financial Ratios Firm Level by WRDS</v>
      </c>
      <c r="D232">
        <f>IFERROR(VLOOKUP(A232,Index!A:B,2,FALSE),"")</f>
        <v>117</v>
      </c>
      <c r="E232" t="str">
        <f>VLOOKUP(A232,'Variable Library'!A:D,3,FALSE)</f>
        <v>Net Profit Margin</v>
      </c>
      <c r="F232" t="str">
        <f>VLOOKUP(A232,'Variable Library'!A:D,2,FALSE)</f>
        <v>NUM</v>
      </c>
      <c r="G232" t="str">
        <f>VLOOKUP(A232,'Variable Library'!A:E,5,FALSE)</f>
        <v>Metric</v>
      </c>
      <c r="H232">
        <v>1627</v>
      </c>
      <c r="I232">
        <v>3.422453</v>
      </c>
      <c r="J232" t="str">
        <f t="shared" si="3"/>
        <v>npm</v>
      </c>
    </row>
    <row r="233" spans="1:10" x14ac:dyDescent="0.25">
      <c r="A233" t="s">
        <v>310</v>
      </c>
      <c r="B233" t="s">
        <v>544</v>
      </c>
      <c r="C233" t="str">
        <f>VLOOKUP(A233,'Variable Library'!A:D,4,FALSE)</f>
        <v>Enrichment (CRSP/Compustat Merged Database)</v>
      </c>
      <c r="E233" t="str">
        <f>VLOOKUP(A233,'Variable Library'!A:D,3,FALSE)</f>
        <v>Forward AJEXM -- Cumulative Adjustment Factor - Ex Date -Monthly</v>
      </c>
      <c r="F233" t="str">
        <f>VLOOKUP(A233,'Variable Library'!A:D,2,FALSE)</f>
        <v>NUM</v>
      </c>
      <c r="G233" t="str">
        <f>VLOOKUP(A233,'Variable Library'!A:E,5,FALSE)</f>
        <v>Calculation</v>
      </c>
      <c r="H233">
        <v>19908</v>
      </c>
      <c r="I233">
        <v>41.877195999999998</v>
      </c>
      <c r="J233" t="str">
        <f t="shared" si="3"/>
        <v>forward_five_month_ajexm</v>
      </c>
    </row>
    <row r="234" spans="1:10" x14ac:dyDescent="0.25">
      <c r="A234" t="s">
        <v>308</v>
      </c>
      <c r="B234" t="s">
        <v>544</v>
      </c>
      <c r="C234" t="str">
        <f>VLOOKUP(A234,'Variable Library'!A:D,4,FALSE)</f>
        <v>Enrichment (CRSP/Compustat Merged Database)</v>
      </c>
      <c r="E234" t="str">
        <f>VLOOKUP(A234,'Variable Library'!A:D,3,FALSE)</f>
        <v>Forward PRCCM -- Price - Close - Monthly</v>
      </c>
      <c r="F234" t="str">
        <f>VLOOKUP(A234,'Variable Library'!A:D,2,FALSE)</f>
        <v>NUM</v>
      </c>
      <c r="G234" t="str">
        <f>VLOOKUP(A234,'Variable Library'!A:E,5,FALSE)</f>
        <v>Calculation</v>
      </c>
      <c r="H234">
        <v>19912</v>
      </c>
      <c r="I234">
        <v>41.88561</v>
      </c>
      <c r="J234" t="str">
        <f t="shared" si="3"/>
        <v>forward_five_month_prccm</v>
      </c>
    </row>
    <row r="235" spans="1:10" x14ac:dyDescent="0.25">
      <c r="A235" t="s">
        <v>309</v>
      </c>
      <c r="B235" t="s">
        <v>544</v>
      </c>
      <c r="C235" t="str">
        <f>VLOOKUP(A235,'Variable Library'!A:D,4,FALSE)</f>
        <v>Enrichment (CRSP/Compustat Merged Database)</v>
      </c>
      <c r="E235" t="str">
        <f>VLOOKUP(A235,'Variable Library'!A:D,3,FALSE)</f>
        <v>Forward TRFM -- Monthly Total Return Factor</v>
      </c>
      <c r="F235" t="str">
        <f>VLOOKUP(A235,'Variable Library'!A:D,2,FALSE)</f>
        <v>NUM</v>
      </c>
      <c r="G235" t="str">
        <f>VLOOKUP(A235,'Variable Library'!A:E,5,FALSE)</f>
        <v>Calculation</v>
      </c>
      <c r="H235">
        <v>19912</v>
      </c>
      <c r="I235">
        <v>41.88561</v>
      </c>
      <c r="J235" t="str">
        <f t="shared" si="3"/>
        <v>forward_five_month_trfm</v>
      </c>
    </row>
    <row r="236" spans="1:10" ht="15" customHeight="1" x14ac:dyDescent="0.25">
      <c r="A236" t="s">
        <v>361</v>
      </c>
      <c r="B236" t="s">
        <v>543</v>
      </c>
      <c r="C236" t="str">
        <f>VLOOKUP(A236,'Variable Library'!A:D,4,FALSE)</f>
        <v>Financial Ratios Firm Level by WRDS</v>
      </c>
      <c r="D236">
        <f>IFERROR(VLOOKUP(A236,Index!A:B,2,FALSE),"")</f>
        <v>118</v>
      </c>
      <c r="E236" t="str">
        <f>VLOOKUP(A236,'Variable Library'!A:D,3,FALSE)</f>
        <v>Operating CF/Current Liabilities</v>
      </c>
      <c r="F236" t="str">
        <f>VLOOKUP(A236,'Variable Library'!A:D,2,FALSE)</f>
        <v>NUM</v>
      </c>
      <c r="G236" t="str">
        <f>VLOOKUP(A236,'Variable Library'!A:E,5,FALSE)</f>
        <v>Metric</v>
      </c>
      <c r="H236">
        <v>9122</v>
      </c>
      <c r="I236">
        <v>19.188455999999999</v>
      </c>
      <c r="J236" t="str">
        <f t="shared" si="3"/>
        <v>ocf_lct</v>
      </c>
    </row>
    <row r="237" spans="1:10" x14ac:dyDescent="0.25">
      <c r="A237" t="s">
        <v>306</v>
      </c>
      <c r="B237" t="s">
        <v>544</v>
      </c>
      <c r="C237" t="str">
        <f>VLOOKUP(A237,'Variable Library'!A:D,4,FALSE)</f>
        <v>CRSP/Compustat Merged Database - Security Monthly</v>
      </c>
      <c r="E237" t="str">
        <f>VLOOKUP(A237,'Variable Library'!A:D,3,FALSE)</f>
        <v>IPODATE -- Company Initial Public Offering Date</v>
      </c>
      <c r="F237" t="str">
        <f>VLOOKUP(A237,'Variable Library'!A:D,2,FALSE)</f>
        <v>DATE</v>
      </c>
      <c r="G237" t="str">
        <f>VLOOKUP(A237,'Variable Library'!A:E,5,FALSE)</f>
        <v>Reference (Date)</v>
      </c>
      <c r="H237">
        <v>21287</v>
      </c>
      <c r="I237">
        <v>44.777971999999998</v>
      </c>
      <c r="J237" t="str">
        <f t="shared" si="3"/>
        <v>ipodate</v>
      </c>
    </row>
    <row r="238" spans="1:10" x14ac:dyDescent="0.25">
      <c r="A238" t="s">
        <v>305</v>
      </c>
      <c r="B238" t="s">
        <v>544</v>
      </c>
      <c r="C238" t="str">
        <f>VLOOKUP(A238,'Variable Library'!A:D,4,FALSE)</f>
        <v>Enrichment (CRSP/Compustat Merged Database)</v>
      </c>
      <c r="E238" t="str">
        <f>VLOOKUP(A238,'Variable Library'!A:D,3,FALSE)</f>
        <v>Past AJEXM -- Cumulative Adjustment Factor - Ex Date -Monthly</v>
      </c>
      <c r="F238" t="str">
        <f>VLOOKUP(A238,'Variable Library'!A:D,2,FALSE)</f>
        <v>NUM</v>
      </c>
      <c r="G238" t="str">
        <f>VLOOKUP(A238,'Variable Library'!A:E,5,FALSE)</f>
        <v>Calculation</v>
      </c>
      <c r="H238">
        <v>23744</v>
      </c>
      <c r="I238">
        <v>49.946359999999999</v>
      </c>
      <c r="J238" t="str">
        <f t="shared" si="3"/>
        <v>past_six_month_ajexm</v>
      </c>
    </row>
    <row r="239" spans="1:10" x14ac:dyDescent="0.25">
      <c r="A239" t="s">
        <v>304</v>
      </c>
      <c r="B239" t="s">
        <v>544</v>
      </c>
      <c r="C239" t="str">
        <f>VLOOKUP(A239,'Variable Library'!A:D,4,FALSE)</f>
        <v>Enrichment (CRSP/Compustat Merged Database)</v>
      </c>
      <c r="E239" t="str">
        <f>VLOOKUP(A239,'Variable Library'!A:D,3,FALSE)</f>
        <v>Past PRCCM -- Price - Close - Monthly</v>
      </c>
      <c r="F239" t="str">
        <f>VLOOKUP(A239,'Variable Library'!A:D,2,FALSE)</f>
        <v>NUM</v>
      </c>
      <c r="G239" t="str">
        <f>VLOOKUP(A239,'Variable Library'!A:E,5,FALSE)</f>
        <v>Calculation</v>
      </c>
      <c r="H239">
        <v>23744</v>
      </c>
      <c r="I239">
        <v>49.946359999999999</v>
      </c>
      <c r="J239" t="str">
        <f t="shared" si="3"/>
        <v>past_six_month_prccm</v>
      </c>
    </row>
    <row r="240" spans="1:10" x14ac:dyDescent="0.25">
      <c r="A240" t="s">
        <v>303</v>
      </c>
      <c r="B240" t="s">
        <v>544</v>
      </c>
      <c r="C240" t="str">
        <f>VLOOKUP(A240,'Variable Library'!A:D,4,FALSE)</f>
        <v>Enrichment (CRSP/Compustat Merged Database)</v>
      </c>
      <c r="E240" t="str">
        <f>VLOOKUP(A240,'Variable Library'!A:D,3,FALSE)</f>
        <v>Past TRFM -- Monthly Total Return Factor</v>
      </c>
      <c r="F240" t="str">
        <f>VLOOKUP(A240,'Variable Library'!A:D,2,FALSE)</f>
        <v>NUM</v>
      </c>
      <c r="G240" t="str">
        <f>VLOOKUP(A240,'Variable Library'!A:E,5,FALSE)</f>
        <v>Calculation</v>
      </c>
      <c r="H240">
        <v>23745</v>
      </c>
      <c r="I240">
        <v>49.948462999999997</v>
      </c>
      <c r="J240" t="str">
        <f t="shared" si="3"/>
        <v>past_six_month_trfm</v>
      </c>
    </row>
    <row r="241" spans="1:10" ht="15" customHeight="1" x14ac:dyDescent="0.25">
      <c r="A241" t="s">
        <v>413</v>
      </c>
      <c r="B241" t="s">
        <v>543</v>
      </c>
      <c r="C241" t="str">
        <f>VLOOKUP(A241,'Variable Library'!A:D,4,FALSE)</f>
        <v>Financial Ratios Firm Level by WRDS</v>
      </c>
      <c r="D241">
        <f>IFERROR(VLOOKUP(A241,Index!A:B,2,FALSE),"")</f>
        <v>119</v>
      </c>
      <c r="E241" t="str">
        <f>VLOOKUP(A241,'Variable Library'!A:D,3,FALSE)</f>
        <v>Operating Profit Margin After Depreciation</v>
      </c>
      <c r="F241" t="str">
        <f>VLOOKUP(A241,'Variable Library'!A:D,2,FALSE)</f>
        <v>NUM</v>
      </c>
      <c r="G241" t="str">
        <f>VLOOKUP(A241,'Variable Library'!A:E,5,FALSE)</f>
        <v>Metric</v>
      </c>
      <c r="H241">
        <v>1631</v>
      </c>
      <c r="I241">
        <v>3.4308670000000001</v>
      </c>
      <c r="J241" t="str">
        <f t="shared" si="3"/>
        <v>opmad</v>
      </c>
    </row>
    <row r="242" spans="1:10" x14ac:dyDescent="0.25">
      <c r="A242" t="s">
        <v>301</v>
      </c>
      <c r="B242" t="s">
        <v>544</v>
      </c>
      <c r="C242" t="str">
        <f>VLOOKUP(A242,'Variable Library'!A:D,4,FALSE)</f>
        <v>Enrichment (CRSP/Compustat Merged Database)</v>
      </c>
      <c r="E242" t="str">
        <f>VLOOKUP(A242,'Variable Library'!A:D,3,FALSE)</f>
        <v>Forward AJEXM -- Cumulative Adjustment Factor - Ex Date -Monthly</v>
      </c>
      <c r="F242" t="str">
        <f>VLOOKUP(A242,'Variable Library'!A:D,2,FALSE)</f>
        <v>NUM</v>
      </c>
      <c r="G242" t="str">
        <f>VLOOKUP(A242,'Variable Library'!A:E,5,FALSE)</f>
        <v>Calculation</v>
      </c>
      <c r="H242">
        <v>23798</v>
      </c>
      <c r="I242">
        <v>50.059950999999998</v>
      </c>
      <c r="J242" t="str">
        <f t="shared" si="3"/>
        <v>forward_six_month_ajexm</v>
      </c>
    </row>
    <row r="243" spans="1:10" x14ac:dyDescent="0.25">
      <c r="A243" t="s">
        <v>300</v>
      </c>
      <c r="B243" t="s">
        <v>544</v>
      </c>
      <c r="C243" t="str">
        <f>VLOOKUP(A243,'Variable Library'!A:D,4,FALSE)</f>
        <v>Enrichment (CRSP/Compustat Merged Database)</v>
      </c>
      <c r="E243" t="str">
        <f>VLOOKUP(A243,'Variable Library'!A:D,3,FALSE)</f>
        <v>Forward PRCCM -- Price - Close - Monthly</v>
      </c>
      <c r="F243" t="str">
        <f>VLOOKUP(A243,'Variable Library'!A:D,2,FALSE)</f>
        <v>NUM</v>
      </c>
      <c r="G243" t="str">
        <f>VLOOKUP(A243,'Variable Library'!A:E,5,FALSE)</f>
        <v>Calculation</v>
      </c>
      <c r="H243">
        <v>23802</v>
      </c>
      <c r="I243">
        <v>50.068365</v>
      </c>
      <c r="J243" t="str">
        <f t="shared" si="3"/>
        <v>forward_six_month_prccm</v>
      </c>
    </row>
    <row r="244" spans="1:10" x14ac:dyDescent="0.25">
      <c r="A244" t="s">
        <v>299</v>
      </c>
      <c r="B244" t="s">
        <v>544</v>
      </c>
      <c r="C244" t="str">
        <f>VLOOKUP(A244,'Variable Library'!A:D,4,FALSE)</f>
        <v>Enrichment (CRSP/Compustat Merged Database)</v>
      </c>
      <c r="E244" t="str">
        <f>VLOOKUP(A244,'Variable Library'!A:D,3,FALSE)</f>
        <v>Forward TRFM -- Monthly Total Return Factor</v>
      </c>
      <c r="F244" t="str">
        <f>VLOOKUP(A244,'Variable Library'!A:D,2,FALSE)</f>
        <v>NUM</v>
      </c>
      <c r="G244" t="str">
        <f>VLOOKUP(A244,'Variable Library'!A:E,5,FALSE)</f>
        <v>Calculation</v>
      </c>
      <c r="H244">
        <v>23802</v>
      </c>
      <c r="I244">
        <v>50.068365</v>
      </c>
      <c r="J244" t="str">
        <f t="shared" si="3"/>
        <v>forward_six_month_trfm</v>
      </c>
    </row>
    <row r="245" spans="1:10" ht="15" customHeight="1" x14ac:dyDescent="0.25">
      <c r="A245" t="s">
        <v>414</v>
      </c>
      <c r="B245" t="s">
        <v>543</v>
      </c>
      <c r="C245" t="str">
        <f>VLOOKUP(A245,'Variable Library'!A:D,4,FALSE)</f>
        <v>Financial Ratios Firm Level by WRDS</v>
      </c>
      <c r="D245">
        <f>IFERROR(VLOOKUP(A245,Index!A:B,2,FALSE),"")</f>
        <v>120</v>
      </c>
      <c r="E245" t="str">
        <f>VLOOKUP(A245,'Variable Library'!A:D,3,FALSE)</f>
        <v>Operating Profit Margin Before Depreciation</v>
      </c>
      <c r="F245" t="str">
        <f>VLOOKUP(A245,'Variable Library'!A:D,2,FALSE)</f>
        <v>NUM</v>
      </c>
      <c r="G245" t="str">
        <f>VLOOKUP(A245,'Variable Library'!A:E,5,FALSE)</f>
        <v>Metric</v>
      </c>
      <c r="H245">
        <v>1631</v>
      </c>
      <c r="I245">
        <v>3.4308670000000001</v>
      </c>
      <c r="J245" t="str">
        <f t="shared" si="3"/>
        <v>opmbd</v>
      </c>
    </row>
    <row r="246" spans="1:10" ht="15" customHeight="1" x14ac:dyDescent="0.25">
      <c r="A246" t="s">
        <v>418</v>
      </c>
      <c r="B246" t="s">
        <v>543</v>
      </c>
      <c r="C246" t="str">
        <f>VLOOKUP(A246,'Variable Library'!A:D,4,FALSE)</f>
        <v>Financial Ratios Firm Level by WRDS</v>
      </c>
      <c r="D246">
        <f>IFERROR(VLOOKUP(A246,Index!A:B,2,FALSE),"")</f>
        <v>121</v>
      </c>
      <c r="E246" t="str">
        <f>VLOOKUP(A246,'Variable Library'!A:D,3,FALSE)</f>
        <v>Payables Turnover</v>
      </c>
      <c r="F246" t="str">
        <f>VLOOKUP(A246,'Variable Library'!A:D,2,FALSE)</f>
        <v>NUM</v>
      </c>
      <c r="G246" t="str">
        <f>VLOOKUP(A246,'Variable Library'!A:E,5,FALSE)</f>
        <v>Metric</v>
      </c>
      <c r="H246">
        <v>1404</v>
      </c>
      <c r="I246">
        <v>2.9533649999999998</v>
      </c>
      <c r="J246" t="str">
        <f t="shared" si="3"/>
        <v>pay_turn</v>
      </c>
    </row>
    <row r="247" spans="1:10" ht="15" customHeight="1" x14ac:dyDescent="0.25">
      <c r="A247" t="s">
        <v>446</v>
      </c>
      <c r="B247" t="s">
        <v>543</v>
      </c>
      <c r="C247" t="str">
        <f>VLOOKUP(A247,'Variable Library'!A:D,4,FALSE)</f>
        <v>Financial Ratios Firm Level by WRDS</v>
      </c>
      <c r="D247">
        <f>IFERROR(VLOOKUP(A247,Index!A:B,2,FALSE),"")</f>
        <v>122</v>
      </c>
      <c r="E247" t="str">
        <f>VLOOKUP(A247,'Variable Library'!A:D,3,FALSE)</f>
        <v>Price/Cash flow</v>
      </c>
      <c r="F247" t="str">
        <f>VLOOKUP(A247,'Variable Library'!A:D,2,FALSE)</f>
        <v>NUM</v>
      </c>
      <c r="G247" t="str">
        <f>VLOOKUP(A247,'Variable Library'!A:E,5,FALSE)</f>
        <v>Metric</v>
      </c>
      <c r="H247">
        <v>224</v>
      </c>
      <c r="I247">
        <v>0.471192</v>
      </c>
      <c r="J247" t="str">
        <f t="shared" si="3"/>
        <v>pcf</v>
      </c>
    </row>
    <row r="248" spans="1:10" x14ac:dyDescent="0.25">
      <c r="A248" t="s">
        <v>295</v>
      </c>
      <c r="B248" t="s">
        <v>544</v>
      </c>
      <c r="C248" t="str">
        <f>VLOOKUP(A248,'Variable Library'!A:D,4,FALSE)</f>
        <v>CRSP/Compustat Merged Database - Security Monthly</v>
      </c>
      <c r="E248" t="str">
        <f>VLOOKUP(A248,'Variable Library'!A:D,3,FALSE)</f>
        <v>CURCDDVM -- ISO Currency Code - Dividend Monthly</v>
      </c>
      <c r="F248" t="str">
        <f>VLOOKUP(A248,'Variable Library'!A:D,2,FALSE)</f>
        <v>CHAR</v>
      </c>
      <c r="G248" t="str">
        <f>VLOOKUP(A248,'Variable Library'!A:E,5,FALSE)</f>
        <v>Reference (Description)</v>
      </c>
      <c r="H248">
        <v>27344</v>
      </c>
      <c r="I248">
        <v>57.519089999999998</v>
      </c>
      <c r="J248" t="str">
        <f t="shared" si="3"/>
        <v>curcddvm</v>
      </c>
    </row>
    <row r="249" spans="1:10" ht="15" customHeight="1" x14ac:dyDescent="0.25">
      <c r="A249" t="s">
        <v>421</v>
      </c>
      <c r="B249" t="s">
        <v>543</v>
      </c>
      <c r="C249" t="str">
        <f>VLOOKUP(A249,'Variable Library'!A:D,4,FALSE)</f>
        <v>Financial Ratios Firm Level by WRDS</v>
      </c>
      <c r="D249">
        <f>IFERROR(VLOOKUP(A249,Index!A:B,2,FALSE),"")</f>
        <v>123</v>
      </c>
      <c r="E249" t="str">
        <f>VLOOKUP(A249,'Variable Library'!A:D,3,FALSE)</f>
        <v>P/E (Diluted, Excl. EI)</v>
      </c>
      <c r="F249" t="str">
        <f>VLOOKUP(A249,'Variable Library'!A:D,2,FALSE)</f>
        <v>NUM</v>
      </c>
      <c r="G249" t="str">
        <f>VLOOKUP(A249,'Variable Library'!A:E,5,FALSE)</f>
        <v>Metric</v>
      </c>
      <c r="H249">
        <v>999</v>
      </c>
      <c r="I249">
        <v>2.1014330000000001</v>
      </c>
      <c r="J249" t="str">
        <f t="shared" si="3"/>
        <v>pe_exi</v>
      </c>
    </row>
    <row r="250" spans="1:10" ht="15" customHeight="1" x14ac:dyDescent="0.25">
      <c r="A250" t="s">
        <v>422</v>
      </c>
      <c r="B250" t="s">
        <v>543</v>
      </c>
      <c r="C250" t="str">
        <f>VLOOKUP(A250,'Variable Library'!A:D,4,FALSE)</f>
        <v>Financial Ratios Firm Level by WRDS</v>
      </c>
      <c r="D250">
        <f>IFERROR(VLOOKUP(A250,Index!A:B,2,FALSE),"")</f>
        <v>124</v>
      </c>
      <c r="E250" t="str">
        <f>VLOOKUP(A250,'Variable Library'!A:D,3,FALSE)</f>
        <v>P/E (Diluted, Incl. EI)</v>
      </c>
      <c r="F250" t="str">
        <f>VLOOKUP(A250,'Variable Library'!A:D,2,FALSE)</f>
        <v>NUM</v>
      </c>
      <c r="G250" t="str">
        <f>VLOOKUP(A250,'Variable Library'!A:E,5,FALSE)</f>
        <v>Metric</v>
      </c>
      <c r="H250">
        <v>984</v>
      </c>
      <c r="I250">
        <v>2.0698789999999998</v>
      </c>
      <c r="J250" t="str">
        <f t="shared" si="3"/>
        <v>pe_inc</v>
      </c>
    </row>
    <row r="251" spans="1:10" x14ac:dyDescent="0.25">
      <c r="A251" t="s">
        <v>292</v>
      </c>
      <c r="B251" t="s">
        <v>544</v>
      </c>
      <c r="C251" t="str">
        <f>VLOOKUP(A251,'Variable Library'!A:D,4,FALSE)</f>
        <v>Enrichment (CRSP/Compustat Merged Database)</v>
      </c>
      <c r="E251" t="str">
        <f>VLOOKUP(A251,'Variable Library'!A:D,3,FALSE)</f>
        <v>Past AJEXM -- Cumulative Adjustment Factor - Ex Date -Monthly</v>
      </c>
      <c r="F251" t="str">
        <f>VLOOKUP(A251,'Variable Library'!A:D,2,FALSE)</f>
        <v>NUM</v>
      </c>
      <c r="G251" t="str">
        <f>VLOOKUP(A251,'Variable Library'!A:E,5,FALSE)</f>
        <v>Calculation</v>
      </c>
      <c r="H251">
        <v>27629</v>
      </c>
      <c r="I251">
        <v>58.118597000000001</v>
      </c>
      <c r="J251" t="str">
        <f t="shared" si="3"/>
        <v>past_seven_month_ajexm</v>
      </c>
    </row>
    <row r="252" spans="1:10" x14ac:dyDescent="0.25">
      <c r="A252" t="s">
        <v>291</v>
      </c>
      <c r="B252" t="s">
        <v>544</v>
      </c>
      <c r="C252" t="str">
        <f>VLOOKUP(A252,'Variable Library'!A:D,4,FALSE)</f>
        <v>Enrichment (CRSP/Compustat Merged Database)</v>
      </c>
      <c r="E252" t="str">
        <f>VLOOKUP(A252,'Variable Library'!A:D,3,FALSE)</f>
        <v>Past PRCCM -- Price - Close - Monthly</v>
      </c>
      <c r="F252" t="str">
        <f>VLOOKUP(A252,'Variable Library'!A:D,2,FALSE)</f>
        <v>NUM</v>
      </c>
      <c r="G252" t="str">
        <f>VLOOKUP(A252,'Variable Library'!A:E,5,FALSE)</f>
        <v>Calculation</v>
      </c>
      <c r="H252">
        <v>27629</v>
      </c>
      <c r="I252">
        <v>58.118597000000001</v>
      </c>
      <c r="J252" t="str">
        <f t="shared" si="3"/>
        <v>past_seven_month_prccm</v>
      </c>
    </row>
    <row r="253" spans="1:10" x14ac:dyDescent="0.25">
      <c r="A253" t="s">
        <v>290</v>
      </c>
      <c r="B253" t="s">
        <v>544</v>
      </c>
      <c r="C253" t="str">
        <f>VLOOKUP(A253,'Variable Library'!A:D,4,FALSE)</f>
        <v>Enrichment (CRSP/Compustat Merged Database)</v>
      </c>
      <c r="E253" t="str">
        <f>VLOOKUP(A253,'Variable Library'!A:D,3,FALSE)</f>
        <v>Past TRFM -- Monthly Total Return Factor</v>
      </c>
      <c r="F253" t="str">
        <f>VLOOKUP(A253,'Variable Library'!A:D,2,FALSE)</f>
        <v>NUM</v>
      </c>
      <c r="G253" t="str">
        <f>VLOOKUP(A253,'Variable Library'!A:E,5,FALSE)</f>
        <v>Calculation</v>
      </c>
      <c r="H253">
        <v>27630</v>
      </c>
      <c r="I253">
        <v>58.120700999999997</v>
      </c>
      <c r="J253" t="str">
        <f t="shared" si="3"/>
        <v>past_seven_month_trfm</v>
      </c>
    </row>
    <row r="254" spans="1:10" ht="15" customHeight="1" x14ac:dyDescent="0.25">
      <c r="A254" t="s">
        <v>423</v>
      </c>
      <c r="B254" t="s">
        <v>543</v>
      </c>
      <c r="C254" t="str">
        <f>VLOOKUP(A254,'Variable Library'!A:D,4,FALSE)</f>
        <v>Financial Ratios Firm Level by WRDS</v>
      </c>
      <c r="D254">
        <f>IFERROR(VLOOKUP(A254,Index!A:B,2,FALSE),"")</f>
        <v>125</v>
      </c>
      <c r="E254" t="str">
        <f>VLOOKUP(A254,'Variable Library'!A:D,3,FALSE)</f>
        <v>Price/Operating Earnings (Basic, Excl. EI)</v>
      </c>
      <c r="F254" t="str">
        <f>VLOOKUP(A254,'Variable Library'!A:D,2,FALSE)</f>
        <v>NUM</v>
      </c>
      <c r="G254" t="str">
        <f>VLOOKUP(A254,'Variable Library'!A:E,5,FALSE)</f>
        <v>Metric</v>
      </c>
      <c r="H254">
        <v>980</v>
      </c>
      <c r="I254">
        <v>2.0614650000000001</v>
      </c>
      <c r="J254" t="str">
        <f t="shared" si="3"/>
        <v>pe_op_basic</v>
      </c>
    </row>
    <row r="255" spans="1:10" x14ac:dyDescent="0.25">
      <c r="A255" t="s">
        <v>288</v>
      </c>
      <c r="B255" t="s">
        <v>544</v>
      </c>
      <c r="C255" t="str">
        <f>VLOOKUP(A255,'Variable Library'!A:D,4,FALSE)</f>
        <v>Enrichment (CRSP/Compustat Merged Database)</v>
      </c>
      <c r="E255" t="str">
        <f>VLOOKUP(A255,'Variable Library'!A:D,3,FALSE)</f>
        <v>Forward AJEXM -- Cumulative Adjustment Factor - Ex Date -Monthly</v>
      </c>
      <c r="F255" t="str">
        <f>VLOOKUP(A255,'Variable Library'!A:D,2,FALSE)</f>
        <v>NUM</v>
      </c>
      <c r="G255" t="str">
        <f>VLOOKUP(A255,'Variable Library'!A:E,5,FALSE)</f>
        <v>Calculation</v>
      </c>
      <c r="H255">
        <v>27646</v>
      </c>
      <c r="I255">
        <v>58.154356999999997</v>
      </c>
      <c r="J255" t="str">
        <f t="shared" si="3"/>
        <v>forward_seven_month_ajexm</v>
      </c>
    </row>
    <row r="256" spans="1:10" x14ac:dyDescent="0.25">
      <c r="A256" t="s">
        <v>286</v>
      </c>
      <c r="B256" t="s">
        <v>544</v>
      </c>
      <c r="C256" t="str">
        <f>VLOOKUP(A256,'Variable Library'!A:D,4,FALSE)</f>
        <v>Enrichment (CRSP/Compustat Merged Database)</v>
      </c>
      <c r="E256" t="str">
        <f>VLOOKUP(A256,'Variable Library'!A:D,3,FALSE)</f>
        <v>Forward PRCCM -- Price - Close - Monthly</v>
      </c>
      <c r="F256" t="str">
        <f>VLOOKUP(A256,'Variable Library'!A:D,2,FALSE)</f>
        <v>NUM</v>
      </c>
      <c r="G256" t="str">
        <f>VLOOKUP(A256,'Variable Library'!A:E,5,FALSE)</f>
        <v>Calculation</v>
      </c>
      <c r="H256">
        <v>27647</v>
      </c>
      <c r="I256">
        <v>58.156461</v>
      </c>
      <c r="J256" t="str">
        <f t="shared" si="3"/>
        <v>forward_seven_month_prccm</v>
      </c>
    </row>
    <row r="257" spans="1:10" x14ac:dyDescent="0.25">
      <c r="A257" t="s">
        <v>287</v>
      </c>
      <c r="B257" t="s">
        <v>544</v>
      </c>
      <c r="C257" t="str">
        <f>VLOOKUP(A257,'Variable Library'!A:D,4,FALSE)</f>
        <v>Enrichment (CRSP/Compustat Merged Database)</v>
      </c>
      <c r="E257" t="str">
        <f>VLOOKUP(A257,'Variable Library'!A:D,3,FALSE)</f>
        <v>Forward TRFM -- Monthly Total Return Factor</v>
      </c>
      <c r="F257" t="str">
        <f>VLOOKUP(A257,'Variable Library'!A:D,2,FALSE)</f>
        <v>NUM</v>
      </c>
      <c r="G257" t="str">
        <f>VLOOKUP(A257,'Variable Library'!A:E,5,FALSE)</f>
        <v>Calculation</v>
      </c>
      <c r="H257">
        <v>27647</v>
      </c>
      <c r="I257">
        <v>58.156461</v>
      </c>
      <c r="J257" t="str">
        <f t="shared" si="3"/>
        <v>forward_seven_month_trfm</v>
      </c>
    </row>
    <row r="258" spans="1:10" ht="15" customHeight="1" x14ac:dyDescent="0.25">
      <c r="A258" t="s">
        <v>420</v>
      </c>
      <c r="B258" t="s">
        <v>543</v>
      </c>
      <c r="C258" t="str">
        <f>VLOOKUP(A258,'Variable Library'!A:D,4,FALSE)</f>
        <v>Financial Ratios Firm Level by WRDS</v>
      </c>
      <c r="D258">
        <f>IFERROR(VLOOKUP(A258,Index!A:B,2,FALSE),"")</f>
        <v>126</v>
      </c>
      <c r="E258" t="str">
        <f>VLOOKUP(A258,'Variable Library'!A:D,3,FALSE)</f>
        <v>Price/Operating Earnings (Diluted, Excl. EI)</v>
      </c>
      <c r="F258" t="str">
        <f>VLOOKUP(A258,'Variable Library'!A:D,2,FALSE)</f>
        <v>NUM</v>
      </c>
      <c r="G258" t="str">
        <f>VLOOKUP(A258,'Variable Library'!A:E,5,FALSE)</f>
        <v>Metric</v>
      </c>
      <c r="H258">
        <v>1012</v>
      </c>
      <c r="I258">
        <v>2.1287780000000001</v>
      </c>
      <c r="J258" t="str">
        <f t="shared" ref="J258:J321" si="4">LOWER(A258)</f>
        <v>pe_op_dil</v>
      </c>
    </row>
    <row r="259" spans="1:10" x14ac:dyDescent="0.25">
      <c r="A259" t="s">
        <v>284</v>
      </c>
      <c r="B259" t="s">
        <v>544</v>
      </c>
      <c r="C259" t="str">
        <f>VLOOKUP(A259,'Variable Library'!A:D,4,FALSE)</f>
        <v>CRSP/Compustat Merged Database - Security Monthly</v>
      </c>
      <c r="E259" t="str">
        <f>VLOOKUP(A259,'Variable Library'!A:D,3,FALSE)</f>
        <v>SPGIM -- S&amp;P GICS Index Code - Historical</v>
      </c>
      <c r="F259" t="str">
        <f>VLOOKUP(A259,'Variable Library'!A:D,2,FALSE)</f>
        <v>CHAR</v>
      </c>
      <c r="G259" t="str">
        <f>VLOOKUP(A259,'Variable Library'!A:E,5,FALSE)</f>
        <v>Categorical</v>
      </c>
      <c r="H259">
        <v>29913</v>
      </c>
      <c r="I259">
        <v>62.923074</v>
      </c>
      <c r="J259" t="str">
        <f t="shared" si="4"/>
        <v>spgim</v>
      </c>
    </row>
    <row r="260" spans="1:10" x14ac:dyDescent="0.25">
      <c r="A260" t="s">
        <v>283</v>
      </c>
      <c r="B260" t="s">
        <v>544</v>
      </c>
      <c r="C260" t="str">
        <f>VLOOKUP(A260,'Variable Library'!A:D,4,FALSE)</f>
        <v>CRSP/Compustat Merged Database - Security Monthly</v>
      </c>
      <c r="E260" t="str">
        <f>VLOOKUP(A260,'Variable Library'!A:D,3,FALSE)</f>
        <v>SPMIM -- S&amp;P Major Index Code - Historical</v>
      </c>
      <c r="F260" t="str">
        <f>VLOOKUP(A260,'Variable Library'!A:D,2,FALSE)</f>
        <v>CHAR</v>
      </c>
      <c r="G260" t="str">
        <f>VLOOKUP(A260,'Variable Library'!A:E,5,FALSE)</f>
        <v>Categorical</v>
      </c>
      <c r="H260">
        <v>29913</v>
      </c>
      <c r="I260">
        <v>62.923074</v>
      </c>
      <c r="J260" t="str">
        <f t="shared" si="4"/>
        <v>spmim</v>
      </c>
    </row>
    <row r="261" spans="1:10" x14ac:dyDescent="0.25">
      <c r="A261" t="s">
        <v>282</v>
      </c>
      <c r="B261" t="s">
        <v>544</v>
      </c>
      <c r="C261" t="str">
        <f>VLOOKUP(A261,'Variable Library'!A:D,4,FALSE)</f>
        <v>CRSP/Compustat Merged Database - Security Monthly</v>
      </c>
      <c r="E261" t="str">
        <f>VLOOKUP(A261,'Variable Library'!A:D,3,FALSE)</f>
        <v>FAX -- Fax Number</v>
      </c>
      <c r="F261" t="str">
        <f>VLOOKUP(A261,'Variable Library'!A:D,2,FALSE)</f>
        <v>CHAR</v>
      </c>
      <c r="G261" t="str">
        <f>VLOOKUP(A261,'Variable Library'!A:E,5,FALSE)</f>
        <v>Reference (Contact)</v>
      </c>
      <c r="H261">
        <v>30345</v>
      </c>
      <c r="I261">
        <v>63.831800999999999</v>
      </c>
      <c r="J261" t="str">
        <f t="shared" si="4"/>
        <v>fax</v>
      </c>
    </row>
    <row r="262" spans="1:10" x14ac:dyDescent="0.25">
      <c r="A262" t="s">
        <v>281</v>
      </c>
      <c r="B262" t="s">
        <v>544</v>
      </c>
      <c r="C262" t="str">
        <f>VLOOKUP(A262,'Variable Library'!A:D,4,FALSE)</f>
        <v>CRSP/Compustat Merged Database - Security Monthly</v>
      </c>
      <c r="E262" t="str">
        <f>VLOOKUP(A262,'Variable Library'!A:D,3,FALSE)</f>
        <v>SPIIM -- S&amp;P Industry Index Code - Historical</v>
      </c>
      <c r="F262" t="str">
        <f>VLOOKUP(A262,'Variable Library'!A:D,2,FALSE)</f>
        <v>CHAR</v>
      </c>
      <c r="G262" t="str">
        <f>VLOOKUP(A262,'Variable Library'!A:E,5,FALSE)</f>
        <v>Categorical</v>
      </c>
      <c r="H262">
        <v>30755</v>
      </c>
      <c r="I262">
        <v>64.694250999999994</v>
      </c>
      <c r="J262" t="str">
        <f t="shared" si="4"/>
        <v>spiim</v>
      </c>
    </row>
    <row r="263" spans="1:10" x14ac:dyDescent="0.25">
      <c r="A263" t="s">
        <v>280</v>
      </c>
      <c r="B263" t="s">
        <v>544</v>
      </c>
      <c r="C263" t="str">
        <f>VLOOKUP(A263,'Variable Library'!A:D,4,FALSE)</f>
        <v>CRSP/Compustat Merged Database - Security Monthly</v>
      </c>
      <c r="E263" t="str">
        <f>VLOOKUP(A263,'Variable Library'!A:D,3,FALSE)</f>
        <v>FAX -- Fax Number</v>
      </c>
      <c r="F263" t="str">
        <f>VLOOKUP(A263,'Variable Library'!A:D,2,FALSE)</f>
        <v>CHAR</v>
      </c>
      <c r="G263" t="str">
        <f>VLOOKUP(A263,'Variable Library'!A:E,5,FALSE)</f>
        <v>Reference (Contact)</v>
      </c>
      <c r="H263">
        <v>31292</v>
      </c>
      <c r="I263">
        <v>65.823849999999993</v>
      </c>
      <c r="J263" t="str">
        <f t="shared" si="4"/>
        <v>fax</v>
      </c>
    </row>
    <row r="264" spans="1:10" x14ac:dyDescent="0.25">
      <c r="A264" t="s">
        <v>279</v>
      </c>
      <c r="B264" t="s">
        <v>544</v>
      </c>
      <c r="C264" t="str">
        <f>VLOOKUP(A264,'Variable Library'!A:D,4,FALSE)</f>
        <v>Enrichment (CRSP/Compustat Merged Database)</v>
      </c>
      <c r="E264" t="str">
        <f>VLOOKUP(A264,'Variable Library'!A:D,3,FALSE)</f>
        <v>Forward AJEXM -- Cumulative Adjustment Factor - Ex Date -Monthly</v>
      </c>
      <c r="F264" t="str">
        <f>VLOOKUP(A264,'Variable Library'!A:D,2,FALSE)</f>
        <v>NUM</v>
      </c>
      <c r="G264" t="str">
        <f>VLOOKUP(A264,'Variable Library'!A:E,5,FALSE)</f>
        <v>Calculation</v>
      </c>
      <c r="H264">
        <v>31457</v>
      </c>
      <c r="I264">
        <v>66.170933000000005</v>
      </c>
      <c r="J264" t="str">
        <f t="shared" si="4"/>
        <v>forward_eight_month_ajexm</v>
      </c>
    </row>
    <row r="265" spans="1:10" x14ac:dyDescent="0.25">
      <c r="A265" t="s">
        <v>278</v>
      </c>
      <c r="B265" t="s">
        <v>544</v>
      </c>
      <c r="C265" t="str">
        <f>VLOOKUP(A265,'Variable Library'!A:D,4,FALSE)</f>
        <v>Enrichment (CRSP/Compustat Merged Database)</v>
      </c>
      <c r="E265" t="str">
        <f>VLOOKUP(A265,'Variable Library'!A:D,3,FALSE)</f>
        <v>Forward PRCCM -- Price - Close - Monthly</v>
      </c>
      <c r="F265" t="str">
        <f>VLOOKUP(A265,'Variable Library'!A:D,2,FALSE)</f>
        <v>NUM</v>
      </c>
      <c r="G265" t="str">
        <f>VLOOKUP(A265,'Variable Library'!A:E,5,FALSE)</f>
        <v>Calculation</v>
      </c>
      <c r="H265">
        <v>31458</v>
      </c>
      <c r="I265">
        <v>66.173036999999994</v>
      </c>
      <c r="J265" t="str">
        <f t="shared" si="4"/>
        <v>forward_eight_month_prccm</v>
      </c>
    </row>
    <row r="266" spans="1:10" x14ac:dyDescent="0.25">
      <c r="A266" t="s">
        <v>277</v>
      </c>
      <c r="B266" t="s">
        <v>544</v>
      </c>
      <c r="C266" t="str">
        <f>VLOOKUP(A266,'Variable Library'!A:D,4,FALSE)</f>
        <v>Enrichment (CRSP/Compustat Merged Database)</v>
      </c>
      <c r="E266" t="str">
        <f>VLOOKUP(A266,'Variable Library'!A:D,3,FALSE)</f>
        <v>Forward TRFM -- Monthly Total Return Factor</v>
      </c>
      <c r="F266" t="str">
        <f>VLOOKUP(A266,'Variable Library'!A:D,2,FALSE)</f>
        <v>NUM</v>
      </c>
      <c r="G266" t="str">
        <f>VLOOKUP(A266,'Variable Library'!A:E,5,FALSE)</f>
        <v>Calculation</v>
      </c>
      <c r="H266">
        <v>31458</v>
      </c>
      <c r="I266">
        <v>66.173036999999994</v>
      </c>
      <c r="J266" t="str">
        <f t="shared" si="4"/>
        <v>forward_eight_month_trfm</v>
      </c>
    </row>
    <row r="267" spans="1:10" x14ac:dyDescent="0.25">
      <c r="A267" t="s">
        <v>339</v>
      </c>
      <c r="B267" t="s">
        <v>543</v>
      </c>
      <c r="C267" t="str">
        <f>VLOOKUP(A267,'Variable Library'!A:D,4,FALSE)</f>
        <v>Financial Ratios Firm Level by WRDS</v>
      </c>
      <c r="D267">
        <f>IFERROR(VLOOKUP(A267,Index!A:B,2,FALSE),"")</f>
        <v>127</v>
      </c>
      <c r="E267" t="str">
        <f>VLOOKUP(A267,'Variable Library'!A:D,3,FALSE)</f>
        <v>Forward P/E to 1-year Growth (PEG) ratio</v>
      </c>
      <c r="F267" t="str">
        <f>VLOOKUP(A267,'Variable Library'!A:D,2,FALSE)</f>
        <v>NUM</v>
      </c>
      <c r="G267" t="str">
        <f>VLOOKUP(A267,'Variable Library'!A:E,5,FALSE)</f>
        <v>Metric</v>
      </c>
      <c r="H267">
        <v>14966</v>
      </c>
      <c r="I267">
        <v>31.48152</v>
      </c>
      <c r="J267" t="str">
        <f t="shared" si="4"/>
        <v>peg_1yrforward</v>
      </c>
    </row>
    <row r="268" spans="1:10" x14ac:dyDescent="0.25">
      <c r="A268" t="s">
        <v>275</v>
      </c>
      <c r="B268" t="s">
        <v>544</v>
      </c>
      <c r="C268" t="str">
        <f>VLOOKUP(A268,'Variable Library'!A:D,4,FALSE)</f>
        <v>Enrichment (CRSP/Compustat Merged Database)</v>
      </c>
      <c r="E268" t="str">
        <f>VLOOKUP(A268,'Variable Library'!A:D,3,FALSE)</f>
        <v>Past AJEXM -- Cumulative Adjustment Factor - Ex Date -Monthly</v>
      </c>
      <c r="F268" t="str">
        <f>VLOOKUP(A268,'Variable Library'!A:D,2,FALSE)</f>
        <v>NUM</v>
      </c>
      <c r="G268" t="str">
        <f>VLOOKUP(A268,'Variable Library'!A:E,5,FALSE)</f>
        <v>Calculation</v>
      </c>
      <c r="H268">
        <v>31468</v>
      </c>
      <c r="I268">
        <v>66.194072000000006</v>
      </c>
      <c r="J268" t="str">
        <f t="shared" si="4"/>
        <v>past_eight_month_ajexm</v>
      </c>
    </row>
    <row r="269" spans="1:10" x14ac:dyDescent="0.25">
      <c r="A269" t="s">
        <v>274</v>
      </c>
      <c r="B269" t="s">
        <v>544</v>
      </c>
      <c r="C269" t="str">
        <f>VLOOKUP(A269,'Variable Library'!A:D,4,FALSE)</f>
        <v>Enrichment (CRSP/Compustat Merged Database)</v>
      </c>
      <c r="E269" t="str">
        <f>VLOOKUP(A269,'Variable Library'!A:D,3,FALSE)</f>
        <v>Past PRCCM -- Price - Close - Monthly</v>
      </c>
      <c r="F269" t="str">
        <f>VLOOKUP(A269,'Variable Library'!A:D,2,FALSE)</f>
        <v>NUM</v>
      </c>
      <c r="G269" t="str">
        <f>VLOOKUP(A269,'Variable Library'!A:E,5,FALSE)</f>
        <v>Calculation</v>
      </c>
      <c r="H269">
        <v>31468</v>
      </c>
      <c r="I269">
        <v>66.194072000000006</v>
      </c>
      <c r="J269" t="str">
        <f t="shared" si="4"/>
        <v>past_eight_month_prccm</v>
      </c>
    </row>
    <row r="270" spans="1:10" x14ac:dyDescent="0.25">
      <c r="A270" t="s">
        <v>273</v>
      </c>
      <c r="B270" t="s">
        <v>544</v>
      </c>
      <c r="C270" t="str">
        <f>VLOOKUP(A270,'Variable Library'!A:D,4,FALSE)</f>
        <v>Enrichment (CRSP/Compustat Merged Database)</v>
      </c>
      <c r="E270" t="str">
        <f>VLOOKUP(A270,'Variable Library'!A:D,3,FALSE)</f>
        <v>Past TRFM -- Monthly Total Return Factor</v>
      </c>
      <c r="F270" t="str">
        <f>VLOOKUP(A270,'Variable Library'!A:D,2,FALSE)</f>
        <v>NUM</v>
      </c>
      <c r="G270" t="str">
        <f>VLOOKUP(A270,'Variable Library'!A:E,5,FALSE)</f>
        <v>Calculation</v>
      </c>
      <c r="H270">
        <v>31469</v>
      </c>
      <c r="I270">
        <v>66.196175999999994</v>
      </c>
      <c r="J270" t="str">
        <f t="shared" si="4"/>
        <v>past_eight_month_trfm</v>
      </c>
    </row>
    <row r="271" spans="1:10" x14ac:dyDescent="0.25">
      <c r="A271" t="s">
        <v>296</v>
      </c>
      <c r="B271" t="s">
        <v>543</v>
      </c>
      <c r="C271" t="str">
        <f>VLOOKUP(A271,'Variable Library'!A:D,4,FALSE)</f>
        <v>Financial Ratios Firm Level by WRDS</v>
      </c>
      <c r="D271">
        <f>IFERROR(VLOOKUP(A271,Index!A:B,2,FALSE),"")</f>
        <v>128</v>
      </c>
      <c r="E271" t="str">
        <f>VLOOKUP(A271,'Variable Library'!A:D,3,FALSE)</f>
        <v>Forward P/E to Long-term Growth (PEG) ratio</v>
      </c>
      <c r="F271" t="str">
        <f>VLOOKUP(A271,'Variable Library'!A:D,2,FALSE)</f>
        <v>NUM</v>
      </c>
      <c r="G271" t="str">
        <f>VLOOKUP(A271,'Variable Library'!A:E,5,FALSE)</f>
        <v>Metric</v>
      </c>
      <c r="H271">
        <v>26927</v>
      </c>
      <c r="I271">
        <v>56.641914999999997</v>
      </c>
      <c r="J271" t="str">
        <f t="shared" si="4"/>
        <v>peg_ltgforward</v>
      </c>
    </row>
    <row r="272" spans="1:10" x14ac:dyDescent="0.25">
      <c r="A272" t="s">
        <v>271</v>
      </c>
      <c r="B272" t="s">
        <v>544</v>
      </c>
      <c r="C272" t="str">
        <f>VLOOKUP(A272,'Variable Library'!A:D,4,FALSE)</f>
        <v>CRSP/Compustat Merged Database - Security Monthly</v>
      </c>
      <c r="E272" t="str">
        <f>VLOOKUP(A272,'Variable Library'!A:D,3,FALSE)</f>
        <v>CSHOQ -- Common Shares Outstanding</v>
      </c>
      <c r="F272" t="str">
        <f>VLOOKUP(A272,'Variable Library'!A:D,2,FALSE)</f>
        <v>NUM</v>
      </c>
      <c r="G272" t="str">
        <f>VLOOKUP(A272,'Variable Library'!A:E,5,FALSE)</f>
        <v>Statistic</v>
      </c>
      <c r="H272">
        <v>32295</v>
      </c>
      <c r="I272">
        <v>67.933696999999995</v>
      </c>
      <c r="J272" t="str">
        <f t="shared" si="4"/>
        <v>cshoq</v>
      </c>
    </row>
    <row r="273" spans="1:10" x14ac:dyDescent="0.25">
      <c r="A273" t="s">
        <v>270</v>
      </c>
      <c r="B273" t="s">
        <v>544</v>
      </c>
      <c r="C273" t="str">
        <f>VLOOKUP(A273,'Variable Library'!A:D,4,FALSE)</f>
        <v>Enrichment (CRSP/Compustat Merged Database)</v>
      </c>
      <c r="E273" t="str">
        <f>VLOOKUP(A273,'Variable Library'!A:D,3,FALSE)</f>
        <v>Forward AJEXM -- Cumulative Adjustment Factor - Ex Date -Monthly</v>
      </c>
      <c r="F273" t="str">
        <f>VLOOKUP(A273,'Variable Library'!A:D,2,FALSE)</f>
        <v>NUM</v>
      </c>
      <c r="G273" t="str">
        <f>VLOOKUP(A273,'Variable Library'!A:E,5,FALSE)</f>
        <v>Calculation</v>
      </c>
      <c r="H273">
        <v>35243</v>
      </c>
      <c r="I273">
        <v>74.134921000000006</v>
      </c>
      <c r="J273" t="str">
        <f t="shared" si="4"/>
        <v>forward_nine_month_ajexm</v>
      </c>
    </row>
    <row r="274" spans="1:10" x14ac:dyDescent="0.25">
      <c r="A274" t="s">
        <v>268</v>
      </c>
      <c r="B274" t="s">
        <v>544</v>
      </c>
      <c r="C274" t="str">
        <f>VLOOKUP(A274,'Variable Library'!A:D,4,FALSE)</f>
        <v>Enrichment (CRSP/Compustat Merged Database)</v>
      </c>
      <c r="E274" t="str">
        <f>VLOOKUP(A274,'Variable Library'!A:D,3,FALSE)</f>
        <v>Forward PRCCM -- Price - Close - Monthly</v>
      </c>
      <c r="F274" t="str">
        <f>VLOOKUP(A274,'Variable Library'!A:D,2,FALSE)</f>
        <v>NUM</v>
      </c>
      <c r="G274" t="str">
        <f>VLOOKUP(A274,'Variable Library'!A:E,5,FALSE)</f>
        <v>Calculation</v>
      </c>
      <c r="H274">
        <v>35244</v>
      </c>
      <c r="I274">
        <v>74.137023999999997</v>
      </c>
      <c r="J274" t="str">
        <f t="shared" si="4"/>
        <v>forward_nine_month_prccm</v>
      </c>
    </row>
    <row r="275" spans="1:10" x14ac:dyDescent="0.25">
      <c r="A275" t="s">
        <v>269</v>
      </c>
      <c r="B275" t="s">
        <v>544</v>
      </c>
      <c r="C275" t="str">
        <f>VLOOKUP(A275,'Variable Library'!A:D,4,FALSE)</f>
        <v>Enrichment (CRSP/Compustat Merged Database)</v>
      </c>
      <c r="E275" t="str">
        <f>VLOOKUP(A275,'Variable Library'!A:D,3,FALSE)</f>
        <v>Forward TRFM -- Monthly Total Return Factor</v>
      </c>
      <c r="F275" t="str">
        <f>VLOOKUP(A275,'Variable Library'!A:D,2,FALSE)</f>
        <v>NUM</v>
      </c>
      <c r="G275" t="str">
        <f>VLOOKUP(A275,'Variable Library'!A:E,5,FALSE)</f>
        <v>Calculation</v>
      </c>
      <c r="H275">
        <v>35244</v>
      </c>
      <c r="I275">
        <v>74.137023999999997</v>
      </c>
      <c r="J275" t="str">
        <f t="shared" si="4"/>
        <v>forward_nine_month_trfm</v>
      </c>
    </row>
    <row r="276" spans="1:10" x14ac:dyDescent="0.25">
      <c r="A276" t="s">
        <v>297</v>
      </c>
      <c r="B276" t="s">
        <v>543</v>
      </c>
      <c r="C276" t="str">
        <f>VLOOKUP(A276,'Variable Library'!A:D,4,FALSE)</f>
        <v>Financial Ratios Firm Level by WRDS</v>
      </c>
      <c r="D276">
        <f>IFERROR(VLOOKUP(A276,Index!A:B,2,FALSE),"")</f>
        <v>129</v>
      </c>
      <c r="E276" t="str">
        <f>VLOOKUP(A276,'Variable Library'!A:D,3,FALSE)</f>
        <v>Trailing P/E to Growth (PEG) ratio</v>
      </c>
      <c r="F276" t="str">
        <f>VLOOKUP(A276,'Variable Library'!A:D,2,FALSE)</f>
        <v>NUM</v>
      </c>
      <c r="G276" t="str">
        <f>VLOOKUP(A276,'Variable Library'!A:E,5,FALSE)</f>
        <v>Metric</v>
      </c>
      <c r="H276">
        <v>24170</v>
      </c>
      <c r="I276">
        <v>50.842466000000002</v>
      </c>
      <c r="J276" t="str">
        <f t="shared" si="4"/>
        <v>peg_trailing</v>
      </c>
    </row>
    <row r="277" spans="1:10" x14ac:dyDescent="0.25">
      <c r="A277" t="s">
        <v>265</v>
      </c>
      <c r="B277" t="s">
        <v>544</v>
      </c>
      <c r="C277" t="str">
        <f>VLOOKUP(A277,'Variable Library'!A:D,4,FALSE)</f>
        <v>Enrichment (CRSP/Compustat Merged Database)</v>
      </c>
      <c r="E277" t="str">
        <f>VLOOKUP(A277,'Variable Library'!A:D,3,FALSE)</f>
        <v>Past AJEXM -- Cumulative Adjustment Factor - Ex Date -Monthly</v>
      </c>
      <c r="F277" t="str">
        <f>VLOOKUP(A277,'Variable Library'!A:D,2,FALSE)</f>
        <v>NUM</v>
      </c>
      <c r="G277" t="str">
        <f>VLOOKUP(A277,'Variable Library'!A:E,5,FALSE)</f>
        <v>Calculation</v>
      </c>
      <c r="H277">
        <v>35264</v>
      </c>
      <c r="I277">
        <v>74.179095000000004</v>
      </c>
      <c r="J277" t="str">
        <f t="shared" si="4"/>
        <v>past_nine_month_ajexm</v>
      </c>
    </row>
    <row r="278" spans="1:10" x14ac:dyDescent="0.25">
      <c r="A278" t="s">
        <v>266</v>
      </c>
      <c r="B278" t="s">
        <v>544</v>
      </c>
      <c r="C278" t="str">
        <f>VLOOKUP(A278,'Variable Library'!A:D,4,FALSE)</f>
        <v>Enrichment (CRSP/Compustat Merged Database)</v>
      </c>
      <c r="E278" t="str">
        <f>VLOOKUP(A278,'Variable Library'!A:D,3,FALSE)</f>
        <v>Past PRCCM -- Price - Close - Monthly</v>
      </c>
      <c r="F278" t="str">
        <f>VLOOKUP(A278,'Variable Library'!A:D,2,FALSE)</f>
        <v>NUM</v>
      </c>
      <c r="G278" t="str">
        <f>VLOOKUP(A278,'Variable Library'!A:E,5,FALSE)</f>
        <v>Calculation</v>
      </c>
      <c r="H278">
        <v>35264</v>
      </c>
      <c r="I278">
        <v>74.179095000000004</v>
      </c>
      <c r="J278" t="str">
        <f t="shared" si="4"/>
        <v>past_nine_month_prccm</v>
      </c>
    </row>
    <row r="279" spans="1:10" x14ac:dyDescent="0.25">
      <c r="A279" t="s">
        <v>264</v>
      </c>
      <c r="B279" t="s">
        <v>544</v>
      </c>
      <c r="C279" t="str">
        <f>VLOOKUP(A279,'Variable Library'!A:D,4,FALSE)</f>
        <v>Enrichment (CRSP/Compustat Merged Database)</v>
      </c>
      <c r="E279" t="str">
        <f>VLOOKUP(A279,'Variable Library'!A:D,3,FALSE)</f>
        <v>Past TRFM -- Monthly Total Return Factor</v>
      </c>
      <c r="F279" t="str">
        <f>VLOOKUP(A279,'Variable Library'!A:D,2,FALSE)</f>
        <v>NUM</v>
      </c>
      <c r="G279" t="str">
        <f>VLOOKUP(A279,'Variable Library'!A:E,5,FALSE)</f>
        <v>Calculation</v>
      </c>
      <c r="H279">
        <v>35264</v>
      </c>
      <c r="I279">
        <v>74.179095000000004</v>
      </c>
      <c r="J279" t="str">
        <f t="shared" si="4"/>
        <v>past_nine_month_trfm</v>
      </c>
    </row>
    <row r="280" spans="1:10" ht="15" customHeight="1" x14ac:dyDescent="0.25">
      <c r="A280" t="s">
        <v>360</v>
      </c>
      <c r="B280" t="s">
        <v>543</v>
      </c>
      <c r="C280" t="str">
        <f>VLOOKUP(A280,'Variable Library'!A:D,4,FALSE)</f>
        <v>Financial Ratios Firm Level by WRDS</v>
      </c>
      <c r="D280">
        <f>IFERROR(VLOOKUP(A280,Index!A:B,2,FALSE),"")</f>
        <v>130</v>
      </c>
      <c r="E280" t="str">
        <f>VLOOKUP(A280,'Variable Library'!A:D,3,FALSE)</f>
        <v>Pre-tax Return on Total Earning Assets</v>
      </c>
      <c r="F280" t="str">
        <f>VLOOKUP(A280,'Variable Library'!A:D,2,FALSE)</f>
        <v>NUM</v>
      </c>
      <c r="G280" t="str">
        <f>VLOOKUP(A280,'Variable Library'!A:E,5,FALSE)</f>
        <v>Metric</v>
      </c>
      <c r="H280">
        <v>9158</v>
      </c>
      <c r="I280">
        <v>19.264182999999999</v>
      </c>
      <c r="J280" t="str">
        <f t="shared" si="4"/>
        <v>pretret_earnat</v>
      </c>
    </row>
    <row r="281" spans="1:10" x14ac:dyDescent="0.25">
      <c r="A281" t="s">
        <v>262</v>
      </c>
      <c r="B281" t="s">
        <v>544</v>
      </c>
      <c r="C281" t="str">
        <f>VLOOKUP(A281,'Variable Library'!A:D,4,FALSE)</f>
        <v>Enrichment (CRSP/Compustat Merged Database)</v>
      </c>
      <c r="E281" t="str">
        <f>VLOOKUP(A281,'Variable Library'!A:D,3,FALSE)</f>
        <v>Forward AJEXM -- Cumulative Adjustment Factor - Ex Date -Monthly</v>
      </c>
      <c r="F281" t="str">
        <f>VLOOKUP(A281,'Variable Library'!A:D,2,FALSE)</f>
        <v>NUM</v>
      </c>
      <c r="G281" t="str">
        <f>VLOOKUP(A281,'Variable Library'!A:E,5,FALSE)</f>
        <v>Calculation</v>
      </c>
      <c r="H281">
        <v>38981</v>
      </c>
      <c r="I281">
        <v>81.997939000000002</v>
      </c>
      <c r="J281" t="str">
        <f t="shared" si="4"/>
        <v>forward_ten_month_ajexm</v>
      </c>
    </row>
    <row r="282" spans="1:10" x14ac:dyDescent="0.25">
      <c r="A282" t="s">
        <v>260</v>
      </c>
      <c r="B282" t="s">
        <v>544</v>
      </c>
      <c r="C282" t="str">
        <f>VLOOKUP(A282,'Variable Library'!A:D,4,FALSE)</f>
        <v>Enrichment (CRSP/Compustat Merged Database)</v>
      </c>
      <c r="E282" t="str">
        <f>VLOOKUP(A282,'Variable Library'!A:D,3,FALSE)</f>
        <v>Forward PRCCM -- Price - Close - Monthly</v>
      </c>
      <c r="F282" t="str">
        <f>VLOOKUP(A282,'Variable Library'!A:D,2,FALSE)</f>
        <v>NUM</v>
      </c>
      <c r="G282" t="str">
        <f>VLOOKUP(A282,'Variable Library'!A:E,5,FALSE)</f>
        <v>Calculation</v>
      </c>
      <c r="H282">
        <v>38982</v>
      </c>
      <c r="I282">
        <v>82.000041999999993</v>
      </c>
      <c r="J282" t="str">
        <f t="shared" si="4"/>
        <v>forward_ten_month_prccm</v>
      </c>
    </row>
    <row r="283" spans="1:10" x14ac:dyDescent="0.25">
      <c r="A283" t="s">
        <v>261</v>
      </c>
      <c r="B283" t="s">
        <v>544</v>
      </c>
      <c r="C283" t="str">
        <f>VLOOKUP(A283,'Variable Library'!A:D,4,FALSE)</f>
        <v>Enrichment (CRSP/Compustat Merged Database)</v>
      </c>
      <c r="E283" t="str">
        <f>VLOOKUP(A283,'Variable Library'!A:D,3,FALSE)</f>
        <v>Forward TRFM -- Monthly Total Return Factor</v>
      </c>
      <c r="F283" t="str">
        <f>VLOOKUP(A283,'Variable Library'!A:D,2,FALSE)</f>
        <v>NUM</v>
      </c>
      <c r="G283" t="str">
        <f>VLOOKUP(A283,'Variable Library'!A:E,5,FALSE)</f>
        <v>Calculation</v>
      </c>
      <c r="H283">
        <v>38982</v>
      </c>
      <c r="I283">
        <v>82.000041999999993</v>
      </c>
      <c r="J283" t="str">
        <f t="shared" si="4"/>
        <v>forward_ten_month_trfm</v>
      </c>
    </row>
    <row r="284" spans="1:10" ht="15" customHeight="1" x14ac:dyDescent="0.25">
      <c r="A284" t="s">
        <v>359</v>
      </c>
      <c r="B284" t="s">
        <v>543</v>
      </c>
      <c r="C284" t="str">
        <f>VLOOKUP(A284,'Variable Library'!A:D,4,FALSE)</f>
        <v>Financial Ratios Firm Level by WRDS</v>
      </c>
      <c r="D284">
        <f>IFERROR(VLOOKUP(A284,Index!A:B,2,FALSE),"")</f>
        <v>131</v>
      </c>
      <c r="E284" t="str">
        <f>VLOOKUP(A284,'Variable Library'!A:D,3,FALSE)</f>
        <v>Pre-tax return on Net Operating Assets</v>
      </c>
      <c r="F284" t="str">
        <f>VLOOKUP(A284,'Variable Library'!A:D,2,FALSE)</f>
        <v>NUM</v>
      </c>
      <c r="G284" t="str">
        <f>VLOOKUP(A284,'Variable Library'!A:E,5,FALSE)</f>
        <v>Metric</v>
      </c>
      <c r="H284">
        <v>9158</v>
      </c>
      <c r="I284">
        <v>19.264182999999999</v>
      </c>
      <c r="J284" t="str">
        <f t="shared" si="4"/>
        <v>pretret_noa</v>
      </c>
    </row>
    <row r="285" spans="1:10" x14ac:dyDescent="0.25">
      <c r="A285" t="s">
        <v>258</v>
      </c>
      <c r="B285" t="s">
        <v>544</v>
      </c>
      <c r="C285" t="str">
        <f>VLOOKUP(A285,'Variable Library'!A:D,4,FALSE)</f>
        <v>Enrichment (CRSP/Compustat Merged Database)</v>
      </c>
      <c r="E285" t="str">
        <f>VLOOKUP(A285,'Variable Library'!A:D,3,FALSE)</f>
        <v>Past AJEXM -- Cumulative Adjustment Factor - Ex Date -Monthly</v>
      </c>
      <c r="F285" t="str">
        <f>VLOOKUP(A285,'Variable Library'!A:D,2,FALSE)</f>
        <v>NUM</v>
      </c>
      <c r="G285" t="str">
        <f>VLOOKUP(A285,'Variable Library'!A:E,5,FALSE)</f>
        <v>Calculation</v>
      </c>
      <c r="H285">
        <v>39011</v>
      </c>
      <c r="I285">
        <v>82.061044999999993</v>
      </c>
      <c r="J285" t="str">
        <f t="shared" si="4"/>
        <v>past_ten_month_ajexm</v>
      </c>
    </row>
    <row r="286" spans="1:10" x14ac:dyDescent="0.25">
      <c r="A286" t="s">
        <v>257</v>
      </c>
      <c r="B286" t="s">
        <v>544</v>
      </c>
      <c r="C286" t="str">
        <f>VLOOKUP(A286,'Variable Library'!A:D,4,FALSE)</f>
        <v>Enrichment (CRSP/Compustat Merged Database)</v>
      </c>
      <c r="E286" t="str">
        <f>VLOOKUP(A286,'Variable Library'!A:D,3,FALSE)</f>
        <v>Past PRCCM -- Price - Close - Monthly</v>
      </c>
      <c r="F286" t="str">
        <f>VLOOKUP(A286,'Variable Library'!A:D,2,FALSE)</f>
        <v>NUM</v>
      </c>
      <c r="G286" t="str">
        <f>VLOOKUP(A286,'Variable Library'!A:E,5,FALSE)</f>
        <v>Calculation</v>
      </c>
      <c r="H286">
        <v>39011</v>
      </c>
      <c r="I286">
        <v>82.061044999999993</v>
      </c>
      <c r="J286" t="str">
        <f t="shared" si="4"/>
        <v>past_ten_month_prccm</v>
      </c>
    </row>
    <row r="287" spans="1:10" x14ac:dyDescent="0.25">
      <c r="A287" t="s">
        <v>256</v>
      </c>
      <c r="B287" t="s">
        <v>544</v>
      </c>
      <c r="C287" t="str">
        <f>VLOOKUP(A287,'Variable Library'!A:D,4,FALSE)</f>
        <v>Enrichment (CRSP/Compustat Merged Database)</v>
      </c>
      <c r="E287" t="str">
        <f>VLOOKUP(A287,'Variable Library'!A:D,3,FALSE)</f>
        <v>Past TRFM -- Monthly Total Return Factor</v>
      </c>
      <c r="F287" t="str">
        <f>VLOOKUP(A287,'Variable Library'!A:D,2,FALSE)</f>
        <v>NUM</v>
      </c>
      <c r="G287" t="str">
        <f>VLOOKUP(A287,'Variable Library'!A:E,5,FALSE)</f>
        <v>Calculation</v>
      </c>
      <c r="H287">
        <v>39011</v>
      </c>
      <c r="I287">
        <v>82.061044999999993</v>
      </c>
      <c r="J287" t="str">
        <f t="shared" si="4"/>
        <v>past_ten_month_trfm</v>
      </c>
    </row>
    <row r="288" spans="1:10" ht="15" customHeight="1" x14ac:dyDescent="0.25">
      <c r="A288" t="s">
        <v>363</v>
      </c>
      <c r="B288" t="s">
        <v>543</v>
      </c>
      <c r="C288" t="str">
        <f>VLOOKUP(A288,'Variable Library'!A:D,4,FALSE)</f>
        <v>Financial Ratios Firm Level by WRDS</v>
      </c>
      <c r="D288">
        <f>IFERROR(VLOOKUP(A288,Index!A:B,2,FALSE),"")</f>
        <v>132</v>
      </c>
      <c r="E288" t="str">
        <f>VLOOKUP(A288,'Variable Library'!A:D,3,FALSE)</f>
        <v>Profit Before Depreciation/Current Liabilities</v>
      </c>
      <c r="F288" t="str">
        <f>VLOOKUP(A288,'Variable Library'!A:D,2,FALSE)</f>
        <v>NUM</v>
      </c>
      <c r="G288" t="str">
        <f>VLOOKUP(A288,'Variable Library'!A:E,5,FALSE)</f>
        <v>Metric</v>
      </c>
      <c r="H288">
        <v>9061</v>
      </c>
      <c r="I288">
        <v>19.060140000000001</v>
      </c>
      <c r="J288" t="str">
        <f t="shared" si="4"/>
        <v>profit_lct</v>
      </c>
    </row>
    <row r="289" spans="1:10" ht="15" customHeight="1" x14ac:dyDescent="0.25">
      <c r="A289" t="s">
        <v>417</v>
      </c>
      <c r="B289" t="s">
        <v>543</v>
      </c>
      <c r="C289" t="str">
        <f>VLOOKUP(A289,'Variable Library'!A:D,4,FALSE)</f>
        <v>Financial Ratios Firm Level by WRDS</v>
      </c>
      <c r="D289">
        <f>IFERROR(VLOOKUP(A289,Index!A:B,2,FALSE),"")</f>
        <v>133</v>
      </c>
      <c r="E289" t="str">
        <f>VLOOKUP(A289,'Variable Library'!A:D,3,FALSE)</f>
        <v>Price/Sales</v>
      </c>
      <c r="F289" t="str">
        <f>VLOOKUP(A289,'Variable Library'!A:D,2,FALSE)</f>
        <v>NUM</v>
      </c>
      <c r="G289" t="str">
        <f>VLOOKUP(A289,'Variable Library'!A:E,5,FALSE)</f>
        <v>Metric</v>
      </c>
      <c r="H289">
        <v>1627</v>
      </c>
      <c r="I289">
        <v>3.422453</v>
      </c>
      <c r="J289" t="str">
        <f t="shared" si="4"/>
        <v>ps</v>
      </c>
    </row>
    <row r="290" spans="1:10" ht="15" customHeight="1" x14ac:dyDescent="0.25">
      <c r="A290" t="s">
        <v>408</v>
      </c>
      <c r="B290" t="s">
        <v>543</v>
      </c>
      <c r="C290" t="str">
        <f>VLOOKUP(A290,'Variable Library'!A:D,4,FALSE)</f>
        <v>Financial Ratios Firm Level by WRDS</v>
      </c>
      <c r="D290">
        <f>IFERROR(VLOOKUP(A290,Index!A:B,2,FALSE),"")</f>
        <v>134</v>
      </c>
      <c r="E290" t="str">
        <f>VLOOKUP(A290,'Variable Library'!A:D,3,FALSE)</f>
        <v>Price/Book</v>
      </c>
      <c r="F290" t="str">
        <f>VLOOKUP(A290,'Variable Library'!A:D,2,FALSE)</f>
        <v>NUM</v>
      </c>
      <c r="G290" t="str">
        <f>VLOOKUP(A290,'Variable Library'!A:E,5,FALSE)</f>
        <v>Metric</v>
      </c>
      <c r="H290">
        <v>1805</v>
      </c>
      <c r="I290">
        <v>3.7968829999999998</v>
      </c>
      <c r="J290" t="str">
        <f t="shared" si="4"/>
        <v>ptb</v>
      </c>
    </row>
    <row r="291" spans="1:10" x14ac:dyDescent="0.25">
      <c r="A291" t="s">
        <v>252</v>
      </c>
      <c r="B291" t="s">
        <v>544</v>
      </c>
      <c r="C291" t="str">
        <f>VLOOKUP(A291,'Variable Library'!A:D,4,FALSE)</f>
        <v>Enrichment (CRSP/Compustat Merged Database)</v>
      </c>
      <c r="E291" t="str">
        <f>VLOOKUP(A291,'Variable Library'!A:D,3,FALSE)</f>
        <v>Forward AJEXM -- Cumulative Adjustment Factor - Ex Date -Monthly</v>
      </c>
      <c r="F291" t="str">
        <f>VLOOKUP(A291,'Variable Library'!A:D,2,FALSE)</f>
        <v>NUM</v>
      </c>
      <c r="G291" t="str">
        <f>VLOOKUP(A291,'Variable Library'!A:E,5,FALSE)</f>
        <v>Calculation</v>
      </c>
      <c r="H291">
        <v>42702</v>
      </c>
      <c r="I291">
        <v>89.825196000000005</v>
      </c>
      <c r="J291" t="str">
        <f t="shared" si="4"/>
        <v>forward_eleven_month_ajexm</v>
      </c>
    </row>
    <row r="292" spans="1:10" x14ac:dyDescent="0.25">
      <c r="A292" t="s">
        <v>251</v>
      </c>
      <c r="B292" t="s">
        <v>544</v>
      </c>
      <c r="C292" t="str">
        <f>VLOOKUP(A292,'Variable Library'!A:D,4,FALSE)</f>
        <v>Enrichment (CRSP/Compustat Merged Database)</v>
      </c>
      <c r="E292" t="str">
        <f>VLOOKUP(A292,'Variable Library'!A:D,3,FALSE)</f>
        <v>Forward PRCCM -- Price - Close - Monthly</v>
      </c>
      <c r="F292" t="str">
        <f>VLOOKUP(A292,'Variable Library'!A:D,2,FALSE)</f>
        <v>NUM</v>
      </c>
      <c r="G292" t="str">
        <f>VLOOKUP(A292,'Variable Library'!A:E,5,FALSE)</f>
        <v>Calculation</v>
      </c>
      <c r="H292">
        <v>42703</v>
      </c>
      <c r="I292">
        <v>89.827299999999994</v>
      </c>
      <c r="J292" t="str">
        <f t="shared" si="4"/>
        <v>forward_eleven_month_prccm</v>
      </c>
    </row>
    <row r="293" spans="1:10" x14ac:dyDescent="0.25">
      <c r="A293" t="s">
        <v>250</v>
      </c>
      <c r="B293" t="s">
        <v>544</v>
      </c>
      <c r="C293" t="str">
        <f>VLOOKUP(A293,'Variable Library'!A:D,4,FALSE)</f>
        <v>Enrichment (CRSP/Compustat Merged Database)</v>
      </c>
      <c r="E293" t="str">
        <f>VLOOKUP(A293,'Variable Library'!A:D,3,FALSE)</f>
        <v>Forward TRFM -- Monthly Total Return Factor</v>
      </c>
      <c r="F293" t="str">
        <f>VLOOKUP(A293,'Variable Library'!A:D,2,FALSE)</f>
        <v>NUM</v>
      </c>
      <c r="G293" t="str">
        <f>VLOOKUP(A293,'Variable Library'!A:E,5,FALSE)</f>
        <v>Calculation</v>
      </c>
      <c r="H293">
        <v>42703</v>
      </c>
      <c r="I293">
        <v>89.827299999999994</v>
      </c>
      <c r="J293" t="str">
        <f t="shared" si="4"/>
        <v>forward_eleven_month_trfm</v>
      </c>
    </row>
    <row r="294" spans="1:10" ht="15" customHeight="1" x14ac:dyDescent="0.25">
      <c r="A294" t="s">
        <v>415</v>
      </c>
      <c r="B294" t="s">
        <v>543</v>
      </c>
      <c r="C294" t="str">
        <f>VLOOKUP(A294,'Variable Library'!A:D,4,FALSE)</f>
        <v>Financial Ratios Firm Level by WRDS</v>
      </c>
      <c r="D294">
        <f>IFERROR(VLOOKUP(A294,Index!A:B,2,FALSE),"")</f>
        <v>135</v>
      </c>
      <c r="E294" t="str">
        <f>VLOOKUP(A294,'Variable Library'!A:D,3,FALSE)</f>
        <v>Pre-tax Profit Margin</v>
      </c>
      <c r="F294" t="str">
        <f>VLOOKUP(A294,'Variable Library'!A:D,2,FALSE)</f>
        <v>NUM</v>
      </c>
      <c r="G294" t="str">
        <f>VLOOKUP(A294,'Variable Library'!A:E,5,FALSE)</f>
        <v>Metric</v>
      </c>
      <c r="H294">
        <v>1627</v>
      </c>
      <c r="I294">
        <v>3.422453</v>
      </c>
      <c r="J294" t="str">
        <f t="shared" si="4"/>
        <v>ptpm</v>
      </c>
    </row>
    <row r="295" spans="1:10" x14ac:dyDescent="0.25">
      <c r="A295" t="s">
        <v>247</v>
      </c>
      <c r="B295" t="s">
        <v>544</v>
      </c>
      <c r="C295" t="str">
        <f>VLOOKUP(A295,'Variable Library'!A:D,4,FALSE)</f>
        <v>Enrichment (CRSP/Compustat Merged Database)</v>
      </c>
      <c r="E295" t="str">
        <f>VLOOKUP(A295,'Variable Library'!A:D,3,FALSE)</f>
        <v>Past AJEXM -- Cumulative Adjustment Factor - Ex Date -Monthly</v>
      </c>
      <c r="F295" t="str">
        <f>VLOOKUP(A295,'Variable Library'!A:D,2,FALSE)</f>
        <v>NUM</v>
      </c>
      <c r="G295" t="str">
        <f>VLOOKUP(A295,'Variable Library'!A:E,5,FALSE)</f>
        <v>Calculation</v>
      </c>
      <c r="H295">
        <v>42730</v>
      </c>
      <c r="I295">
        <v>89.884095000000002</v>
      </c>
      <c r="J295" t="str">
        <f t="shared" si="4"/>
        <v>past_eleven_month_ajexm</v>
      </c>
    </row>
    <row r="296" spans="1:10" x14ac:dyDescent="0.25">
      <c r="A296" t="s">
        <v>248</v>
      </c>
      <c r="B296" t="s">
        <v>544</v>
      </c>
      <c r="C296" t="str">
        <f>VLOOKUP(A296,'Variable Library'!A:D,4,FALSE)</f>
        <v>Enrichment (CRSP/Compustat Merged Database)</v>
      </c>
      <c r="E296" t="str">
        <f>VLOOKUP(A296,'Variable Library'!A:D,3,FALSE)</f>
        <v>Past PRCCM -- Price - Close - Monthly</v>
      </c>
      <c r="F296" t="str">
        <f>VLOOKUP(A296,'Variable Library'!A:D,2,FALSE)</f>
        <v>NUM</v>
      </c>
      <c r="G296" t="str">
        <f>VLOOKUP(A296,'Variable Library'!A:E,5,FALSE)</f>
        <v>Calculation</v>
      </c>
      <c r="H296">
        <v>42730</v>
      </c>
      <c r="I296">
        <v>89.884095000000002</v>
      </c>
      <c r="J296" t="str">
        <f t="shared" si="4"/>
        <v>past_eleven_month_prccm</v>
      </c>
    </row>
    <row r="297" spans="1:10" x14ac:dyDescent="0.25">
      <c r="A297" t="s">
        <v>246</v>
      </c>
      <c r="B297" t="s">
        <v>544</v>
      </c>
      <c r="C297" t="str">
        <f>VLOOKUP(A297,'Variable Library'!A:D,4,FALSE)</f>
        <v>Enrichment (CRSP/Compustat Merged Database)</v>
      </c>
      <c r="E297" t="str">
        <f>VLOOKUP(A297,'Variable Library'!A:D,3,FALSE)</f>
        <v>Past TRFM -- Monthly Total Return Factor</v>
      </c>
      <c r="F297" t="str">
        <f>VLOOKUP(A297,'Variable Library'!A:D,2,FALSE)</f>
        <v>NUM</v>
      </c>
      <c r="G297" t="str">
        <f>VLOOKUP(A297,'Variable Library'!A:E,5,FALSE)</f>
        <v>Calculation</v>
      </c>
      <c r="H297">
        <v>42730</v>
      </c>
      <c r="I297">
        <v>89.884095000000002</v>
      </c>
      <c r="J297" t="str">
        <f t="shared" si="4"/>
        <v>past_eleven_month_trfm</v>
      </c>
    </row>
    <row r="298" spans="1:10" ht="15" customHeight="1" x14ac:dyDescent="0.25">
      <c r="A298" t="s">
        <v>365</v>
      </c>
      <c r="B298" t="s">
        <v>543</v>
      </c>
      <c r="C298" t="str">
        <f>VLOOKUP(A298,'Variable Library'!A:D,4,FALSE)</f>
        <v>Financial Ratios Firm Level by WRDS</v>
      </c>
      <c r="D298">
        <f>IFERROR(VLOOKUP(A298,Index!A:B,2,FALSE),"")</f>
        <v>136</v>
      </c>
      <c r="E298" t="str">
        <f>VLOOKUP(A298,'Variable Library'!A:D,3,FALSE)</f>
        <v>Quick Ratio (Acid Test)</v>
      </c>
      <c r="F298" t="str">
        <f>VLOOKUP(A298,'Variable Library'!A:D,2,FALSE)</f>
        <v>NUM</v>
      </c>
      <c r="G298" t="str">
        <f>VLOOKUP(A298,'Variable Library'!A:E,5,FALSE)</f>
        <v>Metric</v>
      </c>
      <c r="H298">
        <v>9019</v>
      </c>
      <c r="I298">
        <v>18.971792000000001</v>
      </c>
      <c r="J298" t="str">
        <f t="shared" si="4"/>
        <v>quick_ratio</v>
      </c>
    </row>
    <row r="299" spans="1:10" x14ac:dyDescent="0.25">
      <c r="A299" t="s">
        <v>244</v>
      </c>
      <c r="B299" t="s">
        <v>544</v>
      </c>
      <c r="C299" t="str">
        <f>VLOOKUP(A299,'Variable Library'!A:D,4,FALSE)</f>
        <v>CRSP/Compustat Merged Database - Security Monthly</v>
      </c>
      <c r="E299" t="str">
        <f>VLOOKUP(A299,'Variable Library'!A:D,3,FALSE)</f>
        <v>DLRSN -- Research Co Reason for Deletion</v>
      </c>
      <c r="F299" t="str">
        <f>VLOOKUP(A299,'Variable Library'!A:D,2,FALSE)</f>
        <v>CHAR</v>
      </c>
      <c r="G299" t="str">
        <f>VLOOKUP(A299,'Variable Library'!A:E,5,FALSE)</f>
        <v>Reference (Description)</v>
      </c>
      <c r="H299">
        <v>43530</v>
      </c>
      <c r="I299">
        <v>91.566924</v>
      </c>
      <c r="J299" t="str">
        <f t="shared" si="4"/>
        <v>dlrsn</v>
      </c>
    </row>
    <row r="300" spans="1:10" x14ac:dyDescent="0.25">
      <c r="A300" t="s">
        <v>243</v>
      </c>
      <c r="B300" t="s">
        <v>544</v>
      </c>
      <c r="C300" t="str">
        <f>VLOOKUP(A300,'Variable Library'!A:D,4,FALSE)</f>
        <v>CRSP/Compustat Merged Database - Security Monthly</v>
      </c>
      <c r="E300" t="str">
        <f>VLOOKUP(A300,'Variable Library'!A:D,3,FALSE)</f>
        <v>DLRSN -- Research Co Reason for Deletion</v>
      </c>
      <c r="F300" t="str">
        <f>VLOOKUP(A300,'Variable Library'!A:D,2,FALSE)</f>
        <v>CHAR</v>
      </c>
      <c r="G300" t="str">
        <f>VLOOKUP(A300,'Variable Library'!A:E,5,FALSE)</f>
        <v>Reference (Description)</v>
      </c>
      <c r="H300">
        <v>44044</v>
      </c>
      <c r="I300">
        <v>92.648142000000007</v>
      </c>
      <c r="J300" t="str">
        <f t="shared" si="4"/>
        <v>dlrsn</v>
      </c>
    </row>
    <row r="301" spans="1:10" x14ac:dyDescent="0.25">
      <c r="A301" t="s">
        <v>242</v>
      </c>
      <c r="B301" t="s">
        <v>544</v>
      </c>
      <c r="C301" t="str">
        <f>VLOOKUP(A301,'Variable Library'!A:D,4,FALSE)</f>
        <v>CRSP/Compustat Merged Database - Security Monthly</v>
      </c>
      <c r="E301" t="str">
        <f>VLOOKUP(A301,'Variable Library'!A:D,3,FALSE)</f>
        <v>DLDTE -- Research Company Deletion Date</v>
      </c>
      <c r="F301" t="str">
        <f>VLOOKUP(A301,'Variable Library'!A:D,2,FALSE)</f>
        <v>DATE</v>
      </c>
      <c r="G301" t="str">
        <f>VLOOKUP(A301,'Variable Library'!A:E,5,FALSE)</f>
        <v>Reference (Date)</v>
      </c>
      <c r="H301">
        <v>44044</v>
      </c>
      <c r="I301">
        <v>92.648142000000007</v>
      </c>
      <c r="J301" t="str">
        <f t="shared" si="4"/>
        <v>dldte</v>
      </c>
    </row>
    <row r="302" spans="1:10" x14ac:dyDescent="0.25">
      <c r="A302" t="s">
        <v>241</v>
      </c>
      <c r="B302" t="s">
        <v>544</v>
      </c>
      <c r="C302" t="str">
        <f>VLOOKUP(A302,'Variable Library'!A:D,4,FALSE)</f>
        <v>CRSP/Compustat Merged Database - Security Monthly</v>
      </c>
      <c r="E302" t="str">
        <f>VLOOKUP(A302,'Variable Library'!A:D,3,FALSE)</f>
        <v>ADD2 -- Address Line 2</v>
      </c>
      <c r="F302" t="str">
        <f>VLOOKUP(A302,'Variable Library'!A:D,2,FALSE)</f>
        <v>CHAR</v>
      </c>
      <c r="G302" t="str">
        <f>VLOOKUP(A302,'Variable Library'!A:E,5,FALSE)</f>
        <v>Reference (Location)</v>
      </c>
      <c r="H302">
        <v>46158</v>
      </c>
      <c r="I302">
        <v>97.095016999999999</v>
      </c>
      <c r="J302" t="str">
        <f t="shared" si="4"/>
        <v>add2</v>
      </c>
    </row>
    <row r="303" spans="1:10" x14ac:dyDescent="0.25">
      <c r="A303" t="s">
        <v>240</v>
      </c>
      <c r="B303" t="s">
        <v>544</v>
      </c>
      <c r="C303" t="str">
        <f>VLOOKUP(A303,'Variable Library'!A:D,4,FALSE)</f>
        <v>CRSP/Compustat Merged Database - Security Monthly</v>
      </c>
      <c r="E303" t="str">
        <f>VLOOKUP(A303,'Variable Library'!A:D,3,FALSE)</f>
        <v>ADD2 -- Address Line 2</v>
      </c>
      <c r="F303" t="str">
        <f>VLOOKUP(A303,'Variable Library'!A:D,2,FALSE)</f>
        <v>CHAR</v>
      </c>
      <c r="G303" t="str">
        <f>VLOOKUP(A303,'Variable Library'!A:E,5,FALSE)</f>
        <v>Reference (Location)</v>
      </c>
      <c r="H303">
        <v>46206</v>
      </c>
      <c r="I303">
        <v>97.195986000000005</v>
      </c>
      <c r="J303" t="str">
        <f t="shared" si="4"/>
        <v>add2</v>
      </c>
    </row>
    <row r="304" spans="1:10" ht="15" customHeight="1" x14ac:dyDescent="0.25">
      <c r="A304" t="s">
        <v>462</v>
      </c>
      <c r="B304" t="s">
        <v>543</v>
      </c>
      <c r="C304" t="str">
        <f>VLOOKUP(A304,'Variable Library'!A:D,4,FALSE)</f>
        <v>Financial Ratios Firm Level by WRDS</v>
      </c>
      <c r="D304">
        <f>IFERROR(VLOOKUP(A304,Index!A:B,2,FALSE),"")</f>
        <v>137</v>
      </c>
      <c r="E304" t="str">
        <f>VLOOKUP(A304,'Variable Library'!A:D,3,FALSE)</f>
        <v>Research and Development/Sales</v>
      </c>
      <c r="F304" t="str">
        <f>VLOOKUP(A304,'Variable Library'!A:D,2,FALSE)</f>
        <v>NUM</v>
      </c>
      <c r="G304" t="str">
        <f>VLOOKUP(A304,'Variable Library'!A:E,5,FALSE)</f>
        <v>Metric</v>
      </c>
      <c r="H304">
        <v>116</v>
      </c>
      <c r="I304">
        <v>0.24401</v>
      </c>
      <c r="J304" t="str">
        <f t="shared" si="4"/>
        <v>rd_sale</v>
      </c>
    </row>
    <row r="305" spans="1:10" x14ac:dyDescent="0.25">
      <c r="A305" t="s">
        <v>238</v>
      </c>
      <c r="B305" t="s">
        <v>544</v>
      </c>
      <c r="C305" t="str">
        <f>VLOOKUP(A305,'Variable Library'!A:D,4,FALSE)</f>
        <v>Enrichment (CRSP/Compustat Merged Database)</v>
      </c>
      <c r="E305" t="str">
        <f>VLOOKUP(A305,'Variable Library'!A:D,3,FALSE)</f>
        <v>Forward AJEXM -- Cumulative Adjustment Factor - Ex Date -Monthly</v>
      </c>
      <c r="F305" t="str">
        <f>VLOOKUP(A305,'Variable Library'!A:D,2,FALSE)</f>
        <v>NUM</v>
      </c>
      <c r="G305" t="str">
        <f>VLOOKUP(A305,'Variable Library'!A:E,5,FALSE)</f>
        <v>Calculation</v>
      </c>
      <c r="H305">
        <v>46389</v>
      </c>
      <c r="I305">
        <v>97.580933999999999</v>
      </c>
      <c r="J305" t="str">
        <f t="shared" si="4"/>
        <v>forward_twelve_month_ajexm</v>
      </c>
    </row>
    <row r="306" spans="1:10" x14ac:dyDescent="0.25">
      <c r="A306" t="s">
        <v>239</v>
      </c>
      <c r="B306" t="s">
        <v>544</v>
      </c>
      <c r="C306" t="str">
        <f>VLOOKUP(A306,'Variable Library'!A:D,4,FALSE)</f>
        <v>Enrichment (CRSP/Compustat Merged Database)</v>
      </c>
      <c r="E306" t="str">
        <f>VLOOKUP(A306,'Variable Library'!A:D,3,FALSE)</f>
        <v>Forward PRCCM -- Price - Close - Monthly</v>
      </c>
      <c r="F306" t="str">
        <f>VLOOKUP(A306,'Variable Library'!A:D,2,FALSE)</f>
        <v>NUM</v>
      </c>
      <c r="G306" t="str">
        <f>VLOOKUP(A306,'Variable Library'!A:E,5,FALSE)</f>
        <v>Calculation</v>
      </c>
      <c r="H306">
        <v>46389</v>
      </c>
      <c r="I306">
        <v>97.580933999999999</v>
      </c>
      <c r="J306" t="str">
        <f t="shared" si="4"/>
        <v>forward_twelve_month_prccm</v>
      </c>
    </row>
    <row r="307" spans="1:10" x14ac:dyDescent="0.25">
      <c r="A307" t="s">
        <v>237</v>
      </c>
      <c r="B307" t="s">
        <v>544</v>
      </c>
      <c r="C307" t="str">
        <f>VLOOKUP(A307,'Variable Library'!A:D,4,FALSE)</f>
        <v>Enrichment (CRSP/Compustat Merged Database)</v>
      </c>
      <c r="E307" t="str">
        <f>VLOOKUP(A307,'Variable Library'!A:D,3,FALSE)</f>
        <v>Forward TRFM -- Monthly Total Return Factor</v>
      </c>
      <c r="F307" t="str">
        <f>VLOOKUP(A307,'Variable Library'!A:D,2,FALSE)</f>
        <v>NUM</v>
      </c>
      <c r="G307" t="str">
        <f>VLOOKUP(A307,'Variable Library'!A:E,5,FALSE)</f>
        <v>Calculation</v>
      </c>
      <c r="H307">
        <v>46389</v>
      </c>
      <c r="I307">
        <v>97.580933999999999</v>
      </c>
      <c r="J307" t="str">
        <f t="shared" si="4"/>
        <v>forward_twelve_month_trfm</v>
      </c>
    </row>
    <row r="308" spans="1:10" ht="15" customHeight="1" x14ac:dyDescent="0.25">
      <c r="A308" t="s">
        <v>362</v>
      </c>
      <c r="B308" t="s">
        <v>543</v>
      </c>
      <c r="C308" t="str">
        <f>VLOOKUP(A308,'Variable Library'!A:D,4,FALSE)</f>
        <v>Financial Ratios Firm Level by WRDS</v>
      </c>
      <c r="D308">
        <f>IFERROR(VLOOKUP(A308,Index!A:B,2,FALSE),"")</f>
        <v>138</v>
      </c>
      <c r="E308" t="str">
        <f>VLOOKUP(A308,'Variable Library'!A:D,3,FALSE)</f>
        <v>Receivables/Current Assets</v>
      </c>
      <c r="F308" t="str">
        <f>VLOOKUP(A308,'Variable Library'!A:D,2,FALSE)</f>
        <v>NUM</v>
      </c>
      <c r="G308" t="str">
        <f>VLOOKUP(A308,'Variable Library'!A:E,5,FALSE)</f>
        <v>Metric</v>
      </c>
      <c r="H308">
        <v>9107</v>
      </c>
      <c r="I308">
        <v>19.156903</v>
      </c>
      <c r="J308" t="str">
        <f t="shared" si="4"/>
        <v>rect_act</v>
      </c>
    </row>
    <row r="309" spans="1:10" x14ac:dyDescent="0.25">
      <c r="A309" t="s">
        <v>234</v>
      </c>
      <c r="B309" t="s">
        <v>544</v>
      </c>
      <c r="C309" t="str">
        <f>VLOOKUP(A309,'Variable Library'!A:D,4,FALSE)</f>
        <v>Enrichment (CRSP/Compustat Merged Database)</v>
      </c>
      <c r="E309" t="str">
        <f>VLOOKUP(A309,'Variable Library'!A:D,3,FALSE)</f>
        <v>Past AJEXM -- Cumulative Adjustment Factor - Ex Date -Monthly</v>
      </c>
      <c r="F309" t="str">
        <f>VLOOKUP(A309,'Variable Library'!A:D,2,FALSE)</f>
        <v>NUM</v>
      </c>
      <c r="G309" t="str">
        <f>VLOOKUP(A309,'Variable Library'!A:E,5,FALSE)</f>
        <v>Calculation</v>
      </c>
      <c r="H309">
        <v>46399</v>
      </c>
      <c r="I309">
        <v>97.601968999999997</v>
      </c>
      <c r="J309" t="str">
        <f t="shared" si="4"/>
        <v>past_twelve_month_ajexm</v>
      </c>
    </row>
    <row r="310" spans="1:10" x14ac:dyDescent="0.25">
      <c r="A310" t="s">
        <v>235</v>
      </c>
      <c r="B310" t="s">
        <v>544</v>
      </c>
      <c r="C310" t="str">
        <f>VLOOKUP(A310,'Variable Library'!A:D,4,FALSE)</f>
        <v>Enrichment (CRSP/Compustat Merged Database)</v>
      </c>
      <c r="E310" t="str">
        <f>VLOOKUP(A310,'Variable Library'!A:D,3,FALSE)</f>
        <v>Past PRCCM -- Price - Close - Monthly</v>
      </c>
      <c r="F310" t="str">
        <f>VLOOKUP(A310,'Variable Library'!A:D,2,FALSE)</f>
        <v>NUM</v>
      </c>
      <c r="G310" t="str">
        <f>VLOOKUP(A310,'Variable Library'!A:E,5,FALSE)</f>
        <v>Calculation</v>
      </c>
      <c r="H310">
        <v>46399</v>
      </c>
      <c r="I310">
        <v>97.601968999999997</v>
      </c>
      <c r="J310" t="str">
        <f t="shared" si="4"/>
        <v>past_twelve_month_prccm</v>
      </c>
    </row>
    <row r="311" spans="1:10" x14ac:dyDescent="0.25">
      <c r="A311" t="s">
        <v>233</v>
      </c>
      <c r="B311" t="s">
        <v>544</v>
      </c>
      <c r="C311" t="str">
        <f>VLOOKUP(A311,'Variable Library'!A:D,4,FALSE)</f>
        <v>Enrichment (CRSP/Compustat Merged Database)</v>
      </c>
      <c r="E311" t="str">
        <f>VLOOKUP(A311,'Variable Library'!A:D,3,FALSE)</f>
        <v>Past TRFM -- Monthly Total Return Factor</v>
      </c>
      <c r="F311" t="str">
        <f>VLOOKUP(A311,'Variable Library'!A:D,2,FALSE)</f>
        <v>NUM</v>
      </c>
      <c r="G311" t="str">
        <f>VLOOKUP(A311,'Variable Library'!A:E,5,FALSE)</f>
        <v>Calculation</v>
      </c>
      <c r="H311">
        <v>46399</v>
      </c>
      <c r="I311">
        <v>97.601968999999997</v>
      </c>
      <c r="J311" t="str">
        <f t="shared" si="4"/>
        <v>past_twelve_month_trfm</v>
      </c>
    </row>
    <row r="312" spans="1:10" ht="15" customHeight="1" x14ac:dyDescent="0.25">
      <c r="A312" t="s">
        <v>402</v>
      </c>
      <c r="B312" t="s">
        <v>543</v>
      </c>
      <c r="C312" t="str">
        <f>VLOOKUP(A312,'Variable Library'!A:D,4,FALSE)</f>
        <v>Financial Ratios Firm Level by WRDS</v>
      </c>
      <c r="D312">
        <f>IFERROR(VLOOKUP(A312,Index!A:B,2,FALSE),"")</f>
        <v>139</v>
      </c>
      <c r="E312" t="str">
        <f>VLOOKUP(A312,'Variable Library'!A:D,3,FALSE)</f>
        <v>Receivables Turnover</v>
      </c>
      <c r="F312" t="str">
        <f>VLOOKUP(A312,'Variable Library'!A:D,2,FALSE)</f>
        <v>NUM</v>
      </c>
      <c r="G312" t="str">
        <f>VLOOKUP(A312,'Variable Library'!A:E,5,FALSE)</f>
        <v>Metric</v>
      </c>
      <c r="H312">
        <v>2380</v>
      </c>
      <c r="I312">
        <v>5.0064159999999998</v>
      </c>
      <c r="J312" t="str">
        <f t="shared" si="4"/>
        <v>rect_turn</v>
      </c>
    </row>
    <row r="313" spans="1:10" x14ac:dyDescent="0.25">
      <c r="A313" t="s">
        <v>229</v>
      </c>
      <c r="B313" t="s">
        <v>544</v>
      </c>
      <c r="C313" t="str">
        <f>VLOOKUP(A313,'Variable Library'!A:D,4,FALSE)</f>
        <v>Enrichment (CRSP/Compustat Merged Database)</v>
      </c>
      <c r="E313" t="str">
        <f>VLOOKUP(A313,'Variable Library'!A:D,3,FALSE)</f>
        <v>Forward AJEXM -- Cumulative Adjustment Factor - Ex Date -Monthly</v>
      </c>
      <c r="F313" t="str">
        <f>VLOOKUP(A313,'Variable Library'!A:D,2,FALSE)</f>
        <v>NUM</v>
      </c>
      <c r="G313" t="str">
        <f>VLOOKUP(A313,'Variable Library'!A:E,5,FALSE)</f>
        <v>Calculation</v>
      </c>
      <c r="H313">
        <v>46483</v>
      </c>
      <c r="I313">
        <v>97.778666000000001</v>
      </c>
      <c r="J313" t="str">
        <f t="shared" si="4"/>
        <v>forward_thirteen_month_ajexm</v>
      </c>
    </row>
    <row r="314" spans="1:10" x14ac:dyDescent="0.25">
      <c r="A314" t="s">
        <v>230</v>
      </c>
      <c r="B314" t="s">
        <v>544</v>
      </c>
      <c r="C314" t="str">
        <f>VLOOKUP(A314,'Variable Library'!A:D,4,FALSE)</f>
        <v>Enrichment (CRSP/Compustat Merged Database)</v>
      </c>
      <c r="E314" t="str">
        <f>VLOOKUP(A314,'Variable Library'!A:D,3,FALSE)</f>
        <v>Forward PRCCM -- Price - Close - Monthly</v>
      </c>
      <c r="F314" t="str">
        <f>VLOOKUP(A314,'Variable Library'!A:D,2,FALSE)</f>
        <v>NUM</v>
      </c>
      <c r="G314" t="str">
        <f>VLOOKUP(A314,'Variable Library'!A:E,5,FALSE)</f>
        <v>Calculation</v>
      </c>
      <c r="H314">
        <v>46483</v>
      </c>
      <c r="I314">
        <v>97.778666000000001</v>
      </c>
      <c r="J314" t="str">
        <f t="shared" si="4"/>
        <v>forward_thirteen_month_prccm</v>
      </c>
    </row>
    <row r="315" spans="1:10" x14ac:dyDescent="0.25">
      <c r="A315" t="s">
        <v>231</v>
      </c>
      <c r="B315" t="s">
        <v>544</v>
      </c>
      <c r="C315" t="str">
        <f>VLOOKUP(A315,'Variable Library'!A:D,4,FALSE)</f>
        <v>Enrichment (CRSP/Compustat Merged Database)</v>
      </c>
      <c r="E315" t="str">
        <f>VLOOKUP(A315,'Variable Library'!A:D,3,FALSE)</f>
        <v>Forward TRFM -- Monthly Total Return Factor</v>
      </c>
      <c r="F315" t="str">
        <f>VLOOKUP(A315,'Variable Library'!A:D,2,FALSE)</f>
        <v>NUM</v>
      </c>
      <c r="G315" t="str">
        <f>VLOOKUP(A315,'Variable Library'!A:E,5,FALSE)</f>
        <v>Calculation</v>
      </c>
      <c r="H315">
        <v>46483</v>
      </c>
      <c r="I315">
        <v>97.778666000000001</v>
      </c>
      <c r="J315" t="str">
        <f t="shared" si="4"/>
        <v>forward_thirteen_month_trfm</v>
      </c>
    </row>
    <row r="316" spans="1:10" ht="15" customHeight="1" x14ac:dyDescent="0.25">
      <c r="A316" t="s">
        <v>444</v>
      </c>
      <c r="B316" t="s">
        <v>543</v>
      </c>
      <c r="C316" t="str">
        <f>VLOOKUP(A316,'Variable Library'!A:D,4,FALSE)</f>
        <v>Financial Ratios Firm Level by WRDS</v>
      </c>
      <c r="D316">
        <f>IFERROR(VLOOKUP(A316,Index!A:B,2,FALSE),"")</f>
        <v>140</v>
      </c>
      <c r="E316" t="str">
        <f>VLOOKUP(A316,'Variable Library'!A:D,3,FALSE)</f>
        <v>Return on Assets</v>
      </c>
      <c r="F316" t="str">
        <f>VLOOKUP(A316,'Variable Library'!A:D,2,FALSE)</f>
        <v>NUM</v>
      </c>
      <c r="G316" t="str">
        <f>VLOOKUP(A316,'Variable Library'!A:E,5,FALSE)</f>
        <v>Metric</v>
      </c>
      <c r="H316">
        <v>257</v>
      </c>
      <c r="I316">
        <v>0.54060900000000001</v>
      </c>
      <c r="J316" t="str">
        <f t="shared" si="4"/>
        <v>roa</v>
      </c>
    </row>
    <row r="317" spans="1:10" x14ac:dyDescent="0.25">
      <c r="A317" t="s">
        <v>226</v>
      </c>
      <c r="B317" t="s">
        <v>544</v>
      </c>
      <c r="C317" t="str">
        <f>VLOOKUP(A317,'Variable Library'!A:D,4,FALSE)</f>
        <v>Enrichment (CRSP/Compustat Merged Database)</v>
      </c>
      <c r="E317" t="str">
        <f>VLOOKUP(A317,'Variable Library'!A:D,3,FALSE)</f>
        <v>Past AJEXM -- Cumulative Adjustment Factor - Ex Date -Monthly</v>
      </c>
      <c r="F317" t="str">
        <f>VLOOKUP(A317,'Variable Library'!A:D,2,FALSE)</f>
        <v>NUM</v>
      </c>
      <c r="G317" t="str">
        <f>VLOOKUP(A317,'Variable Library'!A:E,5,FALSE)</f>
        <v>Calculation</v>
      </c>
      <c r="H317">
        <v>46494</v>
      </c>
      <c r="I317">
        <v>97.801805000000002</v>
      </c>
      <c r="J317" t="str">
        <f t="shared" si="4"/>
        <v>past_thirteen_month_ajexm</v>
      </c>
    </row>
    <row r="318" spans="1:10" x14ac:dyDescent="0.25">
      <c r="A318" t="s">
        <v>227</v>
      </c>
      <c r="B318" t="s">
        <v>544</v>
      </c>
      <c r="C318" t="str">
        <f>VLOOKUP(A318,'Variable Library'!A:D,4,FALSE)</f>
        <v>Enrichment (CRSP/Compustat Merged Database)</v>
      </c>
      <c r="E318" t="str">
        <f>VLOOKUP(A318,'Variable Library'!A:D,3,FALSE)</f>
        <v>Past PRCCM -- Price - Close - Monthly</v>
      </c>
      <c r="F318" t="str">
        <f>VLOOKUP(A318,'Variable Library'!A:D,2,FALSE)</f>
        <v>NUM</v>
      </c>
      <c r="G318" t="str">
        <f>VLOOKUP(A318,'Variable Library'!A:E,5,FALSE)</f>
        <v>Calculation</v>
      </c>
      <c r="H318">
        <v>46494</v>
      </c>
      <c r="I318">
        <v>97.801805000000002</v>
      </c>
      <c r="J318" t="str">
        <f t="shared" si="4"/>
        <v>past_thirteen_month_prccm</v>
      </c>
    </row>
    <row r="319" spans="1:10" x14ac:dyDescent="0.25">
      <c r="A319" t="s">
        <v>224</v>
      </c>
      <c r="B319" t="s">
        <v>544</v>
      </c>
      <c r="C319" t="str">
        <f>VLOOKUP(A319,'Variable Library'!A:D,4,FALSE)</f>
        <v>Enrichment (CRSP/Compustat Merged Database)</v>
      </c>
      <c r="E319" t="str">
        <f>VLOOKUP(A319,'Variable Library'!A:D,3,FALSE)</f>
        <v>Past TRFM -- Monthly Total Return Factor</v>
      </c>
      <c r="F319" t="str">
        <f>VLOOKUP(A319,'Variable Library'!A:D,2,FALSE)</f>
        <v>NUM</v>
      </c>
      <c r="G319" t="str">
        <f>VLOOKUP(A319,'Variable Library'!A:E,5,FALSE)</f>
        <v>Calculation</v>
      </c>
      <c r="H319">
        <v>46494</v>
      </c>
      <c r="I319">
        <v>97.801805000000002</v>
      </c>
      <c r="J319" t="str">
        <f t="shared" si="4"/>
        <v>past_thirteen_month_trfm</v>
      </c>
    </row>
    <row r="320" spans="1:10" ht="15" customHeight="1" x14ac:dyDescent="0.25">
      <c r="A320" t="s">
        <v>430</v>
      </c>
      <c r="B320" t="s">
        <v>543</v>
      </c>
      <c r="C320" t="str">
        <f>VLOOKUP(A320,'Variable Library'!A:D,4,FALSE)</f>
        <v>Financial Ratios Firm Level by WRDS</v>
      </c>
      <c r="D320">
        <f>IFERROR(VLOOKUP(A320,Index!A:B,2,FALSE),"")</f>
        <v>141</v>
      </c>
      <c r="E320" t="str">
        <f>VLOOKUP(A320,'Variable Library'!A:D,3,FALSE)</f>
        <v>Return on Capital Employed</v>
      </c>
      <c r="F320" t="str">
        <f>VLOOKUP(A320,'Variable Library'!A:D,2,FALSE)</f>
        <v>NUM</v>
      </c>
      <c r="G320" t="str">
        <f>VLOOKUP(A320,'Variable Library'!A:E,5,FALSE)</f>
        <v>Metric</v>
      </c>
      <c r="H320">
        <v>527</v>
      </c>
      <c r="I320">
        <v>1.108563</v>
      </c>
      <c r="J320" t="str">
        <f t="shared" si="4"/>
        <v>roce</v>
      </c>
    </row>
    <row r="321" spans="1:10" x14ac:dyDescent="0.25">
      <c r="A321" t="s">
        <v>221</v>
      </c>
      <c r="B321" t="s">
        <v>544</v>
      </c>
      <c r="C321" t="str">
        <f>VLOOKUP(A321,'Variable Library'!A:D,4,FALSE)</f>
        <v>Enrichment (CRSP/Compustat Merged Database)</v>
      </c>
      <c r="E321" t="str">
        <f>VLOOKUP(A321,'Variable Library'!A:D,3,FALSE)</f>
        <v>Forward AJEXM -- Cumulative Adjustment Factor - Ex Date -Monthly</v>
      </c>
      <c r="F321" t="str">
        <f>VLOOKUP(A321,'Variable Library'!A:D,2,FALSE)</f>
        <v>NUM</v>
      </c>
      <c r="G321" t="str">
        <f>VLOOKUP(A321,'Variable Library'!A:E,5,FALSE)</f>
        <v>Calculation</v>
      </c>
      <c r="H321">
        <v>46576</v>
      </c>
      <c r="I321">
        <v>97.974294999999998</v>
      </c>
      <c r="J321" t="str">
        <f t="shared" si="4"/>
        <v>forward_fourteen_month_ajexm</v>
      </c>
    </row>
    <row r="322" spans="1:10" x14ac:dyDescent="0.25">
      <c r="A322" t="s">
        <v>222</v>
      </c>
      <c r="B322" t="s">
        <v>544</v>
      </c>
      <c r="C322" t="str">
        <f>VLOOKUP(A322,'Variable Library'!A:D,4,FALSE)</f>
        <v>Enrichment (CRSP/Compustat Merged Database)</v>
      </c>
      <c r="E322" t="str">
        <f>VLOOKUP(A322,'Variable Library'!A:D,3,FALSE)</f>
        <v>Forward PRCCM -- Price - Close - Monthly</v>
      </c>
      <c r="F322" t="str">
        <f>VLOOKUP(A322,'Variable Library'!A:D,2,FALSE)</f>
        <v>NUM</v>
      </c>
      <c r="G322" t="str">
        <f>VLOOKUP(A322,'Variable Library'!A:E,5,FALSE)</f>
        <v>Calculation</v>
      </c>
      <c r="H322">
        <v>46576</v>
      </c>
      <c r="I322">
        <v>97.974294999999998</v>
      </c>
      <c r="J322" t="str">
        <f t="shared" ref="J322:J385" si="5">LOWER(A322)</f>
        <v>forward_fourteen_month_prccm</v>
      </c>
    </row>
    <row r="323" spans="1:10" x14ac:dyDescent="0.25">
      <c r="A323" t="s">
        <v>223</v>
      </c>
      <c r="B323" t="s">
        <v>544</v>
      </c>
      <c r="C323" t="str">
        <f>VLOOKUP(A323,'Variable Library'!A:D,4,FALSE)</f>
        <v>Enrichment (CRSP/Compustat Merged Database)</v>
      </c>
      <c r="E323" t="str">
        <f>VLOOKUP(A323,'Variable Library'!A:D,3,FALSE)</f>
        <v>Forward TRFM -- Monthly Total Return Factor</v>
      </c>
      <c r="F323" t="str">
        <f>VLOOKUP(A323,'Variable Library'!A:D,2,FALSE)</f>
        <v>NUM</v>
      </c>
      <c r="G323" t="str">
        <f>VLOOKUP(A323,'Variable Library'!A:E,5,FALSE)</f>
        <v>Calculation</v>
      </c>
      <c r="H323">
        <v>46576</v>
      </c>
      <c r="I323">
        <v>97.974294999999998</v>
      </c>
      <c r="J323" t="str">
        <f t="shared" si="5"/>
        <v>forward_fourteen_month_trfm</v>
      </c>
    </row>
    <row r="324" spans="1:10" ht="15" customHeight="1" x14ac:dyDescent="0.25">
      <c r="A324" t="s">
        <v>401</v>
      </c>
      <c r="B324" t="s">
        <v>543</v>
      </c>
      <c r="C324" t="str">
        <f>VLOOKUP(A324,'Variable Library'!A:D,4,FALSE)</f>
        <v>Financial Ratios Firm Level by WRDS</v>
      </c>
      <c r="D324">
        <f>IFERROR(VLOOKUP(A324,Index!A:B,2,FALSE),"")</f>
        <v>142</v>
      </c>
      <c r="E324" t="str">
        <f>VLOOKUP(A324,'Variable Library'!A:D,3,FALSE)</f>
        <v>Return on Equity</v>
      </c>
      <c r="F324" t="str">
        <f>VLOOKUP(A324,'Variable Library'!A:D,2,FALSE)</f>
        <v>NUM</v>
      </c>
      <c r="G324" t="str">
        <f>VLOOKUP(A324,'Variable Library'!A:E,5,FALSE)</f>
        <v>Metric</v>
      </c>
      <c r="H324">
        <v>2483</v>
      </c>
      <c r="I324">
        <v>5.2230800000000004</v>
      </c>
      <c r="J324" t="str">
        <f t="shared" si="5"/>
        <v>roe</v>
      </c>
    </row>
    <row r="325" spans="1:10" x14ac:dyDescent="0.25">
      <c r="A325" t="s">
        <v>219</v>
      </c>
      <c r="B325" t="s">
        <v>544</v>
      </c>
      <c r="C325" t="str">
        <f>VLOOKUP(A325,'Variable Library'!A:D,4,FALSE)</f>
        <v>Enrichment (CRSP/Compustat Merged Database)</v>
      </c>
      <c r="E325" t="str">
        <f>VLOOKUP(A325,'Variable Library'!A:D,3,FALSE)</f>
        <v>Past AJEXM -- Cumulative Adjustment Factor - Ex Date -Monthly</v>
      </c>
      <c r="F325" t="str">
        <f>VLOOKUP(A325,'Variable Library'!A:D,2,FALSE)</f>
        <v>NUM</v>
      </c>
      <c r="G325" t="str">
        <f>VLOOKUP(A325,'Variable Library'!A:E,5,FALSE)</f>
        <v>Calculation</v>
      </c>
      <c r="H325">
        <v>46587</v>
      </c>
      <c r="I325">
        <v>97.997433999999998</v>
      </c>
      <c r="J325" t="str">
        <f t="shared" si="5"/>
        <v>past_fourteen_month_ajexm</v>
      </c>
    </row>
    <row r="326" spans="1:10" x14ac:dyDescent="0.25">
      <c r="A326" t="s">
        <v>218</v>
      </c>
      <c r="B326" t="s">
        <v>544</v>
      </c>
      <c r="C326" t="str">
        <f>VLOOKUP(A326,'Variable Library'!A:D,4,FALSE)</f>
        <v>Enrichment (CRSP/Compustat Merged Database)</v>
      </c>
      <c r="E326" t="str">
        <f>VLOOKUP(A326,'Variable Library'!A:D,3,FALSE)</f>
        <v>Past PRCCM -- Price - Close - Monthly</v>
      </c>
      <c r="F326" t="str">
        <f>VLOOKUP(A326,'Variable Library'!A:D,2,FALSE)</f>
        <v>NUM</v>
      </c>
      <c r="G326" t="str">
        <f>VLOOKUP(A326,'Variable Library'!A:E,5,FALSE)</f>
        <v>Calculation</v>
      </c>
      <c r="H326">
        <v>46587</v>
      </c>
      <c r="I326">
        <v>97.997433999999998</v>
      </c>
      <c r="J326" t="str">
        <f t="shared" si="5"/>
        <v>past_fourteen_month_prccm</v>
      </c>
    </row>
    <row r="327" spans="1:10" x14ac:dyDescent="0.25">
      <c r="A327" t="s">
        <v>217</v>
      </c>
      <c r="B327" t="s">
        <v>544</v>
      </c>
      <c r="C327" t="str">
        <f>VLOOKUP(A327,'Variable Library'!A:D,4,FALSE)</f>
        <v>Enrichment (CRSP/Compustat Merged Database)</v>
      </c>
      <c r="E327" t="str">
        <f>VLOOKUP(A327,'Variable Library'!A:D,3,FALSE)</f>
        <v>Past TRFM -- Monthly Total Return Factor</v>
      </c>
      <c r="F327" t="str">
        <f>VLOOKUP(A327,'Variable Library'!A:D,2,FALSE)</f>
        <v>NUM</v>
      </c>
      <c r="G327" t="str">
        <f>VLOOKUP(A327,'Variable Library'!A:E,5,FALSE)</f>
        <v>Calculation</v>
      </c>
      <c r="H327">
        <v>46587</v>
      </c>
      <c r="I327">
        <v>97.997433999999998</v>
      </c>
      <c r="J327" t="str">
        <f t="shared" si="5"/>
        <v>past_fourteen_month_trfm</v>
      </c>
    </row>
    <row r="328" spans="1:10" ht="15" customHeight="1" x14ac:dyDescent="0.25">
      <c r="A328" t="s">
        <v>400</v>
      </c>
      <c r="B328" t="s">
        <v>543</v>
      </c>
      <c r="C328" t="str">
        <f>VLOOKUP(A328,'Variable Library'!A:D,4,FALSE)</f>
        <v>Financial Ratios Firm Level by WRDS</v>
      </c>
      <c r="D328">
        <f>IFERROR(VLOOKUP(A328,Index!A:B,2,FALSE),"")</f>
        <v>143</v>
      </c>
      <c r="E328" t="str">
        <f>VLOOKUP(A328,'Variable Library'!A:D,3,FALSE)</f>
        <v>Sales/Stockholders Equity</v>
      </c>
      <c r="F328" t="str">
        <f>VLOOKUP(A328,'Variable Library'!A:D,2,FALSE)</f>
        <v>NUM</v>
      </c>
      <c r="G328" t="str">
        <f>VLOOKUP(A328,'Variable Library'!A:E,5,FALSE)</f>
        <v>Metric</v>
      </c>
      <c r="H328">
        <v>3232</v>
      </c>
      <c r="I328">
        <v>6.7986279999999999</v>
      </c>
      <c r="J328" t="str">
        <f t="shared" si="5"/>
        <v>sale_equity</v>
      </c>
    </row>
    <row r="329" spans="1:10" x14ac:dyDescent="0.25">
      <c r="A329" t="s">
        <v>213</v>
      </c>
      <c r="B329" t="s">
        <v>544</v>
      </c>
      <c r="C329" t="str">
        <f>VLOOKUP(A329,'Variable Library'!A:D,4,FALSE)</f>
        <v>Enrichment (CRSP/Compustat Merged Database)</v>
      </c>
      <c r="E329" t="str">
        <f>VLOOKUP(A329,'Variable Library'!A:D,3,FALSE)</f>
        <v>Forward AJEXM -- Cumulative Adjustment Factor - Ex Date -Monthly</v>
      </c>
      <c r="F329" t="str">
        <f>VLOOKUP(A329,'Variable Library'!A:D,2,FALSE)</f>
        <v>NUM</v>
      </c>
      <c r="G329" t="str">
        <f>VLOOKUP(A329,'Variable Library'!A:E,5,FALSE)</f>
        <v>Calculation</v>
      </c>
      <c r="H329">
        <v>46669</v>
      </c>
      <c r="I329">
        <v>98.169923999999995</v>
      </c>
      <c r="J329" t="str">
        <f t="shared" si="5"/>
        <v>forward_fifteen_month_ajexm</v>
      </c>
    </row>
    <row r="330" spans="1:10" x14ac:dyDescent="0.25">
      <c r="A330" t="s">
        <v>215</v>
      </c>
      <c r="B330" t="s">
        <v>544</v>
      </c>
      <c r="C330" t="str">
        <f>VLOOKUP(A330,'Variable Library'!A:D,4,FALSE)</f>
        <v>Enrichment (CRSP/Compustat Merged Database)</v>
      </c>
      <c r="E330" t="str">
        <f>VLOOKUP(A330,'Variable Library'!A:D,3,FALSE)</f>
        <v>Forward PRCCM -- Price - Close - Monthly</v>
      </c>
      <c r="F330" t="str">
        <f>VLOOKUP(A330,'Variable Library'!A:D,2,FALSE)</f>
        <v>NUM</v>
      </c>
      <c r="G330" t="str">
        <f>VLOOKUP(A330,'Variable Library'!A:E,5,FALSE)</f>
        <v>Calculation</v>
      </c>
      <c r="H330">
        <v>46669</v>
      </c>
      <c r="I330">
        <v>98.169923999999995</v>
      </c>
      <c r="J330" t="str">
        <f t="shared" si="5"/>
        <v>forward_fifteen_month_prccm</v>
      </c>
    </row>
    <row r="331" spans="1:10" x14ac:dyDescent="0.25">
      <c r="A331" t="s">
        <v>212</v>
      </c>
      <c r="B331" t="s">
        <v>544</v>
      </c>
      <c r="C331" t="str">
        <f>VLOOKUP(A331,'Variable Library'!A:D,4,FALSE)</f>
        <v>Enrichment (CRSP/Compustat Merged Database)</v>
      </c>
      <c r="E331" t="str">
        <f>VLOOKUP(A331,'Variable Library'!A:D,3,FALSE)</f>
        <v>Forward TRFM -- Monthly Total Return Factor</v>
      </c>
      <c r="F331" t="str">
        <f>VLOOKUP(A331,'Variable Library'!A:D,2,FALSE)</f>
        <v>NUM</v>
      </c>
      <c r="G331" t="str">
        <f>VLOOKUP(A331,'Variable Library'!A:E,5,FALSE)</f>
        <v>Calculation</v>
      </c>
      <c r="H331">
        <v>46669</v>
      </c>
      <c r="I331">
        <v>98.169923999999995</v>
      </c>
      <c r="J331" t="str">
        <f t="shared" si="5"/>
        <v>forward_fifteen_month_trfm</v>
      </c>
    </row>
    <row r="332" spans="1:10" ht="15" customHeight="1" x14ac:dyDescent="0.25">
      <c r="A332" t="s">
        <v>407</v>
      </c>
      <c r="B332" t="s">
        <v>543</v>
      </c>
      <c r="C332" t="str">
        <f>VLOOKUP(A332,'Variable Library'!A:D,4,FALSE)</f>
        <v>Financial Ratios Firm Level by WRDS</v>
      </c>
      <c r="D332">
        <f>IFERROR(VLOOKUP(A332,Index!A:B,2,FALSE),"")</f>
        <v>144</v>
      </c>
      <c r="E332" t="str">
        <f>VLOOKUP(A332,'Variable Library'!A:D,3,FALSE)</f>
        <v>Sales/Invested Capital</v>
      </c>
      <c r="F332" t="str">
        <f>VLOOKUP(A332,'Variable Library'!A:D,2,FALSE)</f>
        <v>NUM</v>
      </c>
      <c r="G332" t="str">
        <f>VLOOKUP(A332,'Variable Library'!A:E,5,FALSE)</f>
        <v>Metric</v>
      </c>
      <c r="H332">
        <v>1832</v>
      </c>
      <c r="I332">
        <v>3.8536779999999999</v>
      </c>
      <c r="J332" t="str">
        <f t="shared" si="5"/>
        <v>sale_invcap</v>
      </c>
    </row>
    <row r="333" spans="1:10" x14ac:dyDescent="0.25">
      <c r="A333" t="s">
        <v>208</v>
      </c>
      <c r="B333" t="s">
        <v>544</v>
      </c>
      <c r="C333" t="str">
        <f>VLOOKUP(A333,'Variable Library'!A:D,4,FALSE)</f>
        <v>Enrichment (CRSP/Compustat Merged Database)</v>
      </c>
      <c r="E333" t="str">
        <f>VLOOKUP(A333,'Variable Library'!A:D,3,FALSE)</f>
        <v>Past AJEXM -- Cumulative Adjustment Factor - Ex Date -Monthly</v>
      </c>
      <c r="F333" t="str">
        <f>VLOOKUP(A333,'Variable Library'!A:D,2,FALSE)</f>
        <v>NUM</v>
      </c>
      <c r="G333" t="str">
        <f>VLOOKUP(A333,'Variable Library'!A:E,5,FALSE)</f>
        <v>Calculation</v>
      </c>
      <c r="H333">
        <v>46678</v>
      </c>
      <c r="I333">
        <v>98.188855000000004</v>
      </c>
      <c r="J333" t="str">
        <f t="shared" si="5"/>
        <v>past_fifteen_month_ajexm</v>
      </c>
    </row>
    <row r="334" spans="1:10" x14ac:dyDescent="0.25">
      <c r="A334" t="s">
        <v>210</v>
      </c>
      <c r="B334" t="s">
        <v>544</v>
      </c>
      <c r="C334" t="str">
        <f>VLOOKUP(A334,'Variable Library'!A:D,4,FALSE)</f>
        <v>Enrichment (CRSP/Compustat Merged Database)</v>
      </c>
      <c r="E334" t="str">
        <f>VLOOKUP(A334,'Variable Library'!A:D,3,FALSE)</f>
        <v>Past PRCCM -- Price - Close - Monthly</v>
      </c>
      <c r="F334" t="str">
        <f>VLOOKUP(A334,'Variable Library'!A:D,2,FALSE)</f>
        <v>NUM</v>
      </c>
      <c r="G334" t="str">
        <f>VLOOKUP(A334,'Variable Library'!A:E,5,FALSE)</f>
        <v>Calculation</v>
      </c>
      <c r="H334">
        <v>46678</v>
      </c>
      <c r="I334">
        <v>98.188855000000004</v>
      </c>
      <c r="J334" t="str">
        <f t="shared" si="5"/>
        <v>past_fifteen_month_prccm</v>
      </c>
    </row>
    <row r="335" spans="1:10" x14ac:dyDescent="0.25">
      <c r="A335" t="s">
        <v>211</v>
      </c>
      <c r="B335" t="s">
        <v>544</v>
      </c>
      <c r="C335" t="str">
        <f>VLOOKUP(A335,'Variable Library'!A:D,4,FALSE)</f>
        <v>Enrichment (CRSP/Compustat Merged Database)</v>
      </c>
      <c r="E335" t="str">
        <f>VLOOKUP(A335,'Variable Library'!A:D,3,FALSE)</f>
        <v>Past TRFM -- Monthly Total Return Factor</v>
      </c>
      <c r="F335" t="str">
        <f>VLOOKUP(A335,'Variable Library'!A:D,2,FALSE)</f>
        <v>NUM</v>
      </c>
      <c r="G335" t="str">
        <f>VLOOKUP(A335,'Variable Library'!A:E,5,FALSE)</f>
        <v>Calculation</v>
      </c>
      <c r="H335">
        <v>46678</v>
      </c>
      <c r="I335">
        <v>98.188855000000004</v>
      </c>
      <c r="J335" t="str">
        <f t="shared" si="5"/>
        <v>past_fifteen_month_trfm</v>
      </c>
    </row>
    <row r="336" spans="1:10" x14ac:dyDescent="0.25">
      <c r="A336" t="s">
        <v>340</v>
      </c>
      <c r="B336" t="s">
        <v>543</v>
      </c>
      <c r="C336" t="str">
        <f>VLOOKUP(A336,'Variable Library'!A:D,4,FALSE)</f>
        <v>Financial Ratios Firm Level by WRDS</v>
      </c>
      <c r="D336">
        <f>IFERROR(VLOOKUP(A336,Index!A:B,2,FALSE),"")</f>
        <v>145</v>
      </c>
      <c r="E336" t="str">
        <f>VLOOKUP(A336,'Variable Library'!A:D,3,FALSE)</f>
        <v>Sales/Working Capital</v>
      </c>
      <c r="F336" t="str">
        <f>VLOOKUP(A336,'Variable Library'!A:D,2,FALSE)</f>
        <v>NUM</v>
      </c>
      <c r="G336" t="str">
        <f>VLOOKUP(A336,'Variable Library'!A:E,5,FALSE)</f>
        <v>Metric</v>
      </c>
      <c r="H336">
        <v>14787</v>
      </c>
      <c r="I336">
        <v>31.104987000000001</v>
      </c>
      <c r="J336" t="str">
        <f t="shared" si="5"/>
        <v>sale_nwc</v>
      </c>
    </row>
    <row r="337" spans="1:10" x14ac:dyDescent="0.25">
      <c r="A337" t="s">
        <v>205</v>
      </c>
      <c r="B337" t="s">
        <v>544</v>
      </c>
      <c r="C337" t="str">
        <f>VLOOKUP(A337,'Variable Library'!A:D,4,FALSE)</f>
        <v>Enrichment (CRSP/Compustat Merged Database)</v>
      </c>
      <c r="E337" t="str">
        <f>VLOOKUP(A337,'Variable Library'!A:D,3,FALSE)</f>
        <v>Forward AJEXM -- Cumulative Adjustment Factor - Ex Date -Monthly</v>
      </c>
      <c r="F337" t="str">
        <f>VLOOKUP(A337,'Variable Library'!A:D,2,FALSE)</f>
        <v>NUM</v>
      </c>
      <c r="G337" t="str">
        <f>VLOOKUP(A337,'Variable Library'!A:E,5,FALSE)</f>
        <v>Calculation</v>
      </c>
      <c r="H337">
        <v>46762</v>
      </c>
      <c r="I337">
        <v>98.365551999999994</v>
      </c>
      <c r="J337" t="str">
        <f t="shared" si="5"/>
        <v>forward_sixteen_month_ajexm</v>
      </c>
    </row>
    <row r="338" spans="1:10" x14ac:dyDescent="0.25">
      <c r="A338" t="s">
        <v>204</v>
      </c>
      <c r="B338" t="s">
        <v>544</v>
      </c>
      <c r="C338" t="str">
        <f>VLOOKUP(A338,'Variable Library'!A:D,4,FALSE)</f>
        <v>Enrichment (CRSP/Compustat Merged Database)</v>
      </c>
      <c r="E338" t="str">
        <f>VLOOKUP(A338,'Variable Library'!A:D,3,FALSE)</f>
        <v>Forward PRCCM -- Price - Close - Monthly</v>
      </c>
      <c r="F338" t="str">
        <f>VLOOKUP(A338,'Variable Library'!A:D,2,FALSE)</f>
        <v>NUM</v>
      </c>
      <c r="G338" t="str">
        <f>VLOOKUP(A338,'Variable Library'!A:E,5,FALSE)</f>
        <v>Calculation</v>
      </c>
      <c r="H338">
        <v>46762</v>
      </c>
      <c r="I338">
        <v>98.365551999999994</v>
      </c>
      <c r="J338" t="str">
        <f t="shared" si="5"/>
        <v>forward_sixteen_month_prccm</v>
      </c>
    </row>
    <row r="339" spans="1:10" x14ac:dyDescent="0.25">
      <c r="A339" t="s">
        <v>207</v>
      </c>
      <c r="B339" t="s">
        <v>544</v>
      </c>
      <c r="C339" t="str">
        <f>VLOOKUP(A339,'Variable Library'!A:D,4,FALSE)</f>
        <v>Enrichment (CRSP/Compustat Merged Database)</v>
      </c>
      <c r="E339" t="str">
        <f>VLOOKUP(A339,'Variable Library'!A:D,3,FALSE)</f>
        <v>Forward TRFM -- Monthly Total Return Factor</v>
      </c>
      <c r="F339" t="str">
        <f>VLOOKUP(A339,'Variable Library'!A:D,2,FALSE)</f>
        <v>NUM</v>
      </c>
      <c r="G339" t="str">
        <f>VLOOKUP(A339,'Variable Library'!A:E,5,FALSE)</f>
        <v>Calculation</v>
      </c>
      <c r="H339">
        <v>46762</v>
      </c>
      <c r="I339">
        <v>98.365551999999994</v>
      </c>
      <c r="J339" t="str">
        <f t="shared" si="5"/>
        <v>forward_sixteen_month_trfm</v>
      </c>
    </row>
    <row r="340" spans="1:10" ht="15" customHeight="1" x14ac:dyDescent="0.25">
      <c r="A340" t="s">
        <v>391</v>
      </c>
      <c r="B340" t="s">
        <v>543</v>
      </c>
      <c r="C340" t="str">
        <f>VLOOKUP(A340,'Variable Library'!A:D,4,FALSE)</f>
        <v>Financial Ratios Firm Level by WRDS</v>
      </c>
      <c r="D340">
        <f>IFERROR(VLOOKUP(A340,Index!A:B,2,FALSE),"")</f>
        <v>146</v>
      </c>
      <c r="E340" t="str">
        <f>VLOOKUP(A340,'Variable Library'!A:D,3,FALSE)</f>
        <v>Short-Term Debt/Total Debt</v>
      </c>
      <c r="F340" t="str">
        <f>VLOOKUP(A340,'Variable Library'!A:D,2,FALSE)</f>
        <v>NUM</v>
      </c>
      <c r="G340" t="str">
        <f>VLOOKUP(A340,'Variable Library'!A:E,5,FALSE)</f>
        <v>Metric</v>
      </c>
      <c r="H340">
        <v>7352</v>
      </c>
      <c r="I340">
        <v>15.465197</v>
      </c>
      <c r="J340" t="str">
        <f t="shared" si="5"/>
        <v>short_debt</v>
      </c>
    </row>
    <row r="341" spans="1:10" x14ac:dyDescent="0.25">
      <c r="A341" t="s">
        <v>200</v>
      </c>
      <c r="B341" t="s">
        <v>544</v>
      </c>
      <c r="C341" t="str">
        <f>VLOOKUP(A341,'Variable Library'!A:D,4,FALSE)</f>
        <v>Enrichment (CRSP/Compustat Merged Database)</v>
      </c>
      <c r="E341" t="str">
        <f>VLOOKUP(A341,'Variable Library'!A:D,3,FALSE)</f>
        <v>Past AJEXM -- Cumulative Adjustment Factor - Ex Date -Monthly</v>
      </c>
      <c r="F341" t="str">
        <f>VLOOKUP(A341,'Variable Library'!A:D,2,FALSE)</f>
        <v>NUM</v>
      </c>
      <c r="G341" t="str">
        <f>VLOOKUP(A341,'Variable Library'!A:E,5,FALSE)</f>
        <v>Calculation</v>
      </c>
      <c r="H341">
        <v>46769</v>
      </c>
      <c r="I341">
        <v>98.380277000000007</v>
      </c>
      <c r="J341" t="str">
        <f t="shared" si="5"/>
        <v>past_sixteen_month_ajexm</v>
      </c>
    </row>
    <row r="342" spans="1:10" x14ac:dyDescent="0.25">
      <c r="A342" t="s">
        <v>201</v>
      </c>
      <c r="B342" t="s">
        <v>544</v>
      </c>
      <c r="C342" t="str">
        <f>VLOOKUP(A342,'Variable Library'!A:D,4,FALSE)</f>
        <v>Enrichment (CRSP/Compustat Merged Database)</v>
      </c>
      <c r="E342" t="str">
        <f>VLOOKUP(A342,'Variable Library'!A:D,3,FALSE)</f>
        <v>Past PRCCM -- Price - Close - Monthly</v>
      </c>
      <c r="F342" t="str">
        <f>VLOOKUP(A342,'Variable Library'!A:D,2,FALSE)</f>
        <v>NUM</v>
      </c>
      <c r="G342" t="str">
        <f>VLOOKUP(A342,'Variable Library'!A:E,5,FALSE)</f>
        <v>Calculation</v>
      </c>
      <c r="H342">
        <v>46769</v>
      </c>
      <c r="I342">
        <v>98.380277000000007</v>
      </c>
      <c r="J342" t="str">
        <f t="shared" si="5"/>
        <v>past_sixteen_month_prccm</v>
      </c>
    </row>
    <row r="343" spans="1:10" x14ac:dyDescent="0.25">
      <c r="A343" t="s">
        <v>203</v>
      </c>
      <c r="B343" t="s">
        <v>544</v>
      </c>
      <c r="C343" t="str">
        <f>VLOOKUP(A343,'Variable Library'!A:D,4,FALSE)</f>
        <v>Enrichment (CRSP/Compustat Merged Database)</v>
      </c>
      <c r="E343" t="str">
        <f>VLOOKUP(A343,'Variable Library'!A:D,3,FALSE)</f>
        <v>Past TRFM -- Monthly Total Return Factor</v>
      </c>
      <c r="F343" t="str">
        <f>VLOOKUP(A343,'Variable Library'!A:D,2,FALSE)</f>
        <v>NUM</v>
      </c>
      <c r="G343" t="str">
        <f>VLOOKUP(A343,'Variable Library'!A:E,5,FALSE)</f>
        <v>Calculation</v>
      </c>
      <c r="H343">
        <v>46769</v>
      </c>
      <c r="I343">
        <v>98.380277000000007</v>
      </c>
      <c r="J343" t="str">
        <f t="shared" si="5"/>
        <v>past_sixteen_month_trfm</v>
      </c>
    </row>
    <row r="344" spans="1:10" x14ac:dyDescent="0.25">
      <c r="A344" t="s">
        <v>198</v>
      </c>
      <c r="B344" t="s">
        <v>544</v>
      </c>
      <c r="C344" t="str">
        <f>VLOOKUP(A344,'Variable Library'!A:D,4,FALSE)</f>
        <v>CRSP/Compustat Merged Database - Security Monthly</v>
      </c>
      <c r="E344" t="str">
        <f>VLOOKUP(A344,'Variable Library'!A:D,3,FALSE)</f>
        <v>PRICAN -- Current Primary Issue Tag - Canada</v>
      </c>
      <c r="F344" t="str">
        <f>VLOOKUP(A344,'Variable Library'!A:D,2,FALSE)</f>
        <v>CHAR</v>
      </c>
      <c r="G344" t="str">
        <f>VLOOKUP(A344,'Variable Library'!A:E,5,FALSE)</f>
        <v>Reference (Description)</v>
      </c>
      <c r="H344">
        <v>46846</v>
      </c>
      <c r="I344">
        <v>98.542249999999996</v>
      </c>
      <c r="J344" t="str">
        <f t="shared" si="5"/>
        <v>prican</v>
      </c>
    </row>
    <row r="345" spans="1:10" x14ac:dyDescent="0.25">
      <c r="A345" t="s">
        <v>199</v>
      </c>
      <c r="B345" t="s">
        <v>544</v>
      </c>
      <c r="C345" t="str">
        <f>VLOOKUP(A345,'Variable Library'!A:D,4,FALSE)</f>
        <v>CRSP/Compustat Merged Database - Security Monthly</v>
      </c>
      <c r="E345" t="str">
        <f>VLOOKUP(A345,'Variable Library'!A:D,3,FALSE)</f>
        <v>PRICAN -- Current Primary Issue Tag - Canada</v>
      </c>
      <c r="F345" t="str">
        <f>VLOOKUP(A345,'Variable Library'!A:D,2,FALSE)</f>
        <v>CHAR</v>
      </c>
      <c r="G345" t="str">
        <f>VLOOKUP(A345,'Variable Library'!A:E,5,FALSE)</f>
        <v>Reference (Description)</v>
      </c>
      <c r="H345">
        <v>46846</v>
      </c>
      <c r="I345">
        <v>98.542249999999996</v>
      </c>
      <c r="J345" t="str">
        <f t="shared" si="5"/>
        <v>prican</v>
      </c>
    </row>
    <row r="346" spans="1:10" ht="15" customHeight="1" x14ac:dyDescent="0.25">
      <c r="A346" t="s">
        <v>405</v>
      </c>
      <c r="B346" t="s">
        <v>543</v>
      </c>
      <c r="C346" t="str">
        <f>VLOOKUP(A346,'Variable Library'!A:D,4,FALSE)</f>
        <v>Financial Ratios Firm Level by WRDS</v>
      </c>
      <c r="D346">
        <f>IFERROR(VLOOKUP(A346,Index!A:B,2,FALSE),"")</f>
        <v>147</v>
      </c>
      <c r="E346" t="str">
        <f>VLOOKUP(A346,'Variable Library'!A:D,3,FALSE)</f>
        <v>Labor Expenses/Sales</v>
      </c>
      <c r="F346" t="str">
        <f>VLOOKUP(A346,'Variable Library'!A:D,2,FALSE)</f>
        <v>NUM</v>
      </c>
      <c r="G346" t="str">
        <f>VLOOKUP(A346,'Variable Library'!A:E,5,FALSE)</f>
        <v>Metric</v>
      </c>
      <c r="H346">
        <v>1832</v>
      </c>
      <c r="I346">
        <v>3.8536779999999999</v>
      </c>
      <c r="J346" t="str">
        <f t="shared" si="5"/>
        <v>staff_sale</v>
      </c>
    </row>
    <row r="347" spans="1:10" x14ac:dyDescent="0.25">
      <c r="A347" t="s">
        <v>197</v>
      </c>
      <c r="B347" t="s">
        <v>544</v>
      </c>
      <c r="C347" t="str">
        <f>VLOOKUP(A347,'Variable Library'!A:D,4,FALSE)</f>
        <v>Enrichment (CRSP/Compustat Merged Database)</v>
      </c>
      <c r="E347" t="str">
        <f>VLOOKUP(A347,'Variable Library'!A:D,3,FALSE)</f>
        <v>Forward AJEXM -- Cumulative Adjustment Factor - Ex Date -Monthly</v>
      </c>
      <c r="F347" t="str">
        <f>VLOOKUP(A347,'Variable Library'!A:D,2,FALSE)</f>
        <v>NUM</v>
      </c>
      <c r="G347" t="str">
        <f>VLOOKUP(A347,'Variable Library'!A:E,5,FALSE)</f>
        <v>Calculation</v>
      </c>
      <c r="H347">
        <v>46850</v>
      </c>
      <c r="I347">
        <v>98.550663999999998</v>
      </c>
      <c r="J347" t="str">
        <f t="shared" si="5"/>
        <v>forward_seventeen_month_ajexm</v>
      </c>
    </row>
    <row r="348" spans="1:10" x14ac:dyDescent="0.25">
      <c r="A348" t="s">
        <v>194</v>
      </c>
      <c r="B348" t="s">
        <v>544</v>
      </c>
      <c r="C348" t="str">
        <f>VLOOKUP(A348,'Variable Library'!A:D,4,FALSE)</f>
        <v>Enrichment (CRSP/Compustat Merged Database)</v>
      </c>
      <c r="E348" t="str">
        <f>VLOOKUP(A348,'Variable Library'!A:D,3,FALSE)</f>
        <v>Forward PRCCM -- Price - Close - Monthly</v>
      </c>
      <c r="F348" t="str">
        <f>VLOOKUP(A348,'Variable Library'!A:D,2,FALSE)</f>
        <v>NUM</v>
      </c>
      <c r="G348" t="str">
        <f>VLOOKUP(A348,'Variable Library'!A:E,5,FALSE)</f>
        <v>Calculation</v>
      </c>
      <c r="H348">
        <v>46850</v>
      </c>
      <c r="I348">
        <v>98.550663999999998</v>
      </c>
      <c r="J348" t="str">
        <f t="shared" si="5"/>
        <v>forward_seventeen_month_prccm</v>
      </c>
    </row>
    <row r="349" spans="1:10" x14ac:dyDescent="0.25">
      <c r="A349" t="s">
        <v>195</v>
      </c>
      <c r="B349" t="s">
        <v>544</v>
      </c>
      <c r="C349" t="str">
        <f>VLOOKUP(A349,'Variable Library'!A:D,4,FALSE)</f>
        <v>Enrichment (CRSP/Compustat Merged Database)</v>
      </c>
      <c r="E349" t="str">
        <f>VLOOKUP(A349,'Variable Library'!A:D,3,FALSE)</f>
        <v>Forward TRFM -- Monthly Total Return Factor</v>
      </c>
      <c r="F349" t="str">
        <f>VLOOKUP(A349,'Variable Library'!A:D,2,FALSE)</f>
        <v>NUM</v>
      </c>
      <c r="G349" t="str">
        <f>VLOOKUP(A349,'Variable Library'!A:E,5,FALSE)</f>
        <v>Calculation</v>
      </c>
      <c r="H349">
        <v>46850</v>
      </c>
      <c r="I349">
        <v>98.550663999999998</v>
      </c>
      <c r="J349" t="str">
        <f t="shared" si="5"/>
        <v>forward_seventeen_month_trfm</v>
      </c>
    </row>
    <row r="350" spans="1:10" ht="15" customHeight="1" x14ac:dyDescent="0.25">
      <c r="A350" t="s">
        <v>428</v>
      </c>
      <c r="B350" t="s">
        <v>543</v>
      </c>
      <c r="C350" t="str">
        <f>VLOOKUP(A350,'Variable Library'!A:D,4,FALSE)</f>
        <v>Financial Ratios Firm Level by WRDS</v>
      </c>
      <c r="D350">
        <f>IFERROR(VLOOKUP(A350,Index!A:B,2,FALSE),"")</f>
        <v>148</v>
      </c>
      <c r="E350" t="str">
        <f>VLOOKUP(A350,'Variable Library'!A:D,3,FALSE)</f>
        <v>Total Debt/Invested Capital</v>
      </c>
      <c r="F350" t="str">
        <f>VLOOKUP(A350,'Variable Library'!A:D,2,FALSE)</f>
        <v>NUM</v>
      </c>
      <c r="G350" t="str">
        <f>VLOOKUP(A350,'Variable Library'!A:E,5,FALSE)</f>
        <v>Metric</v>
      </c>
      <c r="H350">
        <v>563</v>
      </c>
      <c r="I350">
        <v>1.184291</v>
      </c>
      <c r="J350" t="str">
        <f t="shared" si="5"/>
        <v>totdebt_invcap</v>
      </c>
    </row>
    <row r="351" spans="1:10" x14ac:dyDescent="0.25">
      <c r="A351" t="s">
        <v>192</v>
      </c>
      <c r="B351" t="s">
        <v>544</v>
      </c>
      <c r="C351" t="str">
        <f>VLOOKUP(A351,'Variable Library'!A:D,4,FALSE)</f>
        <v>Enrichment (CRSP/Compustat Merged Database)</v>
      </c>
      <c r="E351" t="str">
        <f>VLOOKUP(A351,'Variable Library'!A:D,3,FALSE)</f>
        <v>Past AJEXM -- Cumulative Adjustment Factor - Ex Date -Monthly</v>
      </c>
      <c r="F351" t="str">
        <f>VLOOKUP(A351,'Variable Library'!A:D,2,FALSE)</f>
        <v>NUM</v>
      </c>
      <c r="G351" t="str">
        <f>VLOOKUP(A351,'Variable Library'!A:E,5,FALSE)</f>
        <v>Calculation</v>
      </c>
      <c r="H351">
        <v>46859</v>
      </c>
      <c r="I351">
        <v>98.569595000000007</v>
      </c>
      <c r="J351" t="str">
        <f t="shared" si="5"/>
        <v>past_seventeen_month_ajexm</v>
      </c>
    </row>
    <row r="352" spans="1:10" x14ac:dyDescent="0.25">
      <c r="A352" t="s">
        <v>191</v>
      </c>
      <c r="B352" t="s">
        <v>544</v>
      </c>
      <c r="C352" t="str">
        <f>VLOOKUP(A352,'Variable Library'!A:D,4,FALSE)</f>
        <v>Enrichment (CRSP/Compustat Merged Database)</v>
      </c>
      <c r="E352" t="str">
        <f>VLOOKUP(A352,'Variable Library'!A:D,3,FALSE)</f>
        <v>Past PRCCM -- Price - Close - Monthly</v>
      </c>
      <c r="F352" t="str">
        <f>VLOOKUP(A352,'Variable Library'!A:D,2,FALSE)</f>
        <v>NUM</v>
      </c>
      <c r="G352" t="str">
        <f>VLOOKUP(A352,'Variable Library'!A:E,5,FALSE)</f>
        <v>Calculation</v>
      </c>
      <c r="H352">
        <v>46859</v>
      </c>
      <c r="I352">
        <v>98.569595000000007</v>
      </c>
      <c r="J352" t="str">
        <f t="shared" si="5"/>
        <v>past_seventeen_month_prccm</v>
      </c>
    </row>
    <row r="353" spans="1:10" x14ac:dyDescent="0.25">
      <c r="A353" t="s">
        <v>190</v>
      </c>
      <c r="B353" t="s">
        <v>544</v>
      </c>
      <c r="C353" t="str">
        <f>VLOOKUP(A353,'Variable Library'!A:D,4,FALSE)</f>
        <v>Enrichment (CRSP/Compustat Merged Database)</v>
      </c>
      <c r="E353" t="str">
        <f>VLOOKUP(A353,'Variable Library'!A:D,3,FALSE)</f>
        <v>Past TRFM -- Monthly Total Return Factor</v>
      </c>
      <c r="F353" t="str">
        <f>VLOOKUP(A353,'Variable Library'!A:D,2,FALSE)</f>
        <v>NUM</v>
      </c>
      <c r="G353" t="str">
        <f>VLOOKUP(A353,'Variable Library'!A:E,5,FALSE)</f>
        <v>Calculation</v>
      </c>
      <c r="H353">
        <v>46859</v>
      </c>
      <c r="I353">
        <v>98.569595000000007</v>
      </c>
      <c r="J353" t="str">
        <f t="shared" si="5"/>
        <v>past_seventeen_month_trfm</v>
      </c>
    </row>
    <row r="354" spans="1:10" x14ac:dyDescent="0.25">
      <c r="A354" t="s">
        <v>254</v>
      </c>
      <c r="B354" t="s">
        <v>543</v>
      </c>
      <c r="C354" t="str">
        <f>VLOOKUP(A354,'Variable Library'!A:D,4,FALSE)</f>
        <v>CRSP/Compustat Merged Database - Security Monthly</v>
      </c>
      <c r="D354">
        <f>IFERROR(VLOOKUP(A354,Index!A:B,2,FALSE),"")</f>
        <v>149</v>
      </c>
      <c r="E354" t="str">
        <f>VLOOKUP(A354,'Variable Library'!A:D,3,FALSE)</f>
        <v>DVPSPM -- Dividends per Share - Pay Date - Monthly</v>
      </c>
      <c r="F354" t="str">
        <f>VLOOKUP(A354,'Variable Library'!A:D,2,FALSE)</f>
        <v>NUM</v>
      </c>
      <c r="G354" t="str">
        <f>VLOOKUP(A354,'Variable Library'!A:E,5,FALSE)</f>
        <v>Metric</v>
      </c>
      <c r="H354">
        <v>40899</v>
      </c>
      <c r="I354">
        <v>86.032521000000003</v>
      </c>
      <c r="J354" t="str">
        <f t="shared" si="5"/>
        <v>dvpspm</v>
      </c>
    </row>
    <row r="355" spans="1:10" x14ac:dyDescent="0.25">
      <c r="A355" t="s">
        <v>188</v>
      </c>
      <c r="B355" t="s">
        <v>544</v>
      </c>
      <c r="C355" t="str">
        <f>VLOOKUP(A355,'Variable Library'!A:D,4,FALSE)</f>
        <v>Enrichment (CRSP/Compustat Merged Database)</v>
      </c>
      <c r="E355" t="str">
        <f>VLOOKUP(A355,'Variable Library'!A:D,3,FALSE)</f>
        <v>Forward AJEXM -- Cumulative Adjustment Factor - Ex Date -Monthly</v>
      </c>
      <c r="F355" t="str">
        <f>VLOOKUP(A355,'Variable Library'!A:D,2,FALSE)</f>
        <v>NUM</v>
      </c>
      <c r="G355" t="str">
        <f>VLOOKUP(A355,'Variable Library'!A:E,5,FALSE)</f>
        <v>Calculation</v>
      </c>
      <c r="H355">
        <v>46937</v>
      </c>
      <c r="I355">
        <v>98.733671000000001</v>
      </c>
      <c r="J355" t="str">
        <f t="shared" si="5"/>
        <v>forward_eighteen_month_ajexm</v>
      </c>
    </row>
    <row r="356" spans="1:10" x14ac:dyDescent="0.25">
      <c r="A356" t="s">
        <v>186</v>
      </c>
      <c r="B356" t="s">
        <v>544</v>
      </c>
      <c r="C356" t="str">
        <f>VLOOKUP(A356,'Variable Library'!A:D,4,FALSE)</f>
        <v>Enrichment (CRSP/Compustat Merged Database)</v>
      </c>
      <c r="E356" t="str">
        <f>VLOOKUP(A356,'Variable Library'!A:D,3,FALSE)</f>
        <v>Forward PRCCM -- Price - Close - Monthly</v>
      </c>
      <c r="F356" t="str">
        <f>VLOOKUP(A356,'Variable Library'!A:D,2,FALSE)</f>
        <v>NUM</v>
      </c>
      <c r="G356" t="str">
        <f>VLOOKUP(A356,'Variable Library'!A:E,5,FALSE)</f>
        <v>Calculation</v>
      </c>
      <c r="H356">
        <v>46937</v>
      </c>
      <c r="I356">
        <v>98.733671000000001</v>
      </c>
      <c r="J356" t="str">
        <f t="shared" si="5"/>
        <v>forward_eighteen_month_prccm</v>
      </c>
    </row>
    <row r="357" spans="1:10" x14ac:dyDescent="0.25">
      <c r="A357" t="s">
        <v>187</v>
      </c>
      <c r="B357" t="s">
        <v>544</v>
      </c>
      <c r="C357" t="str">
        <f>VLOOKUP(A357,'Variable Library'!A:D,4,FALSE)</f>
        <v>Enrichment (CRSP/Compustat Merged Database)</v>
      </c>
      <c r="E357" t="str">
        <f>VLOOKUP(A357,'Variable Library'!A:D,3,FALSE)</f>
        <v>Forward TRFM -- Monthly Total Return Factor</v>
      </c>
      <c r="F357" t="str">
        <f>VLOOKUP(A357,'Variable Library'!A:D,2,FALSE)</f>
        <v>NUM</v>
      </c>
      <c r="G357" t="str">
        <f>VLOOKUP(A357,'Variable Library'!A:E,5,FALSE)</f>
        <v>Calculation</v>
      </c>
      <c r="H357">
        <v>46937</v>
      </c>
      <c r="I357">
        <v>98.733671000000001</v>
      </c>
      <c r="J357" t="str">
        <f t="shared" si="5"/>
        <v>forward_eighteen_month_trfm</v>
      </c>
    </row>
    <row r="358" spans="1:10" x14ac:dyDescent="0.25">
      <c r="A358" t="s">
        <v>253</v>
      </c>
      <c r="B358" t="s">
        <v>543</v>
      </c>
      <c r="C358" t="str">
        <f>VLOOKUP(A358,'Variable Library'!A:D,4,FALSE)</f>
        <v>CRSP/Compustat Merged Database - Security Monthly</v>
      </c>
      <c r="D358">
        <f>IFERROR(VLOOKUP(A358,Index!A:B,2,FALSE),"")</f>
        <v>150</v>
      </c>
      <c r="E358" t="str">
        <f>VLOOKUP(A358,'Variable Library'!A:D,3,FALSE)</f>
        <v>DVPSXM -- Dividends per Share - Ex Date - Monthly</v>
      </c>
      <c r="F358" t="str">
        <f>VLOOKUP(A358,'Variable Library'!A:D,2,FALSE)</f>
        <v>NUM</v>
      </c>
      <c r="G358" t="str">
        <f>VLOOKUP(A358,'Variable Library'!A:E,5,FALSE)</f>
        <v>Metric</v>
      </c>
      <c r="H358">
        <v>40944</v>
      </c>
      <c r="I358">
        <v>86.127179999999996</v>
      </c>
      <c r="J358" t="str">
        <f t="shared" si="5"/>
        <v>dvpsxm</v>
      </c>
    </row>
    <row r="359" spans="1:10" x14ac:dyDescent="0.25">
      <c r="A359" t="s">
        <v>184</v>
      </c>
      <c r="B359" t="s">
        <v>544</v>
      </c>
      <c r="C359" t="str">
        <f>VLOOKUP(A359,'Variable Library'!A:D,4,FALSE)</f>
        <v>Enrichment (CRSP/Compustat Merged Database)</v>
      </c>
      <c r="E359" t="str">
        <f>VLOOKUP(A359,'Variable Library'!A:D,3,FALSE)</f>
        <v>Past AJEXM -- Cumulative Adjustment Factor - Ex Date -Monthly</v>
      </c>
      <c r="F359" t="str">
        <f>VLOOKUP(A359,'Variable Library'!A:D,2,FALSE)</f>
        <v>NUM</v>
      </c>
      <c r="G359" t="str">
        <f>VLOOKUP(A359,'Variable Library'!A:E,5,FALSE)</f>
        <v>Calculation</v>
      </c>
      <c r="H359">
        <v>46947</v>
      </c>
      <c r="I359">
        <v>98.754706999999996</v>
      </c>
      <c r="J359" t="str">
        <f t="shared" si="5"/>
        <v>past_eighteen_month_ajexm</v>
      </c>
    </row>
    <row r="360" spans="1:10" x14ac:dyDescent="0.25">
      <c r="A360" t="s">
        <v>185</v>
      </c>
      <c r="B360" t="s">
        <v>544</v>
      </c>
      <c r="C360" t="str">
        <f>VLOOKUP(A360,'Variable Library'!A:D,4,FALSE)</f>
        <v>Enrichment (CRSP/Compustat Merged Database)</v>
      </c>
      <c r="E360" t="str">
        <f>VLOOKUP(A360,'Variable Library'!A:D,3,FALSE)</f>
        <v>Past PRCCM -- Price - Close - Monthly</v>
      </c>
      <c r="F360" t="str">
        <f>VLOOKUP(A360,'Variable Library'!A:D,2,FALSE)</f>
        <v>NUM</v>
      </c>
      <c r="G360" t="str">
        <f>VLOOKUP(A360,'Variable Library'!A:E,5,FALSE)</f>
        <v>Calculation</v>
      </c>
      <c r="H360">
        <v>46947</v>
      </c>
      <c r="I360">
        <v>98.754706999999996</v>
      </c>
      <c r="J360" t="str">
        <f t="shared" si="5"/>
        <v>past_eighteen_month_prccm</v>
      </c>
    </row>
    <row r="361" spans="1:10" x14ac:dyDescent="0.25">
      <c r="A361" t="s">
        <v>182</v>
      </c>
      <c r="B361" t="s">
        <v>544</v>
      </c>
      <c r="C361" t="str">
        <f>VLOOKUP(A361,'Variable Library'!A:D,4,FALSE)</f>
        <v>Enrichment (CRSP/Compustat Merged Database)</v>
      </c>
      <c r="E361" t="str">
        <f>VLOOKUP(A361,'Variable Library'!A:D,3,FALSE)</f>
        <v>Past TRFM -- Monthly Total Return Factor</v>
      </c>
      <c r="F361" t="str">
        <f>VLOOKUP(A361,'Variable Library'!A:D,2,FALSE)</f>
        <v>NUM</v>
      </c>
      <c r="G361" t="str">
        <f>VLOOKUP(A361,'Variable Library'!A:E,5,FALSE)</f>
        <v>Calculation</v>
      </c>
      <c r="H361">
        <v>46947</v>
      </c>
      <c r="I361">
        <v>98.754706999999996</v>
      </c>
      <c r="J361" t="str">
        <f t="shared" si="5"/>
        <v>past_eighteen_month_trfm</v>
      </c>
    </row>
    <row r="362" spans="1:10" x14ac:dyDescent="0.25">
      <c r="A362" t="s">
        <v>294</v>
      </c>
      <c r="B362" t="s">
        <v>543</v>
      </c>
      <c r="C362" t="str">
        <f>VLOOKUP(A362,'Variable Library'!A:D,4,FALSE)</f>
        <v>CRSP/Compustat Merged Database - Security Monthly</v>
      </c>
      <c r="D362">
        <f>IFERROR(VLOOKUP(A362,Index!A:B,2,FALSE),"")</f>
        <v>151</v>
      </c>
      <c r="E362" t="str">
        <f>VLOOKUP(A362,'Variable Library'!A:D,3,FALSE)</f>
        <v>DVRATE -- Dividend Rate - Monthly</v>
      </c>
      <c r="F362" t="str">
        <f>VLOOKUP(A362,'Variable Library'!A:D,2,FALSE)</f>
        <v>NUM</v>
      </c>
      <c r="G362" t="str">
        <f>VLOOKUP(A362,'Variable Library'!A:E,5,FALSE)</f>
        <v>Metric</v>
      </c>
      <c r="H362">
        <v>27455</v>
      </c>
      <c r="I362">
        <v>57.752581999999997</v>
      </c>
      <c r="J362" t="str">
        <f t="shared" si="5"/>
        <v>dvrate</v>
      </c>
    </row>
    <row r="363" spans="1:10" x14ac:dyDescent="0.25">
      <c r="A363" t="s">
        <v>180</v>
      </c>
      <c r="B363" t="s">
        <v>544</v>
      </c>
      <c r="C363" t="str">
        <f>VLOOKUP(A363,'Variable Library'!A:D,4,FALSE)</f>
        <v>Enrichment (CRSP/Compustat Merged Database)</v>
      </c>
      <c r="E363" t="str">
        <f>VLOOKUP(A363,'Variable Library'!A:D,3,FALSE)</f>
        <v>Forward AJEXM -- Cumulative Adjustment Factor - Ex Date -Monthly</v>
      </c>
      <c r="F363" t="str">
        <f>VLOOKUP(A363,'Variable Library'!A:D,2,FALSE)</f>
        <v>NUM</v>
      </c>
      <c r="G363" t="str">
        <f>VLOOKUP(A363,'Variable Library'!A:E,5,FALSE)</f>
        <v>Calculation</v>
      </c>
      <c r="H363">
        <v>47026</v>
      </c>
      <c r="I363">
        <v>98.920885999999996</v>
      </c>
      <c r="J363" t="str">
        <f t="shared" si="5"/>
        <v>forward_nineteen_month_ajexm</v>
      </c>
    </row>
    <row r="364" spans="1:10" x14ac:dyDescent="0.25">
      <c r="A364" t="s">
        <v>179</v>
      </c>
      <c r="B364" t="s">
        <v>544</v>
      </c>
      <c r="C364" t="str">
        <f>VLOOKUP(A364,'Variable Library'!A:D,4,FALSE)</f>
        <v>Enrichment (CRSP/Compustat Merged Database)</v>
      </c>
      <c r="E364" t="str">
        <f>VLOOKUP(A364,'Variable Library'!A:D,3,FALSE)</f>
        <v>Forward PRCCM -- Price - Close - Monthly</v>
      </c>
      <c r="F364" t="str">
        <f>VLOOKUP(A364,'Variable Library'!A:D,2,FALSE)</f>
        <v>NUM</v>
      </c>
      <c r="G364" t="str">
        <f>VLOOKUP(A364,'Variable Library'!A:E,5,FALSE)</f>
        <v>Calculation</v>
      </c>
      <c r="H364">
        <v>47026</v>
      </c>
      <c r="I364">
        <v>98.920885999999996</v>
      </c>
      <c r="J364" t="str">
        <f t="shared" si="5"/>
        <v>forward_nineteen_month_prccm</v>
      </c>
    </row>
    <row r="365" spans="1:10" x14ac:dyDescent="0.25">
      <c r="A365" t="s">
        <v>181</v>
      </c>
      <c r="B365" t="s">
        <v>544</v>
      </c>
      <c r="C365" t="str">
        <f>VLOOKUP(A365,'Variable Library'!A:D,4,FALSE)</f>
        <v>Enrichment (CRSP/Compustat Merged Database)</v>
      </c>
      <c r="E365" t="str">
        <f>VLOOKUP(A365,'Variable Library'!A:D,3,FALSE)</f>
        <v>Forward TRFM -- Monthly Total Return Factor</v>
      </c>
      <c r="F365" t="str">
        <f>VLOOKUP(A365,'Variable Library'!A:D,2,FALSE)</f>
        <v>NUM</v>
      </c>
      <c r="G365" t="str">
        <f>VLOOKUP(A365,'Variable Library'!A:E,5,FALSE)</f>
        <v>Calculation</v>
      </c>
      <c r="H365">
        <v>47026</v>
      </c>
      <c r="I365">
        <v>98.920885999999996</v>
      </c>
      <c r="J365" t="str">
        <f t="shared" si="5"/>
        <v>forward_nineteen_month_trfm</v>
      </c>
    </row>
    <row r="366" spans="1:10" ht="15" customHeight="1" x14ac:dyDescent="0.25">
      <c r="A366" t="s">
        <v>505</v>
      </c>
      <c r="B366" t="s">
        <v>543</v>
      </c>
      <c r="C366" t="str">
        <f>VLOOKUP(A366,'Variable Library'!A:D,4,FALSE)</f>
        <v>CRSP/Compustat Merged Database - Security Monthly</v>
      </c>
      <c r="D366" t="str">
        <f>IFERROR(VLOOKUP(A366,Index!A:B,2,FALSE),"")</f>
        <v/>
      </c>
      <c r="E366" t="str">
        <f>VLOOKUP(A366,'Variable Library'!A:D,3,FALSE)</f>
        <v>SIC -- Standard Industry Classification Code</v>
      </c>
      <c r="F366" t="str">
        <f>VLOOKUP(A366,'Variable Library'!A:D,2,FALSE)</f>
        <v>CHAR</v>
      </c>
      <c r="G366" t="str">
        <f>VLOOKUP(A366,'Variable Library'!A:E,5,FALSE)</f>
        <v>Categorical</v>
      </c>
      <c r="H366">
        <v>0</v>
      </c>
      <c r="I366">
        <v>0</v>
      </c>
      <c r="J366" t="str">
        <f t="shared" si="5"/>
        <v>sic</v>
      </c>
    </row>
    <row r="367" spans="1:10" x14ac:dyDescent="0.25">
      <c r="A367" t="s">
        <v>174</v>
      </c>
      <c r="B367" t="s">
        <v>544</v>
      </c>
      <c r="C367" t="str">
        <f>VLOOKUP(A367,'Variable Library'!A:D,4,FALSE)</f>
        <v>Enrichment (CRSP/Compustat Merged Database)</v>
      </c>
      <c r="E367" t="str">
        <f>VLOOKUP(A367,'Variable Library'!A:D,3,FALSE)</f>
        <v>Past AJEXM -- Cumulative Adjustment Factor - Ex Date -Monthly</v>
      </c>
      <c r="F367" t="str">
        <f>VLOOKUP(A367,'Variable Library'!A:D,2,FALSE)</f>
        <v>NUM</v>
      </c>
      <c r="G367" t="str">
        <f>VLOOKUP(A367,'Variable Library'!A:E,5,FALSE)</f>
        <v>Calculation</v>
      </c>
      <c r="H367">
        <v>47035</v>
      </c>
      <c r="I367">
        <v>98.939818000000002</v>
      </c>
      <c r="J367" t="str">
        <f t="shared" si="5"/>
        <v>past_nineteen_month_ajexm</v>
      </c>
    </row>
    <row r="368" spans="1:10" x14ac:dyDescent="0.25">
      <c r="A368" t="s">
        <v>177</v>
      </c>
      <c r="B368" t="s">
        <v>544</v>
      </c>
      <c r="C368" t="str">
        <f>VLOOKUP(A368,'Variable Library'!A:D,4,FALSE)</f>
        <v>Enrichment (CRSP/Compustat Merged Database)</v>
      </c>
      <c r="E368" t="str">
        <f>VLOOKUP(A368,'Variable Library'!A:D,3,FALSE)</f>
        <v>Past PRCCM -- Price - Close - Monthly</v>
      </c>
      <c r="F368" t="str">
        <f>VLOOKUP(A368,'Variable Library'!A:D,2,FALSE)</f>
        <v>NUM</v>
      </c>
      <c r="G368" t="str">
        <f>VLOOKUP(A368,'Variable Library'!A:E,5,FALSE)</f>
        <v>Calculation</v>
      </c>
      <c r="H368">
        <v>47035</v>
      </c>
      <c r="I368">
        <v>98.939818000000002</v>
      </c>
      <c r="J368" t="str">
        <f t="shared" si="5"/>
        <v>past_nineteen_month_prccm</v>
      </c>
    </row>
    <row r="369" spans="1:10" x14ac:dyDescent="0.25">
      <c r="A369" t="s">
        <v>176</v>
      </c>
      <c r="B369" t="s">
        <v>544</v>
      </c>
      <c r="C369" t="str">
        <f>VLOOKUP(A369,'Variable Library'!A:D,4,FALSE)</f>
        <v>Enrichment (CRSP/Compustat Merged Database)</v>
      </c>
      <c r="E369" t="str">
        <f>VLOOKUP(A369,'Variable Library'!A:D,3,FALSE)</f>
        <v>Past TRFM -- Monthly Total Return Factor</v>
      </c>
      <c r="F369" t="str">
        <f>VLOOKUP(A369,'Variable Library'!A:D,2,FALSE)</f>
        <v>NUM</v>
      </c>
      <c r="G369" t="str">
        <f>VLOOKUP(A369,'Variable Library'!A:E,5,FALSE)</f>
        <v>Calculation</v>
      </c>
      <c r="H369">
        <v>47035</v>
      </c>
      <c r="I369">
        <v>98.939818000000002</v>
      </c>
      <c r="J369" t="str">
        <f t="shared" si="5"/>
        <v>past_nineteen_month_trfm</v>
      </c>
    </row>
    <row r="370" spans="1:10" ht="15" customHeight="1" x14ac:dyDescent="0.25">
      <c r="A370" t="s">
        <v>346</v>
      </c>
      <c r="B370" t="s">
        <v>543</v>
      </c>
      <c r="C370" t="str">
        <f>VLOOKUP(A370,'Variable Library'!A:D,4,FALSE)</f>
        <v>CRSP/Compustat Merged Database - Security Monthly</v>
      </c>
      <c r="D370">
        <f>IFERROR(VLOOKUP(A370,Index!A:B,2,FALSE),"")</f>
        <v>153</v>
      </c>
      <c r="E370" t="str">
        <f>VLOOKUP(A370,'Variable Library'!A:D,3,FALSE)</f>
        <v>SPCSRC -- S&amp;P Quality Ranking - Current</v>
      </c>
      <c r="F370" t="str">
        <f>VLOOKUP(A370,'Variable Library'!A:D,2,FALSE)</f>
        <v>CHAR</v>
      </c>
      <c r="G370" t="str">
        <f>VLOOKUP(A370,'Variable Library'!A:E,5,FALSE)</f>
        <v>Metric</v>
      </c>
      <c r="H370">
        <v>12576</v>
      </c>
      <c r="I370">
        <v>26.454069</v>
      </c>
      <c r="J370" t="str">
        <f t="shared" si="5"/>
        <v>spcsrc</v>
      </c>
    </row>
    <row r="371" spans="1:10" x14ac:dyDescent="0.25">
      <c r="A371" t="s">
        <v>171</v>
      </c>
      <c r="B371" t="s">
        <v>544</v>
      </c>
      <c r="C371" t="str">
        <f>VLOOKUP(A371,'Variable Library'!A:D,4,FALSE)</f>
        <v>Enrichment (CRSP/Compustat Merged Database)</v>
      </c>
      <c r="E371" t="str">
        <f>VLOOKUP(A371,'Variable Library'!A:D,3,FALSE)</f>
        <v>Forward AJEXM -- Cumulative Adjustment Factor - Ex Date -Monthly</v>
      </c>
      <c r="F371" t="str">
        <f>VLOOKUP(A371,'Variable Library'!A:D,2,FALSE)</f>
        <v>NUM</v>
      </c>
      <c r="G371" t="str">
        <f>VLOOKUP(A371,'Variable Library'!A:E,5,FALSE)</f>
        <v>Calculation</v>
      </c>
      <c r="H371">
        <v>47115</v>
      </c>
      <c r="I371">
        <v>99.108101000000005</v>
      </c>
      <c r="J371" t="str">
        <f t="shared" si="5"/>
        <v>forward_twenty_month_ajexm</v>
      </c>
    </row>
    <row r="372" spans="1:10" x14ac:dyDescent="0.25">
      <c r="A372" t="s">
        <v>173</v>
      </c>
      <c r="B372" t="s">
        <v>544</v>
      </c>
      <c r="C372" t="str">
        <f>VLOOKUP(A372,'Variable Library'!A:D,4,FALSE)</f>
        <v>Enrichment (CRSP/Compustat Merged Database)</v>
      </c>
      <c r="E372" t="str">
        <f>VLOOKUP(A372,'Variable Library'!A:D,3,FALSE)</f>
        <v>Forward PRCCM -- Price - Close - Monthly</v>
      </c>
      <c r="F372" t="str">
        <f>VLOOKUP(A372,'Variable Library'!A:D,2,FALSE)</f>
        <v>NUM</v>
      </c>
      <c r="G372" t="str">
        <f>VLOOKUP(A372,'Variable Library'!A:E,5,FALSE)</f>
        <v>Calculation</v>
      </c>
      <c r="H372">
        <v>47115</v>
      </c>
      <c r="I372">
        <v>99.108101000000005</v>
      </c>
      <c r="J372" t="str">
        <f t="shared" si="5"/>
        <v>forward_twenty_month_prccm</v>
      </c>
    </row>
    <row r="373" spans="1:10" x14ac:dyDescent="0.25">
      <c r="A373" t="s">
        <v>172</v>
      </c>
      <c r="B373" t="s">
        <v>544</v>
      </c>
      <c r="C373" t="str">
        <f>VLOOKUP(A373,'Variable Library'!A:D,4,FALSE)</f>
        <v>Enrichment (CRSP/Compustat Merged Database)</v>
      </c>
      <c r="E373" t="str">
        <f>VLOOKUP(A373,'Variable Library'!A:D,3,FALSE)</f>
        <v>Forward TRFM -- Monthly Total Return Factor</v>
      </c>
      <c r="F373" t="str">
        <f>VLOOKUP(A373,'Variable Library'!A:D,2,FALSE)</f>
        <v>NUM</v>
      </c>
      <c r="G373" t="str">
        <f>VLOOKUP(A373,'Variable Library'!A:E,5,FALSE)</f>
        <v>Calculation</v>
      </c>
      <c r="H373">
        <v>47115</v>
      </c>
      <c r="I373">
        <v>99.108101000000005</v>
      </c>
      <c r="J373" t="str">
        <f t="shared" si="5"/>
        <v>forward_twenty_month_trfm</v>
      </c>
    </row>
    <row r="374" spans="1:10" x14ac:dyDescent="0.25">
      <c r="A374" t="s">
        <v>26</v>
      </c>
      <c r="B374" t="s">
        <v>544</v>
      </c>
      <c r="C374" t="str">
        <f>VLOOKUP(A374,'Variable Library'!A:D,4,FALSE)</f>
        <v>CRSP/Compustat Merged Database - Security Monthly</v>
      </c>
      <c r="D374" t="str">
        <f>IFERROR(VLOOKUP(A374,Index!A:B,2,FALSE),"")</f>
        <v/>
      </c>
      <c r="E374" t="str">
        <f>VLOOKUP(A374,'Variable Library'!A:D,3,FALSE)</f>
        <v>SPHVG -- S&amp;P Holdings Value/Growth Indicator</v>
      </c>
      <c r="F374" t="str">
        <f>VLOOKUP(A374,'Variable Library'!A:D,2,FALSE)</f>
        <v>CHAR</v>
      </c>
      <c r="G374" t="str">
        <f>VLOOKUP(A374,'Variable Library'!A:E,5,FALSE)</f>
        <v>Metric</v>
      </c>
      <c r="H374">
        <v>47539</v>
      </c>
      <c r="I374">
        <v>100</v>
      </c>
      <c r="J374" t="str">
        <f t="shared" si="5"/>
        <v>sphvg</v>
      </c>
    </row>
    <row r="375" spans="1:10" x14ac:dyDescent="0.25">
      <c r="A375" t="s">
        <v>168</v>
      </c>
      <c r="B375" t="s">
        <v>544</v>
      </c>
      <c r="C375" t="str">
        <f>VLOOKUP(A375,'Variable Library'!A:D,4,FALSE)</f>
        <v>Enrichment (CRSP/Compustat Merged Database)</v>
      </c>
      <c r="E375" t="str">
        <f>VLOOKUP(A375,'Variable Library'!A:D,3,FALSE)</f>
        <v>Past AJEXM -- Cumulative Adjustment Factor - Ex Date -Monthly</v>
      </c>
      <c r="F375" t="str">
        <f>VLOOKUP(A375,'Variable Library'!A:D,2,FALSE)</f>
        <v>NUM</v>
      </c>
      <c r="G375" t="str">
        <f>VLOOKUP(A375,'Variable Library'!A:E,5,FALSE)</f>
        <v>Calculation</v>
      </c>
      <c r="H375">
        <v>47123</v>
      </c>
      <c r="I375">
        <v>99.124928999999995</v>
      </c>
      <c r="J375" t="str">
        <f t="shared" si="5"/>
        <v>past_twenty_month_ajexm</v>
      </c>
    </row>
    <row r="376" spans="1:10" x14ac:dyDescent="0.25">
      <c r="A376" t="s">
        <v>169</v>
      </c>
      <c r="B376" t="s">
        <v>544</v>
      </c>
      <c r="C376" t="str">
        <f>VLOOKUP(A376,'Variable Library'!A:D,4,FALSE)</f>
        <v>Enrichment (CRSP/Compustat Merged Database)</v>
      </c>
      <c r="E376" t="str">
        <f>VLOOKUP(A376,'Variable Library'!A:D,3,FALSE)</f>
        <v>Past PRCCM -- Price - Close - Monthly</v>
      </c>
      <c r="F376" t="str">
        <f>VLOOKUP(A376,'Variable Library'!A:D,2,FALSE)</f>
        <v>NUM</v>
      </c>
      <c r="G376" t="str">
        <f>VLOOKUP(A376,'Variable Library'!A:E,5,FALSE)</f>
        <v>Calculation</v>
      </c>
      <c r="H376">
        <v>47123</v>
      </c>
      <c r="I376">
        <v>99.124928999999995</v>
      </c>
      <c r="J376" t="str">
        <f t="shared" si="5"/>
        <v>past_twenty_month_prccm</v>
      </c>
    </row>
    <row r="377" spans="1:10" x14ac:dyDescent="0.25">
      <c r="A377" t="s">
        <v>167</v>
      </c>
      <c r="B377" t="s">
        <v>544</v>
      </c>
      <c r="C377" t="str">
        <f>VLOOKUP(A377,'Variable Library'!A:D,4,FALSE)</f>
        <v>Enrichment (CRSP/Compustat Merged Database)</v>
      </c>
      <c r="E377" t="str">
        <f>VLOOKUP(A377,'Variable Library'!A:D,3,FALSE)</f>
        <v>Past TRFM -- Monthly Total Return Factor</v>
      </c>
      <c r="F377" t="str">
        <f>VLOOKUP(A377,'Variable Library'!A:D,2,FALSE)</f>
        <v>NUM</v>
      </c>
      <c r="G377" t="str">
        <f>VLOOKUP(A377,'Variable Library'!A:E,5,FALSE)</f>
        <v>Calculation</v>
      </c>
      <c r="H377">
        <v>47123</v>
      </c>
      <c r="I377">
        <v>99.124928999999995</v>
      </c>
      <c r="J377" t="str">
        <f t="shared" si="5"/>
        <v>past_twenty_month_trfm</v>
      </c>
    </row>
    <row r="378" spans="1:10" x14ac:dyDescent="0.25">
      <c r="A378" t="s">
        <v>321</v>
      </c>
      <c r="B378" t="s">
        <v>543</v>
      </c>
      <c r="C378" t="str">
        <f>VLOOKUP(A378,'Variable Library'!A:D,4,FALSE)</f>
        <v>Beta Suite by WRDS</v>
      </c>
      <c r="D378">
        <f>IFERROR(VLOOKUP(A378,Index!A:B,2,FALSE),"")</f>
        <v>155</v>
      </c>
      <c r="E378" t="str">
        <f>VLOOKUP(A378,'Variable Library'!A:D,3,FALSE)</f>
        <v>Alpha</v>
      </c>
      <c r="F378" t="str">
        <f>VLOOKUP(A378,'Variable Library'!A:D,2,FALSE)</f>
        <v>NUM</v>
      </c>
      <c r="G378" t="str">
        <f>VLOOKUP(A378,'Variable Library'!A:E,5,FALSE)</f>
        <v>Metric</v>
      </c>
      <c r="H378">
        <v>18738</v>
      </c>
      <c r="I378">
        <v>39.416058</v>
      </c>
      <c r="J378" t="str">
        <f t="shared" si="5"/>
        <v>alpha</v>
      </c>
    </row>
    <row r="379" spans="1:10" x14ac:dyDescent="0.25">
      <c r="A379" t="s">
        <v>163</v>
      </c>
      <c r="B379" t="s">
        <v>544</v>
      </c>
      <c r="C379" t="str">
        <f>VLOOKUP(A379,'Variable Library'!A:D,4,FALSE)</f>
        <v>Enrichment (CRSP/Compustat Merged Database)</v>
      </c>
      <c r="E379" t="str">
        <f>VLOOKUP(A379,'Variable Library'!A:D,3,FALSE)</f>
        <v>Forward AJEXM -- Cumulative Adjustment Factor - Ex Date -Monthly</v>
      </c>
      <c r="F379" t="str">
        <f>VLOOKUP(A379,'Variable Library'!A:D,2,FALSE)</f>
        <v>NUM</v>
      </c>
      <c r="G379" t="str">
        <f>VLOOKUP(A379,'Variable Library'!A:E,5,FALSE)</f>
        <v>Calculation</v>
      </c>
      <c r="H379">
        <v>47203</v>
      </c>
      <c r="I379">
        <v>99.293211999999997</v>
      </c>
      <c r="J379" t="str">
        <f t="shared" si="5"/>
        <v>forward_twentyone_month_ajexm</v>
      </c>
    </row>
    <row r="380" spans="1:10" x14ac:dyDescent="0.25">
      <c r="A380" t="s">
        <v>162</v>
      </c>
      <c r="B380" t="s">
        <v>544</v>
      </c>
      <c r="C380" t="str">
        <f>VLOOKUP(A380,'Variable Library'!A:D,4,FALSE)</f>
        <v>Enrichment (CRSP/Compustat Merged Database)</v>
      </c>
      <c r="E380" t="str">
        <f>VLOOKUP(A380,'Variable Library'!A:D,3,FALSE)</f>
        <v>Forward PRCCM -- Price - Close - Monthly</v>
      </c>
      <c r="F380" t="str">
        <f>VLOOKUP(A380,'Variable Library'!A:D,2,FALSE)</f>
        <v>NUM</v>
      </c>
      <c r="G380" t="str">
        <f>VLOOKUP(A380,'Variable Library'!A:E,5,FALSE)</f>
        <v>Calculation</v>
      </c>
      <c r="H380">
        <v>47203</v>
      </c>
      <c r="I380">
        <v>99.293211999999997</v>
      </c>
      <c r="J380" t="str">
        <f t="shared" si="5"/>
        <v>forward_twentyone_month_prccm</v>
      </c>
    </row>
    <row r="381" spans="1:10" x14ac:dyDescent="0.25">
      <c r="A381" t="s">
        <v>165</v>
      </c>
      <c r="B381" t="s">
        <v>544</v>
      </c>
      <c r="C381" t="str">
        <f>VLOOKUP(A381,'Variable Library'!A:D,4,FALSE)</f>
        <v>Enrichment (CRSP/Compustat Merged Database)</v>
      </c>
      <c r="E381" t="str">
        <f>VLOOKUP(A381,'Variable Library'!A:D,3,FALSE)</f>
        <v>Forward TRFM -- Monthly Total Return Factor</v>
      </c>
      <c r="F381" t="str">
        <f>VLOOKUP(A381,'Variable Library'!A:D,2,FALSE)</f>
        <v>NUM</v>
      </c>
      <c r="G381" t="str">
        <f>VLOOKUP(A381,'Variable Library'!A:E,5,FALSE)</f>
        <v>Calculation</v>
      </c>
      <c r="H381">
        <v>47203</v>
      </c>
      <c r="I381">
        <v>99.293211999999997</v>
      </c>
      <c r="J381" t="str">
        <f t="shared" si="5"/>
        <v>forward_twentyone_month_trfm</v>
      </c>
    </row>
    <row r="382" spans="1:10" x14ac:dyDescent="0.25">
      <c r="A382" t="s">
        <v>323</v>
      </c>
      <c r="B382" t="s">
        <v>543</v>
      </c>
      <c r="C382" t="str">
        <f>VLOOKUP(A382,'Variable Library'!A:D,4,FALSE)</f>
        <v>Beta Suite by WRDS</v>
      </c>
      <c r="D382">
        <f>IFERROR(VLOOKUP(A382,Index!A:B,2,FALSE),"")</f>
        <v>156</v>
      </c>
      <c r="E382" t="str">
        <f>VLOOKUP(A382,'Variable Library'!A:D,3,FALSE)</f>
        <v>Beta on HML</v>
      </c>
      <c r="F382" t="str">
        <f>VLOOKUP(A382,'Variable Library'!A:D,2,FALSE)</f>
        <v>NUM</v>
      </c>
      <c r="G382" t="str">
        <f>VLOOKUP(A382,'Variable Library'!A:E,5,FALSE)</f>
        <v>Metric</v>
      </c>
      <c r="H382">
        <v>18738</v>
      </c>
      <c r="I382">
        <v>39.416058</v>
      </c>
      <c r="J382" t="str">
        <f t="shared" si="5"/>
        <v>b_hml</v>
      </c>
    </row>
    <row r="383" spans="1:10" x14ac:dyDescent="0.25">
      <c r="A383" t="s">
        <v>159</v>
      </c>
      <c r="B383" t="s">
        <v>544</v>
      </c>
      <c r="C383" t="str">
        <f>VLOOKUP(A383,'Variable Library'!A:D,4,FALSE)</f>
        <v>Enrichment (CRSP/Compustat Merged Database)</v>
      </c>
      <c r="E383" t="str">
        <f>VLOOKUP(A383,'Variable Library'!A:D,3,FALSE)</f>
        <v>Past AJEXM -- Cumulative Adjustment Factor - Ex Date -Monthly</v>
      </c>
      <c r="F383" t="str">
        <f>VLOOKUP(A383,'Variable Library'!A:D,2,FALSE)</f>
        <v>NUM</v>
      </c>
      <c r="G383" t="str">
        <f>VLOOKUP(A383,'Variable Library'!A:E,5,FALSE)</f>
        <v>Calculation</v>
      </c>
      <c r="H383">
        <v>47209</v>
      </c>
      <c r="I383">
        <v>99.305833000000007</v>
      </c>
      <c r="J383" t="str">
        <f t="shared" si="5"/>
        <v>past_twentyone_month_ajexm</v>
      </c>
    </row>
    <row r="384" spans="1:10" x14ac:dyDescent="0.25">
      <c r="A384" t="s">
        <v>160</v>
      </c>
      <c r="B384" t="s">
        <v>544</v>
      </c>
      <c r="C384" t="str">
        <f>VLOOKUP(A384,'Variable Library'!A:D,4,FALSE)</f>
        <v>Enrichment (CRSP/Compustat Merged Database)</v>
      </c>
      <c r="E384" t="str">
        <f>VLOOKUP(A384,'Variable Library'!A:D,3,FALSE)</f>
        <v>Past PRCCM -- Price - Close - Monthly</v>
      </c>
      <c r="F384" t="str">
        <f>VLOOKUP(A384,'Variable Library'!A:D,2,FALSE)</f>
        <v>NUM</v>
      </c>
      <c r="G384" t="str">
        <f>VLOOKUP(A384,'Variable Library'!A:E,5,FALSE)</f>
        <v>Calculation</v>
      </c>
      <c r="H384">
        <v>47209</v>
      </c>
      <c r="I384">
        <v>99.305833000000007</v>
      </c>
      <c r="J384" t="str">
        <f t="shared" si="5"/>
        <v>past_twentyone_month_prccm</v>
      </c>
    </row>
    <row r="385" spans="1:10" x14ac:dyDescent="0.25">
      <c r="A385" t="s">
        <v>161</v>
      </c>
      <c r="B385" t="s">
        <v>544</v>
      </c>
      <c r="C385" t="str">
        <f>VLOOKUP(A385,'Variable Library'!A:D,4,FALSE)</f>
        <v>Enrichment (CRSP/Compustat Merged Database)</v>
      </c>
      <c r="E385" t="str">
        <f>VLOOKUP(A385,'Variable Library'!A:D,3,FALSE)</f>
        <v>Past TRFM -- Monthly Total Return Factor</v>
      </c>
      <c r="F385" t="str">
        <f>VLOOKUP(A385,'Variable Library'!A:D,2,FALSE)</f>
        <v>NUM</v>
      </c>
      <c r="G385" t="str">
        <f>VLOOKUP(A385,'Variable Library'!A:E,5,FALSE)</f>
        <v>Calculation</v>
      </c>
      <c r="H385">
        <v>47209</v>
      </c>
      <c r="I385">
        <v>99.305833000000007</v>
      </c>
      <c r="J385" t="str">
        <f t="shared" si="5"/>
        <v>past_twentyone_month_trfm</v>
      </c>
    </row>
    <row r="386" spans="1:10" x14ac:dyDescent="0.25">
      <c r="A386" t="s">
        <v>316</v>
      </c>
      <c r="B386" t="s">
        <v>543</v>
      </c>
      <c r="C386" t="str">
        <f>VLOOKUP(A386,'Variable Library'!A:D,4,FALSE)</f>
        <v>Beta Suite by WRDS</v>
      </c>
      <c r="D386">
        <f>IFERROR(VLOOKUP(A386,Index!A:B,2,FALSE),"")</f>
        <v>157</v>
      </c>
      <c r="E386" t="str">
        <f>VLOOKUP(A386,'Variable Library'!A:D,3,FALSE)</f>
        <v>Beta on MKT</v>
      </c>
      <c r="F386" t="str">
        <f>VLOOKUP(A386,'Variable Library'!A:D,2,FALSE)</f>
        <v>NUM</v>
      </c>
      <c r="G386" t="str">
        <f>VLOOKUP(A386,'Variable Library'!A:E,5,FALSE)</f>
        <v>Metric</v>
      </c>
      <c r="H386">
        <v>18738</v>
      </c>
      <c r="I386">
        <v>39.416058</v>
      </c>
      <c r="J386" t="str">
        <f t="shared" ref="J386:J449" si="6">LOWER(A386)</f>
        <v>b_mkt</v>
      </c>
    </row>
    <row r="387" spans="1:10" x14ac:dyDescent="0.25">
      <c r="A387" t="s">
        <v>154</v>
      </c>
      <c r="B387" t="s">
        <v>544</v>
      </c>
      <c r="C387" t="str">
        <f>VLOOKUP(A387,'Variable Library'!A:D,4,FALSE)</f>
        <v>Enrichment (CRSP/Compustat Merged Database)</v>
      </c>
      <c r="E387" t="str">
        <f>VLOOKUP(A387,'Variable Library'!A:D,3,FALSE)</f>
        <v>Forward AJEXM -- Cumulative Adjustment Factor - Ex Date -Monthly</v>
      </c>
      <c r="F387" t="str">
        <f>VLOOKUP(A387,'Variable Library'!A:D,2,FALSE)</f>
        <v>NUM</v>
      </c>
      <c r="G387" t="str">
        <f>VLOOKUP(A387,'Variable Library'!A:E,5,FALSE)</f>
        <v>Calculation</v>
      </c>
      <c r="H387">
        <v>47291</v>
      </c>
      <c r="I387">
        <v>99.478323000000003</v>
      </c>
      <c r="J387" t="str">
        <f t="shared" si="6"/>
        <v>forward_twentytwo_month_ajexm</v>
      </c>
    </row>
    <row r="388" spans="1:10" x14ac:dyDescent="0.25">
      <c r="A388" t="s">
        <v>155</v>
      </c>
      <c r="B388" t="s">
        <v>544</v>
      </c>
      <c r="C388" t="str">
        <f>VLOOKUP(A388,'Variable Library'!A:D,4,FALSE)</f>
        <v>Enrichment (CRSP/Compustat Merged Database)</v>
      </c>
      <c r="E388" t="str">
        <f>VLOOKUP(A388,'Variable Library'!A:D,3,FALSE)</f>
        <v>Forward PRCCM -- Price - Close - Monthly</v>
      </c>
      <c r="F388" t="str">
        <f>VLOOKUP(A388,'Variable Library'!A:D,2,FALSE)</f>
        <v>NUM</v>
      </c>
      <c r="G388" t="str">
        <f>VLOOKUP(A388,'Variable Library'!A:E,5,FALSE)</f>
        <v>Calculation</v>
      </c>
      <c r="H388">
        <v>47291</v>
      </c>
      <c r="I388">
        <v>99.478323000000003</v>
      </c>
      <c r="J388" t="str">
        <f t="shared" si="6"/>
        <v>forward_twentytwo_month_prccm</v>
      </c>
    </row>
    <row r="389" spans="1:10" x14ac:dyDescent="0.25">
      <c r="A389" t="s">
        <v>156</v>
      </c>
      <c r="B389" t="s">
        <v>544</v>
      </c>
      <c r="C389" t="str">
        <f>VLOOKUP(A389,'Variable Library'!A:D,4,FALSE)</f>
        <v>Enrichment (CRSP/Compustat Merged Database)</v>
      </c>
      <c r="E389" t="str">
        <f>VLOOKUP(A389,'Variable Library'!A:D,3,FALSE)</f>
        <v>Forward TRFM -- Monthly Total Return Factor</v>
      </c>
      <c r="F389" t="str">
        <f>VLOOKUP(A389,'Variable Library'!A:D,2,FALSE)</f>
        <v>NUM</v>
      </c>
      <c r="G389" t="str">
        <f>VLOOKUP(A389,'Variable Library'!A:E,5,FALSE)</f>
        <v>Calculation</v>
      </c>
      <c r="H389">
        <v>47291</v>
      </c>
      <c r="I389">
        <v>99.478323000000003</v>
      </c>
      <c r="J389" t="str">
        <f t="shared" si="6"/>
        <v>forward_twentytwo_month_trfm</v>
      </c>
    </row>
    <row r="390" spans="1:10" x14ac:dyDescent="0.25">
      <c r="A390" t="s">
        <v>322</v>
      </c>
      <c r="B390" t="s">
        <v>543</v>
      </c>
      <c r="C390" t="str">
        <f>VLOOKUP(A390,'Variable Library'!A:D,4,FALSE)</f>
        <v>Beta Suite by WRDS</v>
      </c>
      <c r="D390">
        <f>IFERROR(VLOOKUP(A390,Index!A:B,2,FALSE),"")</f>
        <v>158</v>
      </c>
      <c r="E390" t="str">
        <f>VLOOKUP(A390,'Variable Library'!A:D,3,FALSE)</f>
        <v>Beta on SMB</v>
      </c>
      <c r="F390" t="str">
        <f>VLOOKUP(A390,'Variable Library'!A:D,2,FALSE)</f>
        <v>NUM</v>
      </c>
      <c r="G390" t="str">
        <f>VLOOKUP(A390,'Variable Library'!A:E,5,FALSE)</f>
        <v>Metric</v>
      </c>
      <c r="H390">
        <v>18738</v>
      </c>
      <c r="I390">
        <v>39.416058</v>
      </c>
      <c r="J390" t="str">
        <f t="shared" si="6"/>
        <v>b_smb</v>
      </c>
    </row>
    <row r="391" spans="1:10" x14ac:dyDescent="0.25">
      <c r="A391" t="s">
        <v>150</v>
      </c>
      <c r="B391" t="s">
        <v>544</v>
      </c>
      <c r="C391" t="str">
        <f>VLOOKUP(A391,'Variable Library'!A:D,4,FALSE)</f>
        <v>Enrichment (CRSP/Compustat Merged Database)</v>
      </c>
      <c r="E391" t="str">
        <f>VLOOKUP(A391,'Variable Library'!A:D,3,FALSE)</f>
        <v>Past AJEXM -- Cumulative Adjustment Factor - Ex Date -Monthly</v>
      </c>
      <c r="F391" t="str">
        <f>VLOOKUP(A391,'Variable Library'!A:D,2,FALSE)</f>
        <v>NUM</v>
      </c>
      <c r="G391" t="str">
        <f>VLOOKUP(A391,'Variable Library'!A:E,5,FALSE)</f>
        <v>Calculation</v>
      </c>
      <c r="H391">
        <v>47295</v>
      </c>
      <c r="I391">
        <v>99.486737000000005</v>
      </c>
      <c r="J391" t="str">
        <f t="shared" si="6"/>
        <v>past_twentytwo_month_ajexm</v>
      </c>
    </row>
    <row r="392" spans="1:10" x14ac:dyDescent="0.25">
      <c r="A392" t="s">
        <v>152</v>
      </c>
      <c r="B392" t="s">
        <v>544</v>
      </c>
      <c r="C392" t="str">
        <f>VLOOKUP(A392,'Variable Library'!A:D,4,FALSE)</f>
        <v>Enrichment (CRSP/Compustat Merged Database)</v>
      </c>
      <c r="E392" t="str">
        <f>VLOOKUP(A392,'Variable Library'!A:D,3,FALSE)</f>
        <v>Past PRCCM -- Price - Close - Monthly</v>
      </c>
      <c r="F392" t="str">
        <f>VLOOKUP(A392,'Variable Library'!A:D,2,FALSE)</f>
        <v>NUM</v>
      </c>
      <c r="G392" t="str">
        <f>VLOOKUP(A392,'Variable Library'!A:E,5,FALSE)</f>
        <v>Calculation</v>
      </c>
      <c r="H392">
        <v>47295</v>
      </c>
      <c r="I392">
        <v>99.486737000000005</v>
      </c>
      <c r="J392" t="str">
        <f t="shared" si="6"/>
        <v>past_twentytwo_month_prccm</v>
      </c>
    </row>
    <row r="393" spans="1:10" x14ac:dyDescent="0.25">
      <c r="A393" t="s">
        <v>151</v>
      </c>
      <c r="B393" t="s">
        <v>544</v>
      </c>
      <c r="C393" t="str">
        <f>VLOOKUP(A393,'Variable Library'!A:D,4,FALSE)</f>
        <v>Enrichment (CRSP/Compustat Merged Database)</v>
      </c>
      <c r="E393" t="str">
        <f>VLOOKUP(A393,'Variable Library'!A:D,3,FALSE)</f>
        <v>Past TRFM -- Monthly Total Return Factor</v>
      </c>
      <c r="F393" t="str">
        <f>VLOOKUP(A393,'Variable Library'!A:D,2,FALSE)</f>
        <v>NUM</v>
      </c>
      <c r="G393" t="str">
        <f>VLOOKUP(A393,'Variable Library'!A:E,5,FALSE)</f>
        <v>Calculation</v>
      </c>
      <c r="H393">
        <v>47295</v>
      </c>
      <c r="I393">
        <v>99.486737000000005</v>
      </c>
      <c r="J393" t="str">
        <f t="shared" si="6"/>
        <v>past_twentytwo_month_trfm</v>
      </c>
    </row>
    <row r="394" spans="1:10" x14ac:dyDescent="0.25">
      <c r="A394" t="s">
        <v>148</v>
      </c>
      <c r="B394" t="s">
        <v>544</v>
      </c>
      <c r="C394" t="str">
        <f>VLOOKUP(A394,'Variable Library'!A:D,4,FALSE)</f>
        <v>CRSP/Compustat Merged Database - Security Monthly</v>
      </c>
      <c r="E394" t="str">
        <f>VLOOKUP(A394,'Variable Library'!A:D,3,FALSE)</f>
        <v>PRIROW -- Primary Issue Tag - Rest of World</v>
      </c>
      <c r="F394" t="str">
        <f>VLOOKUP(A394,'Variable Library'!A:D,2,FALSE)</f>
        <v>CHAR</v>
      </c>
      <c r="G394" t="str">
        <f>VLOOKUP(A394,'Variable Library'!A:E,5,FALSE)</f>
        <v>Reference (Description)</v>
      </c>
      <c r="H394">
        <v>47334</v>
      </c>
      <c r="I394">
        <v>99.568775000000002</v>
      </c>
      <c r="J394" t="str">
        <f t="shared" si="6"/>
        <v>prirow</v>
      </c>
    </row>
    <row r="395" spans="1:10" x14ac:dyDescent="0.25">
      <c r="A395" t="s">
        <v>149</v>
      </c>
      <c r="B395" t="s">
        <v>544</v>
      </c>
      <c r="C395" t="str">
        <f>VLOOKUP(A395,'Variable Library'!A:D,4,FALSE)</f>
        <v>CRSP/Compustat Merged Database - Security Monthly</v>
      </c>
      <c r="E395" t="str">
        <f>VLOOKUP(A395,'Variable Library'!A:D,3,FALSE)</f>
        <v>PRIROW -- Primary Issue Tag - Rest of World</v>
      </c>
      <c r="F395" t="str">
        <f>VLOOKUP(A395,'Variable Library'!A:D,2,FALSE)</f>
        <v>CHAR</v>
      </c>
      <c r="G395" t="str">
        <f>VLOOKUP(A395,'Variable Library'!A:E,5,FALSE)</f>
        <v>Reference (Description)</v>
      </c>
      <c r="H395">
        <v>47334</v>
      </c>
      <c r="I395">
        <v>99.568775000000002</v>
      </c>
      <c r="J395" t="str">
        <f t="shared" si="6"/>
        <v>prirow</v>
      </c>
    </row>
    <row r="396" spans="1:10" x14ac:dyDescent="0.25">
      <c r="A396" t="s">
        <v>324</v>
      </c>
      <c r="B396" t="s">
        <v>543</v>
      </c>
      <c r="C396" t="str">
        <f>VLOOKUP(A396,'Variable Library'!A:D,4,FALSE)</f>
        <v>Beta Suite by WRDS</v>
      </c>
      <c r="D396">
        <f>IFERROR(VLOOKUP(A396,Index!A:B,2,FALSE),"")</f>
        <v>159</v>
      </c>
      <c r="E396" t="str">
        <f>VLOOKUP(A396,'Variable Library'!A:D,3,FALSE)</f>
        <v>Beta on UMD</v>
      </c>
      <c r="F396" t="str">
        <f>VLOOKUP(A396,'Variable Library'!A:D,2,FALSE)</f>
        <v>NUM</v>
      </c>
      <c r="G396" t="str">
        <f>VLOOKUP(A396,'Variable Library'!A:E,5,FALSE)</f>
        <v>Metric</v>
      </c>
      <c r="H396">
        <v>18738</v>
      </c>
      <c r="I396">
        <v>39.416058</v>
      </c>
      <c r="J396" t="str">
        <f t="shared" si="6"/>
        <v>b_umd</v>
      </c>
    </row>
    <row r="397" spans="1:10" x14ac:dyDescent="0.25">
      <c r="A397" t="s">
        <v>146</v>
      </c>
      <c r="B397" t="s">
        <v>544</v>
      </c>
      <c r="C397" t="str">
        <f>VLOOKUP(A397,'Variable Library'!A:D,4,FALSE)</f>
        <v>Enrichment (CRSP/Compustat Merged Database)</v>
      </c>
      <c r="E397" t="str">
        <f>VLOOKUP(A397,'Variable Library'!A:D,3,FALSE)</f>
        <v>Forward AJEXM -- Cumulative Adjustment Factor - Ex Date -Monthly</v>
      </c>
      <c r="F397" t="str">
        <f>VLOOKUP(A397,'Variable Library'!A:D,2,FALSE)</f>
        <v>NUM</v>
      </c>
      <c r="G397" t="str">
        <f>VLOOKUP(A397,'Variable Library'!A:E,5,FALSE)</f>
        <v>Calculation</v>
      </c>
      <c r="H397">
        <v>47379</v>
      </c>
      <c r="I397">
        <v>99.663433999999995</v>
      </c>
      <c r="J397" t="str">
        <f t="shared" si="6"/>
        <v>forward_twentythree_month_ajexm</v>
      </c>
    </row>
    <row r="398" spans="1:10" x14ac:dyDescent="0.25">
      <c r="A398" t="s">
        <v>147</v>
      </c>
      <c r="B398" t="s">
        <v>544</v>
      </c>
      <c r="C398" t="str">
        <f>VLOOKUP(A398,'Variable Library'!A:D,4,FALSE)</f>
        <v>Enrichment (CRSP/Compustat Merged Database)</v>
      </c>
      <c r="E398" t="str">
        <f>VLOOKUP(A398,'Variable Library'!A:D,3,FALSE)</f>
        <v>Forward PRCCM -- Price - Close - Monthly</v>
      </c>
      <c r="F398" t="str">
        <f>VLOOKUP(A398,'Variable Library'!A:D,2,FALSE)</f>
        <v>NUM</v>
      </c>
      <c r="G398" t="str">
        <f>VLOOKUP(A398,'Variable Library'!A:E,5,FALSE)</f>
        <v>Calculation</v>
      </c>
      <c r="H398">
        <v>47379</v>
      </c>
      <c r="I398">
        <v>99.663433999999995</v>
      </c>
      <c r="J398" t="str">
        <f t="shared" si="6"/>
        <v>forward_twentythree_month_prccm</v>
      </c>
    </row>
    <row r="399" spans="1:10" x14ac:dyDescent="0.25">
      <c r="A399" t="s">
        <v>145</v>
      </c>
      <c r="B399" t="s">
        <v>544</v>
      </c>
      <c r="C399" t="str">
        <f>VLOOKUP(A399,'Variable Library'!A:D,4,FALSE)</f>
        <v>Enrichment (CRSP/Compustat Merged Database)</v>
      </c>
      <c r="E399" t="str">
        <f>VLOOKUP(A399,'Variable Library'!A:D,3,FALSE)</f>
        <v>Forward TRFM -- Monthly Total Return Factor</v>
      </c>
      <c r="F399" t="str">
        <f>VLOOKUP(A399,'Variable Library'!A:D,2,FALSE)</f>
        <v>NUM</v>
      </c>
      <c r="G399" t="str">
        <f>VLOOKUP(A399,'Variable Library'!A:E,5,FALSE)</f>
        <v>Calculation</v>
      </c>
      <c r="H399">
        <v>47379</v>
      </c>
      <c r="I399">
        <v>99.663433999999995</v>
      </c>
      <c r="J399" t="str">
        <f t="shared" si="6"/>
        <v>forward_twentythree_month_trfm</v>
      </c>
    </row>
    <row r="400" spans="1:10" x14ac:dyDescent="0.25">
      <c r="A400" t="s">
        <v>315</v>
      </c>
      <c r="B400" t="s">
        <v>543</v>
      </c>
      <c r="C400" t="str">
        <f>VLOOKUP(A400,'Variable Library'!A:D,4,FALSE)</f>
        <v>Beta Suite by WRDS</v>
      </c>
      <c r="D400">
        <f>IFERROR(VLOOKUP(A400,Index!A:B,2,FALSE),"")</f>
        <v>160</v>
      </c>
      <c r="E400" t="str">
        <f>VLOOKUP(A400,'Variable Library'!A:D,3,FALSE)</f>
        <v>Excess Return from Risk Model</v>
      </c>
      <c r="F400" t="str">
        <f>VLOOKUP(A400,'Variable Library'!A:D,2,FALSE)</f>
        <v>NUM</v>
      </c>
      <c r="G400" t="str">
        <f>VLOOKUP(A400,'Variable Library'!A:E,5,FALSE)</f>
        <v>Metric</v>
      </c>
      <c r="H400">
        <v>18857</v>
      </c>
      <c r="I400">
        <v>39.666378999999999</v>
      </c>
      <c r="J400" t="str">
        <f t="shared" si="6"/>
        <v>exret</v>
      </c>
    </row>
    <row r="401" spans="1:10" x14ac:dyDescent="0.25">
      <c r="A401" t="s">
        <v>142</v>
      </c>
      <c r="B401" t="s">
        <v>544</v>
      </c>
      <c r="C401" t="str">
        <f>VLOOKUP(A401,'Variable Library'!A:D,4,FALSE)</f>
        <v>Enrichment (CRSP/Compustat Merged Database)</v>
      </c>
      <c r="E401" t="str">
        <f>VLOOKUP(A401,'Variable Library'!A:D,3,FALSE)</f>
        <v>Past AJEXM -- Cumulative Adjustment Factor - Ex Date -Monthly</v>
      </c>
      <c r="F401" t="str">
        <f>VLOOKUP(A401,'Variable Library'!A:D,2,FALSE)</f>
        <v>NUM</v>
      </c>
      <c r="G401" t="str">
        <f>VLOOKUP(A401,'Variable Library'!A:E,5,FALSE)</f>
        <v>Calculation</v>
      </c>
      <c r="H401">
        <v>47381</v>
      </c>
      <c r="I401">
        <v>99.667641000000003</v>
      </c>
      <c r="J401" t="str">
        <f t="shared" si="6"/>
        <v>past_twentythree_month_ajexm</v>
      </c>
    </row>
    <row r="402" spans="1:10" x14ac:dyDescent="0.25">
      <c r="A402" t="s">
        <v>140</v>
      </c>
      <c r="B402" t="s">
        <v>544</v>
      </c>
      <c r="C402" t="str">
        <f>VLOOKUP(A402,'Variable Library'!A:D,4,FALSE)</f>
        <v>Enrichment (CRSP/Compustat Merged Database)</v>
      </c>
      <c r="E402" t="str">
        <f>VLOOKUP(A402,'Variable Library'!A:D,3,FALSE)</f>
        <v>Past PRCCM -- Price - Close - Monthly</v>
      </c>
      <c r="F402" t="str">
        <f>VLOOKUP(A402,'Variable Library'!A:D,2,FALSE)</f>
        <v>NUM</v>
      </c>
      <c r="G402" t="str">
        <f>VLOOKUP(A402,'Variable Library'!A:E,5,FALSE)</f>
        <v>Calculation</v>
      </c>
      <c r="H402">
        <v>47381</v>
      </c>
      <c r="I402">
        <v>99.667641000000003</v>
      </c>
      <c r="J402" t="str">
        <f t="shared" si="6"/>
        <v>past_twentythree_month_prccm</v>
      </c>
    </row>
    <row r="403" spans="1:10" x14ac:dyDescent="0.25">
      <c r="A403" t="s">
        <v>143</v>
      </c>
      <c r="B403" t="s">
        <v>544</v>
      </c>
      <c r="C403" t="str">
        <f>VLOOKUP(A403,'Variable Library'!A:D,4,FALSE)</f>
        <v>Enrichment (CRSP/Compustat Merged Database)</v>
      </c>
      <c r="E403" t="str">
        <f>VLOOKUP(A403,'Variable Library'!A:D,3,FALSE)</f>
        <v>Past TRFM -- Monthly Total Return Factor</v>
      </c>
      <c r="F403" t="str">
        <f>VLOOKUP(A403,'Variable Library'!A:D,2,FALSE)</f>
        <v>NUM</v>
      </c>
      <c r="G403" t="str">
        <f>VLOOKUP(A403,'Variable Library'!A:E,5,FALSE)</f>
        <v>Calculation</v>
      </c>
      <c r="H403">
        <v>47381</v>
      </c>
      <c r="I403">
        <v>99.667641000000003</v>
      </c>
      <c r="J403" t="str">
        <f t="shared" si="6"/>
        <v>past_twentythree_month_trfm</v>
      </c>
    </row>
    <row r="404" spans="1:10" x14ac:dyDescent="0.25">
      <c r="A404" t="s">
        <v>139</v>
      </c>
      <c r="B404" t="s">
        <v>544</v>
      </c>
      <c r="C404" t="str">
        <f>VLOOKUP(A404,'Variable Library'!A:D,4,FALSE)</f>
        <v>CRSP/Compustat Merged Database - Security Monthly</v>
      </c>
      <c r="E404" t="str">
        <f>VLOOKUP(A404,'Variable Library'!A:D,3,FALSE)</f>
        <v>ADD3 -- Address Line 3</v>
      </c>
      <c r="F404" t="str">
        <f>VLOOKUP(A404,'Variable Library'!A:D,2,FALSE)</f>
        <v>CHAR</v>
      </c>
      <c r="G404" t="str">
        <f>VLOOKUP(A404,'Variable Library'!A:E,5,FALSE)</f>
        <v>Reference (Location)</v>
      </c>
      <c r="H404">
        <v>47403</v>
      </c>
      <c r="I404">
        <v>99.713919000000004</v>
      </c>
      <c r="J404" t="str">
        <f t="shared" si="6"/>
        <v>add3</v>
      </c>
    </row>
    <row r="405" spans="1:10" x14ac:dyDescent="0.25">
      <c r="A405" t="s">
        <v>138</v>
      </c>
      <c r="B405" t="s">
        <v>544</v>
      </c>
      <c r="C405" t="str">
        <f>VLOOKUP(A405,'Variable Library'!A:D,4,FALSE)</f>
        <v>CRSP/Compustat Merged Database - Security Monthly</v>
      </c>
      <c r="E405" t="str">
        <f>VLOOKUP(A405,'Variable Library'!A:D,3,FALSE)</f>
        <v>RAWXM -- Raw Adjustment Factor - Ex Date - Monthly</v>
      </c>
      <c r="F405" t="str">
        <f>VLOOKUP(A405,'Variable Library'!A:D,2,FALSE)</f>
        <v>NUM</v>
      </c>
      <c r="G405" t="str">
        <f>VLOOKUP(A405,'Variable Library'!A:E,5,FALSE)</f>
        <v>Calculation</v>
      </c>
      <c r="H405">
        <v>47408</v>
      </c>
      <c r="I405">
        <v>99.724436999999995</v>
      </c>
      <c r="J405" t="str">
        <f t="shared" si="6"/>
        <v>rawxm</v>
      </c>
    </row>
    <row r="406" spans="1:10" x14ac:dyDescent="0.25">
      <c r="A406" t="s">
        <v>137</v>
      </c>
      <c r="B406" t="s">
        <v>544</v>
      </c>
      <c r="C406" t="str">
        <f>VLOOKUP(A406,'Variable Library'!A:D,4,FALSE)</f>
        <v>CRSP/Compustat Merged Database - Security Monthly</v>
      </c>
      <c r="E406" t="str">
        <f>VLOOKUP(A406,'Variable Library'!A:D,3,FALSE)</f>
        <v>RAWPM -- Raw Adjustment Factor - Pay Date - Monthly</v>
      </c>
      <c r="F406" t="str">
        <f>VLOOKUP(A406,'Variable Library'!A:D,2,FALSE)</f>
        <v>NUM</v>
      </c>
      <c r="G406" t="str">
        <f>VLOOKUP(A406,'Variable Library'!A:E,5,FALSE)</f>
        <v>Calculation</v>
      </c>
      <c r="H406">
        <v>47411</v>
      </c>
      <c r="I406">
        <v>99.730746999999994</v>
      </c>
      <c r="J406" t="str">
        <f t="shared" si="6"/>
        <v>rawpm</v>
      </c>
    </row>
    <row r="407" spans="1:10" x14ac:dyDescent="0.25">
      <c r="A407" t="s">
        <v>136</v>
      </c>
      <c r="B407" t="s">
        <v>544</v>
      </c>
      <c r="C407" t="str">
        <f>VLOOKUP(A407,'Variable Library'!A:D,4,FALSE)</f>
        <v>CRSP/Compustat Merged Database - Security Monthly</v>
      </c>
      <c r="E407" t="str">
        <f>VLOOKUP(A407,'Variable Library'!A:D,3,FALSE)</f>
        <v>ADD3 -- Address Line 3</v>
      </c>
      <c r="F407" t="str">
        <f>VLOOKUP(A407,'Variable Library'!A:D,2,FALSE)</f>
        <v>CHAR</v>
      </c>
      <c r="G407" t="str">
        <f>VLOOKUP(A407,'Variable Library'!A:E,5,FALSE)</f>
        <v>Reference (Location)</v>
      </c>
      <c r="H407">
        <v>47415</v>
      </c>
      <c r="I407">
        <v>99.739161999999993</v>
      </c>
      <c r="J407" t="str">
        <f t="shared" si="6"/>
        <v>add3</v>
      </c>
    </row>
    <row r="408" spans="1:10" x14ac:dyDescent="0.25">
      <c r="A408" t="s">
        <v>325</v>
      </c>
      <c r="B408" t="s">
        <v>543</v>
      </c>
      <c r="C408" t="str">
        <f>VLOOKUP(A408,'Variable Library'!A:D,4,FALSE)</f>
        <v>Beta Suite by WRDS</v>
      </c>
      <c r="D408">
        <f>IFERROR(VLOOKUP(A408,Index!A:B,2,FALSE),"")</f>
        <v>161</v>
      </c>
      <c r="E408" t="str">
        <f>VLOOKUP(A408,'Variable Library'!A:D,3,FALSE)</f>
        <v>Idiosyncratic Volatility</v>
      </c>
      <c r="F408" t="str">
        <f>VLOOKUP(A408,'Variable Library'!A:D,2,FALSE)</f>
        <v>NUM</v>
      </c>
      <c r="G408" t="str">
        <f>VLOOKUP(A408,'Variable Library'!A:E,5,FALSE)</f>
        <v>Metric</v>
      </c>
      <c r="H408">
        <v>18738</v>
      </c>
      <c r="I408">
        <v>39.416058</v>
      </c>
      <c r="J408" t="str">
        <f t="shared" si="6"/>
        <v>ivol</v>
      </c>
    </row>
    <row r="409" spans="1:10" x14ac:dyDescent="0.25">
      <c r="A409" t="s">
        <v>319</v>
      </c>
      <c r="B409" t="s">
        <v>543</v>
      </c>
      <c r="C409" t="str">
        <f>VLOOKUP(A409,'Variable Library'!A:D,4,FALSE)</f>
        <v>Beta Suite by WRDS</v>
      </c>
      <c r="D409">
        <f>IFERROR(VLOOKUP(A409,Index!A:B,2,FALSE),"")</f>
        <v>162</v>
      </c>
      <c r="E409" t="str">
        <f>VLOOKUP(A409,'Variable Library'!A:D,3,FALSE)</f>
        <v>Number of Observations used to compute Beta</v>
      </c>
      <c r="F409" t="str">
        <f>VLOOKUP(A409,'Variable Library'!A:D,2,FALSE)</f>
        <v>NUM</v>
      </c>
      <c r="G409" t="str">
        <f>VLOOKUP(A409,'Variable Library'!A:E,5,FALSE)</f>
        <v>Metric</v>
      </c>
      <c r="H409">
        <v>18738</v>
      </c>
      <c r="I409">
        <v>39.416058</v>
      </c>
      <c r="J409" t="str">
        <f t="shared" si="6"/>
        <v>n</v>
      </c>
    </row>
    <row r="410" spans="1:10" x14ac:dyDescent="0.25">
      <c r="A410" t="s">
        <v>129</v>
      </c>
      <c r="B410" t="s">
        <v>544</v>
      </c>
      <c r="C410" t="str">
        <f>VLOOKUP(A410,'Variable Library'!A:D,4,FALSE)</f>
        <v>Enrichment (CRSP/Compustat Merged Database)</v>
      </c>
      <c r="E410" t="str">
        <f>VLOOKUP(A410,'Variable Library'!A:D,3,FALSE)</f>
        <v>Forward AJEXM -- Cumulative Adjustment Factor - Ex Date -Monthly</v>
      </c>
      <c r="F410" t="str">
        <f>VLOOKUP(A410,'Variable Library'!A:D,2,FALSE)</f>
        <v>NUM</v>
      </c>
      <c r="G410" t="str">
        <f>VLOOKUP(A410,'Variable Library'!A:E,5,FALSE)</f>
        <v>Calculation</v>
      </c>
      <c r="H410">
        <v>47467</v>
      </c>
      <c r="I410">
        <v>99.848545000000001</v>
      </c>
      <c r="J410" t="str">
        <f t="shared" si="6"/>
        <v>forward_twentyfour_month_ajexm</v>
      </c>
    </row>
    <row r="411" spans="1:10" x14ac:dyDescent="0.25">
      <c r="A411" t="s">
        <v>131</v>
      </c>
      <c r="B411" t="s">
        <v>544</v>
      </c>
      <c r="C411" t="str">
        <f>VLOOKUP(A411,'Variable Library'!A:D,4,FALSE)</f>
        <v>Enrichment (CRSP/Compustat Merged Database)</v>
      </c>
      <c r="E411" t="str">
        <f>VLOOKUP(A411,'Variable Library'!A:D,3,FALSE)</f>
        <v>Forward PRCCM -- Price - Close - Monthly</v>
      </c>
      <c r="F411" t="str">
        <f>VLOOKUP(A411,'Variable Library'!A:D,2,FALSE)</f>
        <v>NUM</v>
      </c>
      <c r="G411" t="str">
        <f>VLOOKUP(A411,'Variable Library'!A:E,5,FALSE)</f>
        <v>Calculation</v>
      </c>
      <c r="H411">
        <v>47467</v>
      </c>
      <c r="I411">
        <v>99.848545000000001</v>
      </c>
      <c r="J411" t="str">
        <f t="shared" si="6"/>
        <v>forward_twentyfour_month_prccm</v>
      </c>
    </row>
    <row r="412" spans="1:10" x14ac:dyDescent="0.25">
      <c r="A412" t="s">
        <v>130</v>
      </c>
      <c r="B412" t="s">
        <v>544</v>
      </c>
      <c r="C412" t="str">
        <f>VLOOKUP(A412,'Variable Library'!A:D,4,FALSE)</f>
        <v>Enrichment (CRSP/Compustat Merged Database)</v>
      </c>
      <c r="E412" t="str">
        <f>VLOOKUP(A412,'Variable Library'!A:D,3,FALSE)</f>
        <v>Forward TRFM -- Monthly Total Return Factor</v>
      </c>
      <c r="F412" t="str">
        <f>VLOOKUP(A412,'Variable Library'!A:D,2,FALSE)</f>
        <v>NUM</v>
      </c>
      <c r="G412" t="str">
        <f>VLOOKUP(A412,'Variable Library'!A:E,5,FALSE)</f>
        <v>Calculation</v>
      </c>
      <c r="H412">
        <v>47467</v>
      </c>
      <c r="I412">
        <v>99.848545000000001</v>
      </c>
      <c r="J412" t="str">
        <f t="shared" si="6"/>
        <v>forward_twentyfour_month_trfm</v>
      </c>
    </row>
    <row r="413" spans="1:10" x14ac:dyDescent="0.25">
      <c r="A413" t="s">
        <v>135</v>
      </c>
      <c r="B413" t="s">
        <v>544</v>
      </c>
      <c r="C413" t="str">
        <f>VLOOKUP(A413,'Variable Library'!A:D,4,FALSE)</f>
        <v>Enrichment (CRSP/Compustat Merged Database)</v>
      </c>
      <c r="E413" t="str">
        <f>VLOOKUP(A413,'Variable Library'!A:D,3,FALSE)</f>
        <v>Past AJEXM -- Cumulative Adjustment Factor - Ex Date -Monthly</v>
      </c>
      <c r="F413" t="str">
        <f>VLOOKUP(A413,'Variable Library'!A:D,2,FALSE)</f>
        <v>NUM</v>
      </c>
      <c r="G413" t="str">
        <f>VLOOKUP(A413,'Variable Library'!A:E,5,FALSE)</f>
        <v>Calculation</v>
      </c>
      <c r="H413">
        <v>47467</v>
      </c>
      <c r="I413">
        <v>99.848545000000001</v>
      </c>
      <c r="J413" t="str">
        <f t="shared" si="6"/>
        <v>past_twentyfour_month_ajexm</v>
      </c>
    </row>
    <row r="414" spans="1:10" x14ac:dyDescent="0.25">
      <c r="A414" t="s">
        <v>134</v>
      </c>
      <c r="B414" t="s">
        <v>544</v>
      </c>
      <c r="C414" t="str">
        <f>VLOOKUP(A414,'Variable Library'!A:D,4,FALSE)</f>
        <v>Enrichment (CRSP/Compustat Merged Database)</v>
      </c>
      <c r="E414" t="str">
        <f>VLOOKUP(A414,'Variable Library'!A:D,3,FALSE)</f>
        <v>Past PRCCM -- Price - Close - Monthly</v>
      </c>
      <c r="F414" t="str">
        <f>VLOOKUP(A414,'Variable Library'!A:D,2,FALSE)</f>
        <v>NUM</v>
      </c>
      <c r="G414" t="str">
        <f>VLOOKUP(A414,'Variable Library'!A:E,5,FALSE)</f>
        <v>Calculation</v>
      </c>
      <c r="H414">
        <v>47467</v>
      </c>
      <c r="I414">
        <v>99.848545000000001</v>
      </c>
      <c r="J414" t="str">
        <f t="shared" si="6"/>
        <v>past_twentyfour_month_prccm</v>
      </c>
    </row>
    <row r="415" spans="1:10" x14ac:dyDescent="0.25">
      <c r="A415" t="s">
        <v>133</v>
      </c>
      <c r="B415" t="s">
        <v>544</v>
      </c>
      <c r="C415" t="str">
        <f>VLOOKUP(A415,'Variable Library'!A:D,4,FALSE)</f>
        <v>Enrichment (CRSP/Compustat Merged Database)</v>
      </c>
      <c r="E415" t="str">
        <f>VLOOKUP(A415,'Variable Library'!A:D,3,FALSE)</f>
        <v>Past TRFM -- Monthly Total Return Factor</v>
      </c>
      <c r="F415" t="str">
        <f>VLOOKUP(A415,'Variable Library'!A:D,2,FALSE)</f>
        <v>NUM</v>
      </c>
      <c r="G415" t="str">
        <f>VLOOKUP(A415,'Variable Library'!A:E,5,FALSE)</f>
        <v>Calculation</v>
      </c>
      <c r="H415">
        <v>47467</v>
      </c>
      <c r="I415">
        <v>99.848545000000001</v>
      </c>
      <c r="J415" t="str">
        <f t="shared" si="6"/>
        <v>past_twentyfour_month_trfm</v>
      </c>
    </row>
    <row r="416" spans="1:10" x14ac:dyDescent="0.25">
      <c r="A416" t="s">
        <v>327</v>
      </c>
      <c r="B416" t="s">
        <v>543</v>
      </c>
      <c r="C416" t="str">
        <f>VLOOKUP(A416,'Variable Library'!A:D,4,FALSE)</f>
        <v>Beta Suite by WRDS</v>
      </c>
      <c r="D416">
        <f>IFERROR(VLOOKUP(A416,Index!A:B,2,FALSE),"")</f>
        <v>163</v>
      </c>
      <c r="E416" t="str">
        <f>VLOOKUP(A416,'Variable Library'!A:D,3,FALSE)</f>
        <v>R-Squared</v>
      </c>
      <c r="F416" t="str">
        <f>VLOOKUP(A416,'Variable Library'!A:D,2,FALSE)</f>
        <v>NUM</v>
      </c>
      <c r="G416" t="str">
        <f>VLOOKUP(A416,'Variable Library'!A:E,5,FALSE)</f>
        <v>Metric</v>
      </c>
      <c r="H416">
        <v>18738</v>
      </c>
      <c r="I416">
        <v>39.416058</v>
      </c>
      <c r="J416" t="str">
        <f t="shared" si="6"/>
        <v>r2</v>
      </c>
    </row>
    <row r="417" spans="1:10" x14ac:dyDescent="0.25">
      <c r="A417" t="s">
        <v>320</v>
      </c>
      <c r="B417" t="s">
        <v>544</v>
      </c>
      <c r="C417" t="str">
        <f>VLOOKUP(A417,'Variable Library'!A:D,4,FALSE)</f>
        <v>Beta Suite by WRDS</v>
      </c>
      <c r="D417" t="str">
        <f>IFERROR(VLOOKUP(A417,Index!A:B,2,FALSE),"")</f>
        <v/>
      </c>
      <c r="E417" t="str">
        <f>VLOOKUP(A417,'Variable Library'!A:D,3,FALSE)</f>
        <v>Returns</v>
      </c>
      <c r="F417" t="str">
        <f>VLOOKUP(A417,'Variable Library'!A:D,2,FALSE)</f>
        <v>NUM</v>
      </c>
      <c r="G417" t="str">
        <f>VLOOKUP(A417,'Variable Library'!A:E,5,FALSE)</f>
        <v>Metric</v>
      </c>
      <c r="H417">
        <v>18738</v>
      </c>
      <c r="I417">
        <v>39.416058</v>
      </c>
      <c r="J417" t="str">
        <f t="shared" si="6"/>
        <v>ret</v>
      </c>
    </row>
    <row r="418" spans="1:10" x14ac:dyDescent="0.25">
      <c r="A418" t="s">
        <v>122</v>
      </c>
      <c r="B418" t="s">
        <v>544</v>
      </c>
      <c r="C418" t="str">
        <f>VLOOKUP(A418,'Variable Library'!A:D,4,FALSE)</f>
        <v>Enrichment (CRSP/Compustat Merged Database)</v>
      </c>
      <c r="E418" t="str">
        <f>VLOOKUP(A418,'Variable Library'!A:D,3,FALSE)</f>
        <v>Forward AJEXM -- Cumulative Adjustment Factor - Ex Date -Monthly</v>
      </c>
      <c r="F418" t="str">
        <f>VLOOKUP(A418,'Variable Library'!A:D,2,FALSE)</f>
        <v>NUM</v>
      </c>
      <c r="G418" t="str">
        <f>VLOOKUP(A418,'Variable Library'!A:E,5,FALSE)</f>
        <v>Calculation</v>
      </c>
      <c r="H418">
        <v>47473</v>
      </c>
      <c r="I418">
        <v>99.861166999999995</v>
      </c>
      <c r="J418" t="str">
        <f t="shared" si="6"/>
        <v>forward_twentyfive_month_ajexm</v>
      </c>
    </row>
    <row r="419" spans="1:10" x14ac:dyDescent="0.25">
      <c r="A419" t="s">
        <v>127</v>
      </c>
      <c r="B419" t="s">
        <v>544</v>
      </c>
      <c r="C419" t="str">
        <f>VLOOKUP(A419,'Variable Library'!A:D,4,FALSE)</f>
        <v>Enrichment (CRSP/Compustat Merged Database)</v>
      </c>
      <c r="E419" t="str">
        <f>VLOOKUP(A419,'Variable Library'!A:D,3,FALSE)</f>
        <v>Forward PRCCM -- Price - Close - Monthly</v>
      </c>
      <c r="F419" t="str">
        <f>VLOOKUP(A419,'Variable Library'!A:D,2,FALSE)</f>
        <v>NUM</v>
      </c>
      <c r="G419" t="str">
        <f>VLOOKUP(A419,'Variable Library'!A:E,5,FALSE)</f>
        <v>Calculation</v>
      </c>
      <c r="H419">
        <v>47473</v>
      </c>
      <c r="I419">
        <v>99.861166999999995</v>
      </c>
      <c r="J419" t="str">
        <f t="shared" si="6"/>
        <v>forward_twentyfive_month_prccm</v>
      </c>
    </row>
    <row r="420" spans="1:10" x14ac:dyDescent="0.25">
      <c r="A420" t="s">
        <v>121</v>
      </c>
      <c r="B420" t="s">
        <v>544</v>
      </c>
      <c r="C420" t="str">
        <f>VLOOKUP(A420,'Variable Library'!A:D,4,FALSE)</f>
        <v>Enrichment (CRSP/Compustat Merged Database)</v>
      </c>
      <c r="E420" t="str">
        <f>VLOOKUP(A420,'Variable Library'!A:D,3,FALSE)</f>
        <v>Forward TRFM -- Monthly Total Return Factor</v>
      </c>
      <c r="F420" t="str">
        <f>VLOOKUP(A420,'Variable Library'!A:D,2,FALSE)</f>
        <v>NUM</v>
      </c>
      <c r="G420" t="str">
        <f>VLOOKUP(A420,'Variable Library'!A:E,5,FALSE)</f>
        <v>Calculation</v>
      </c>
      <c r="H420">
        <v>47473</v>
      </c>
      <c r="I420">
        <v>99.861166999999995</v>
      </c>
      <c r="J420" t="str">
        <f t="shared" si="6"/>
        <v>forward_twentyfive_month_trfm</v>
      </c>
    </row>
    <row r="421" spans="1:10" x14ac:dyDescent="0.25">
      <c r="A421" t="s">
        <v>124</v>
      </c>
      <c r="B421" t="s">
        <v>544</v>
      </c>
      <c r="C421" t="str">
        <f>VLOOKUP(A421,'Variable Library'!A:D,4,FALSE)</f>
        <v>Enrichment (CRSP/Compustat Merged Database)</v>
      </c>
      <c r="E421" t="str">
        <f>VLOOKUP(A421,'Variable Library'!A:D,3,FALSE)</f>
        <v>Past AJEXM -- Cumulative Adjustment Factor - Ex Date -Monthly</v>
      </c>
      <c r="F421" t="str">
        <f>VLOOKUP(A421,'Variable Library'!A:D,2,FALSE)</f>
        <v>NUM</v>
      </c>
      <c r="G421" t="str">
        <f>VLOOKUP(A421,'Variable Library'!A:E,5,FALSE)</f>
        <v>Calculation</v>
      </c>
      <c r="H421">
        <v>47473</v>
      </c>
      <c r="I421">
        <v>99.861166999999995</v>
      </c>
      <c r="J421" t="str">
        <f t="shared" si="6"/>
        <v>past_twentyfive_month_ajexm</v>
      </c>
    </row>
    <row r="422" spans="1:10" x14ac:dyDescent="0.25">
      <c r="A422" t="s">
        <v>126</v>
      </c>
      <c r="B422" t="s">
        <v>544</v>
      </c>
      <c r="C422" t="str">
        <f>VLOOKUP(A422,'Variable Library'!A:D,4,FALSE)</f>
        <v>Enrichment (CRSP/Compustat Merged Database)</v>
      </c>
      <c r="E422" t="str">
        <f>VLOOKUP(A422,'Variable Library'!A:D,3,FALSE)</f>
        <v>Past PRCCM -- Price - Close - Monthly</v>
      </c>
      <c r="F422" t="str">
        <f>VLOOKUP(A422,'Variable Library'!A:D,2,FALSE)</f>
        <v>NUM</v>
      </c>
      <c r="G422" t="str">
        <f>VLOOKUP(A422,'Variable Library'!A:E,5,FALSE)</f>
        <v>Calculation</v>
      </c>
      <c r="H422">
        <v>47473</v>
      </c>
      <c r="I422">
        <v>99.861166999999995</v>
      </c>
      <c r="J422" t="str">
        <f t="shared" si="6"/>
        <v>past_twentyfive_month_prccm</v>
      </c>
    </row>
    <row r="423" spans="1:10" x14ac:dyDescent="0.25">
      <c r="A423" t="s">
        <v>120</v>
      </c>
      <c r="B423" t="s">
        <v>544</v>
      </c>
      <c r="C423" t="str">
        <f>VLOOKUP(A423,'Variable Library'!A:D,4,FALSE)</f>
        <v>Enrichment (CRSP/Compustat Merged Database)</v>
      </c>
      <c r="E423" t="str">
        <f>VLOOKUP(A423,'Variable Library'!A:D,3,FALSE)</f>
        <v>Past TRFM -- Monthly Total Return Factor</v>
      </c>
      <c r="F423" t="str">
        <f>VLOOKUP(A423,'Variable Library'!A:D,2,FALSE)</f>
        <v>NUM</v>
      </c>
      <c r="G423" t="str">
        <f>VLOOKUP(A423,'Variable Library'!A:E,5,FALSE)</f>
        <v>Calculation</v>
      </c>
      <c r="H423">
        <v>47473</v>
      </c>
      <c r="I423">
        <v>99.861166999999995</v>
      </c>
      <c r="J423" t="str">
        <f t="shared" si="6"/>
        <v>past_twentyfive_month_trfm</v>
      </c>
    </row>
    <row r="424" spans="1:10" x14ac:dyDescent="0.25">
      <c r="A424" t="s">
        <v>119</v>
      </c>
      <c r="B424" t="s">
        <v>544</v>
      </c>
      <c r="C424" t="str">
        <f>VLOOKUP(A424,'Variable Library'!A:D,4,FALSE)</f>
        <v>CRSP/Compustat Merged Database - Security Monthly</v>
      </c>
      <c r="E424" t="str">
        <f>VLOOKUP(A424,'Variable Library'!A:D,3,FALSE)</f>
        <v>CHEQVM -- Cash Equivalent Distributions - Monthly</v>
      </c>
      <c r="F424" t="str">
        <f>VLOOKUP(A424,'Variable Library'!A:D,2,FALSE)</f>
        <v>NUM</v>
      </c>
      <c r="G424" t="str">
        <f>VLOOKUP(A424,'Variable Library'!A:E,5,FALSE)</f>
        <v>Statistic</v>
      </c>
      <c r="H424">
        <v>47475</v>
      </c>
      <c r="I424">
        <v>99.865374000000003</v>
      </c>
      <c r="J424" t="str">
        <f t="shared" si="6"/>
        <v>cheqvm</v>
      </c>
    </row>
    <row r="425" spans="1:10" x14ac:dyDescent="0.25">
      <c r="A425" t="s">
        <v>326</v>
      </c>
      <c r="B425" t="s">
        <v>543</v>
      </c>
      <c r="C425" t="str">
        <f>VLOOKUP(A425,'Variable Library'!A:D,4,FALSE)</f>
        <v>Beta Suite by WRDS</v>
      </c>
      <c r="D425">
        <f>IFERROR(VLOOKUP(A425,Index!A:B,2,FALSE),"")</f>
        <v>165</v>
      </c>
      <c r="E425" t="str">
        <f>VLOOKUP(A425,'Variable Library'!A:D,3,FALSE)</f>
        <v>Total Volatility</v>
      </c>
      <c r="F425" t="str">
        <f>VLOOKUP(A425,'Variable Library'!A:D,2,FALSE)</f>
        <v>NUM</v>
      </c>
      <c r="G425" t="str">
        <f>VLOOKUP(A425,'Variable Library'!A:E,5,FALSE)</f>
        <v>Metric</v>
      </c>
      <c r="H425">
        <v>18738</v>
      </c>
      <c r="I425">
        <v>39.416058</v>
      </c>
      <c r="J425" t="str">
        <f t="shared" si="6"/>
        <v>tvol</v>
      </c>
    </row>
    <row r="426" spans="1:10" ht="15" customHeight="1" x14ac:dyDescent="0.25">
      <c r="A426" t="s">
        <v>476</v>
      </c>
      <c r="B426" t="s">
        <v>543</v>
      </c>
      <c r="C426" t="str">
        <f>VLOOKUP(A426,'Variable Library'!A:D,4,FALSE)</f>
        <v>Enirchment (Financial Ratios Firm Level by WRDS)</v>
      </c>
      <c r="D426">
        <f>IFERROR(VLOOKUP(A426,Index!A:B,2,FALSE),"")</f>
        <v>166</v>
      </c>
      <c r="E426" t="str">
        <f>VLOOKUP(A426,'Variable Library'!A:D,3,FALSE)</f>
        <v>January</v>
      </c>
      <c r="F426" t="str">
        <f>VLOOKUP(A426,'Variable Library'!A:D,2,FALSE)</f>
        <v>DATE</v>
      </c>
      <c r="G426" t="str">
        <f>VLOOKUP(A426,'Variable Library'!A:E,5,FALSE)</f>
        <v>Categorical (Binary)</v>
      </c>
      <c r="H426">
        <v>0</v>
      </c>
      <c r="I426">
        <v>0</v>
      </c>
      <c r="J426" t="str">
        <f t="shared" si="6"/>
        <v>january</v>
      </c>
    </row>
    <row r="427" spans="1:10" x14ac:dyDescent="0.25">
      <c r="A427" t="s">
        <v>114</v>
      </c>
      <c r="B427" t="s">
        <v>544</v>
      </c>
      <c r="C427" t="str">
        <f>VLOOKUP(A427,'Variable Library'!A:D,4,FALSE)</f>
        <v>Enrichment (CRSP/Compustat Merged Database)</v>
      </c>
      <c r="E427" t="str">
        <f>VLOOKUP(A427,'Variable Library'!A:D,3,FALSE)</f>
        <v>Forward AJEXM -- Cumulative Adjustment Factor - Ex Date -Monthly</v>
      </c>
      <c r="F427" t="str">
        <f>VLOOKUP(A427,'Variable Library'!A:D,2,FALSE)</f>
        <v>NUM</v>
      </c>
      <c r="G427" t="str">
        <f>VLOOKUP(A427,'Variable Library'!A:E,5,FALSE)</f>
        <v>Calculation</v>
      </c>
      <c r="H427">
        <v>47479</v>
      </c>
      <c r="I427">
        <v>99.873788000000005</v>
      </c>
      <c r="J427" t="str">
        <f t="shared" si="6"/>
        <v>forward_twentysix_month_ajexm</v>
      </c>
    </row>
    <row r="428" spans="1:10" x14ac:dyDescent="0.25">
      <c r="A428" t="s">
        <v>113</v>
      </c>
      <c r="B428" t="s">
        <v>544</v>
      </c>
      <c r="C428" t="str">
        <f>VLOOKUP(A428,'Variable Library'!A:D,4,FALSE)</f>
        <v>Enrichment (CRSP/Compustat Merged Database)</v>
      </c>
      <c r="E428" t="str">
        <f>VLOOKUP(A428,'Variable Library'!A:D,3,FALSE)</f>
        <v>Forward PRCCM -- Price - Close - Monthly</v>
      </c>
      <c r="F428" t="str">
        <f>VLOOKUP(A428,'Variable Library'!A:D,2,FALSE)</f>
        <v>NUM</v>
      </c>
      <c r="G428" t="str">
        <f>VLOOKUP(A428,'Variable Library'!A:E,5,FALSE)</f>
        <v>Calculation</v>
      </c>
      <c r="H428">
        <v>47479</v>
      </c>
      <c r="I428">
        <v>99.873788000000005</v>
      </c>
      <c r="J428" t="str">
        <f t="shared" si="6"/>
        <v>forward_twentysix_month_prccm</v>
      </c>
    </row>
    <row r="429" spans="1:10" x14ac:dyDescent="0.25">
      <c r="A429" t="s">
        <v>118</v>
      </c>
      <c r="B429" t="s">
        <v>544</v>
      </c>
      <c r="C429" t="str">
        <f>VLOOKUP(A429,'Variable Library'!A:D,4,FALSE)</f>
        <v>Enrichment (CRSP/Compustat Merged Database)</v>
      </c>
      <c r="E429" t="str">
        <f>VLOOKUP(A429,'Variable Library'!A:D,3,FALSE)</f>
        <v>Forward TRFM -- Monthly Total Return Factor</v>
      </c>
      <c r="F429" t="str">
        <f>VLOOKUP(A429,'Variable Library'!A:D,2,FALSE)</f>
        <v>NUM</v>
      </c>
      <c r="G429" t="str">
        <f>VLOOKUP(A429,'Variable Library'!A:E,5,FALSE)</f>
        <v>Calculation</v>
      </c>
      <c r="H429">
        <v>47479</v>
      </c>
      <c r="I429">
        <v>99.873788000000005</v>
      </c>
      <c r="J429" t="str">
        <f t="shared" si="6"/>
        <v>forward_twentysix_month_trfm</v>
      </c>
    </row>
    <row r="430" spans="1:10" x14ac:dyDescent="0.25">
      <c r="A430" t="s">
        <v>111</v>
      </c>
      <c r="B430" t="s">
        <v>544</v>
      </c>
      <c r="C430" t="str">
        <f>VLOOKUP(A430,'Variable Library'!A:D,4,FALSE)</f>
        <v>Enrichment (CRSP/Compustat Merged Database)</v>
      </c>
      <c r="E430" t="str">
        <f>VLOOKUP(A430,'Variable Library'!A:D,3,FALSE)</f>
        <v>Past AJEXM -- Cumulative Adjustment Factor - Ex Date -Monthly</v>
      </c>
      <c r="F430" t="str">
        <f>VLOOKUP(A430,'Variable Library'!A:D,2,FALSE)</f>
        <v>NUM</v>
      </c>
      <c r="G430" t="str">
        <f>VLOOKUP(A430,'Variable Library'!A:E,5,FALSE)</f>
        <v>Calculation</v>
      </c>
      <c r="H430">
        <v>47479</v>
      </c>
      <c r="I430">
        <v>99.873788000000005</v>
      </c>
      <c r="J430" t="str">
        <f t="shared" si="6"/>
        <v>past_twentysix_month_ajexm</v>
      </c>
    </row>
    <row r="431" spans="1:10" x14ac:dyDescent="0.25">
      <c r="A431" t="s">
        <v>115</v>
      </c>
      <c r="B431" t="s">
        <v>544</v>
      </c>
      <c r="C431" t="str">
        <f>VLOOKUP(A431,'Variable Library'!A:D,4,FALSE)</f>
        <v>Enrichment (CRSP/Compustat Merged Database)</v>
      </c>
      <c r="E431" t="str">
        <f>VLOOKUP(A431,'Variable Library'!A:D,3,FALSE)</f>
        <v>Past PRCCM -- Price - Close - Monthly</v>
      </c>
      <c r="F431" t="str">
        <f>VLOOKUP(A431,'Variable Library'!A:D,2,FALSE)</f>
        <v>NUM</v>
      </c>
      <c r="G431" t="str">
        <f>VLOOKUP(A431,'Variable Library'!A:E,5,FALSE)</f>
        <v>Calculation</v>
      </c>
      <c r="H431">
        <v>47479</v>
      </c>
      <c r="I431">
        <v>99.873788000000005</v>
      </c>
      <c r="J431" t="str">
        <f t="shared" si="6"/>
        <v>past_twentysix_month_prccm</v>
      </c>
    </row>
    <row r="432" spans="1:10" x14ac:dyDescent="0.25">
      <c r="A432" t="s">
        <v>117</v>
      </c>
      <c r="B432" t="s">
        <v>544</v>
      </c>
      <c r="C432" t="str">
        <f>VLOOKUP(A432,'Variable Library'!A:D,4,FALSE)</f>
        <v>Enrichment (CRSP/Compustat Merged Database)</v>
      </c>
      <c r="E432" t="str">
        <f>VLOOKUP(A432,'Variable Library'!A:D,3,FALSE)</f>
        <v>Past TRFM -- Monthly Total Return Factor</v>
      </c>
      <c r="F432" t="str">
        <f>VLOOKUP(A432,'Variable Library'!A:D,2,FALSE)</f>
        <v>NUM</v>
      </c>
      <c r="G432" t="str">
        <f>VLOOKUP(A432,'Variable Library'!A:E,5,FALSE)</f>
        <v>Calculation</v>
      </c>
      <c r="H432">
        <v>47479</v>
      </c>
      <c r="I432">
        <v>99.873788000000005</v>
      </c>
      <c r="J432" t="str">
        <f t="shared" si="6"/>
        <v>past_twentysix_month_trfm</v>
      </c>
    </row>
    <row r="433" spans="1:10" ht="15" customHeight="1" x14ac:dyDescent="0.25">
      <c r="A433" t="s">
        <v>482</v>
      </c>
      <c r="B433" t="s">
        <v>543</v>
      </c>
      <c r="C433" t="str">
        <f>VLOOKUP(A433,'Variable Library'!A:D,4,FALSE)</f>
        <v>Enirchment (Financial Ratios Firm Level by WRDS)</v>
      </c>
      <c r="D433">
        <f>IFERROR(VLOOKUP(A433,Index!A:B,2,FALSE),"")</f>
        <v>167</v>
      </c>
      <c r="E433" t="str">
        <f>VLOOKUP(A433,'Variable Library'!A:D,3,FALSE)</f>
        <v>February</v>
      </c>
      <c r="F433" t="str">
        <f>VLOOKUP(A433,'Variable Library'!A:D,2,FALSE)</f>
        <v>DATE</v>
      </c>
      <c r="G433" t="str">
        <f>VLOOKUP(A433,'Variable Library'!A:E,5,FALSE)</f>
        <v>Categorical (Binary)</v>
      </c>
      <c r="H433">
        <v>0</v>
      </c>
      <c r="I433">
        <v>0</v>
      </c>
      <c r="J433" t="str">
        <f t="shared" si="6"/>
        <v>february</v>
      </c>
    </row>
    <row r="434" spans="1:10" ht="15" customHeight="1" x14ac:dyDescent="0.25">
      <c r="A434" t="s">
        <v>477</v>
      </c>
      <c r="B434" t="s">
        <v>543</v>
      </c>
      <c r="C434" t="str">
        <f>VLOOKUP(A434,'Variable Library'!A:D,4,FALSE)</f>
        <v>Enirchment (Financial Ratios Firm Level by WRDS)</v>
      </c>
      <c r="D434">
        <f>IFERROR(VLOOKUP(A434,Index!A:B,2,FALSE),"")</f>
        <v>168</v>
      </c>
      <c r="E434" t="str">
        <f>VLOOKUP(A434,'Variable Library'!A:D,3,FALSE)</f>
        <v>March</v>
      </c>
      <c r="F434" t="str">
        <f>VLOOKUP(A434,'Variable Library'!A:D,2,FALSE)</f>
        <v>DATE</v>
      </c>
      <c r="G434" t="str">
        <f>VLOOKUP(A434,'Variable Library'!A:E,5,FALSE)</f>
        <v>Categorical (Binary)</v>
      </c>
      <c r="H434">
        <v>0</v>
      </c>
      <c r="I434">
        <v>0</v>
      </c>
      <c r="J434" t="str">
        <f t="shared" si="6"/>
        <v>march</v>
      </c>
    </row>
    <row r="435" spans="1:10" x14ac:dyDescent="0.25">
      <c r="A435" t="s">
        <v>106</v>
      </c>
      <c r="B435" t="s">
        <v>544</v>
      </c>
      <c r="C435" t="str">
        <f>VLOOKUP(A435,'Variable Library'!A:D,4,FALSE)</f>
        <v>Enrichment (CRSP/Compustat Merged Database)</v>
      </c>
      <c r="E435" t="str">
        <f>VLOOKUP(A435,'Variable Library'!A:D,3,FALSE)</f>
        <v>Forward AJEXM -- Cumulative Adjustment Factor - Ex Date -Monthly</v>
      </c>
      <c r="F435" t="str">
        <f>VLOOKUP(A435,'Variable Library'!A:D,2,FALSE)</f>
        <v>NUM</v>
      </c>
      <c r="G435" t="str">
        <f>VLOOKUP(A435,'Variable Library'!A:E,5,FALSE)</f>
        <v>Calculation</v>
      </c>
      <c r="H435">
        <v>47485</v>
      </c>
      <c r="I435">
        <v>99.886409</v>
      </c>
      <c r="J435" t="str">
        <f t="shared" si="6"/>
        <v>forward_twentyseven_month_ajexm</v>
      </c>
    </row>
    <row r="436" spans="1:10" x14ac:dyDescent="0.25">
      <c r="A436" t="s">
        <v>108</v>
      </c>
      <c r="B436" t="s">
        <v>544</v>
      </c>
      <c r="C436" t="str">
        <f>VLOOKUP(A436,'Variable Library'!A:D,4,FALSE)</f>
        <v>Enrichment (CRSP/Compustat Merged Database)</v>
      </c>
      <c r="E436" t="str">
        <f>VLOOKUP(A436,'Variable Library'!A:D,3,FALSE)</f>
        <v>Forward PRCCM -- Price - Close - Monthly</v>
      </c>
      <c r="F436" t="str">
        <f>VLOOKUP(A436,'Variable Library'!A:D,2,FALSE)</f>
        <v>NUM</v>
      </c>
      <c r="G436" t="str">
        <f>VLOOKUP(A436,'Variable Library'!A:E,5,FALSE)</f>
        <v>Calculation</v>
      </c>
      <c r="H436">
        <v>47485</v>
      </c>
      <c r="I436">
        <v>99.886409</v>
      </c>
      <c r="J436" t="str">
        <f t="shared" si="6"/>
        <v>forward_twentyseven_month_prccm</v>
      </c>
    </row>
    <row r="437" spans="1:10" x14ac:dyDescent="0.25">
      <c r="A437" t="s">
        <v>110</v>
      </c>
      <c r="B437" t="s">
        <v>544</v>
      </c>
      <c r="C437" t="str">
        <f>VLOOKUP(A437,'Variable Library'!A:D,4,FALSE)</f>
        <v>Enrichment (CRSP/Compustat Merged Database)</v>
      </c>
      <c r="E437" t="str">
        <f>VLOOKUP(A437,'Variable Library'!A:D,3,FALSE)</f>
        <v>Forward TRFM -- Monthly Total Return Factor</v>
      </c>
      <c r="F437" t="str">
        <f>VLOOKUP(A437,'Variable Library'!A:D,2,FALSE)</f>
        <v>NUM</v>
      </c>
      <c r="G437" t="str">
        <f>VLOOKUP(A437,'Variable Library'!A:E,5,FALSE)</f>
        <v>Calculation</v>
      </c>
      <c r="H437">
        <v>47485</v>
      </c>
      <c r="I437">
        <v>99.886409</v>
      </c>
      <c r="J437" t="str">
        <f t="shared" si="6"/>
        <v>forward_twentyseven_month_trfm</v>
      </c>
    </row>
    <row r="438" spans="1:10" x14ac:dyDescent="0.25">
      <c r="A438" t="s">
        <v>104</v>
      </c>
      <c r="B438" t="s">
        <v>544</v>
      </c>
      <c r="C438" t="str">
        <f>VLOOKUP(A438,'Variable Library'!A:D,4,FALSE)</f>
        <v>Enrichment (CRSP/Compustat Merged Database)</v>
      </c>
      <c r="E438" t="str">
        <f>VLOOKUP(A438,'Variable Library'!A:D,3,FALSE)</f>
        <v>Past AJEXM -- Cumulative Adjustment Factor - Ex Date -Monthly</v>
      </c>
      <c r="F438" t="str">
        <f>VLOOKUP(A438,'Variable Library'!A:D,2,FALSE)</f>
        <v>NUM</v>
      </c>
      <c r="G438" t="str">
        <f>VLOOKUP(A438,'Variable Library'!A:E,5,FALSE)</f>
        <v>Calculation</v>
      </c>
      <c r="H438">
        <v>47485</v>
      </c>
      <c r="I438">
        <v>99.886409</v>
      </c>
      <c r="J438" t="str">
        <f t="shared" si="6"/>
        <v>past_twentyseven_month_ajexm</v>
      </c>
    </row>
    <row r="439" spans="1:10" x14ac:dyDescent="0.25">
      <c r="A439" t="s">
        <v>107</v>
      </c>
      <c r="B439" t="s">
        <v>544</v>
      </c>
      <c r="C439" t="str">
        <f>VLOOKUP(A439,'Variable Library'!A:D,4,FALSE)</f>
        <v>Enrichment (CRSP/Compustat Merged Database)</v>
      </c>
      <c r="E439" t="str">
        <f>VLOOKUP(A439,'Variable Library'!A:D,3,FALSE)</f>
        <v>Past PRCCM -- Price - Close - Monthly</v>
      </c>
      <c r="F439" t="str">
        <f>VLOOKUP(A439,'Variable Library'!A:D,2,FALSE)</f>
        <v>NUM</v>
      </c>
      <c r="G439" t="str">
        <f>VLOOKUP(A439,'Variable Library'!A:E,5,FALSE)</f>
        <v>Calculation</v>
      </c>
      <c r="H439">
        <v>47485</v>
      </c>
      <c r="I439">
        <v>99.886409</v>
      </c>
      <c r="J439" t="str">
        <f t="shared" si="6"/>
        <v>past_twentyseven_month_prccm</v>
      </c>
    </row>
    <row r="440" spans="1:10" x14ac:dyDescent="0.25">
      <c r="A440" t="s">
        <v>109</v>
      </c>
      <c r="B440" t="s">
        <v>544</v>
      </c>
      <c r="C440" t="str">
        <f>VLOOKUP(A440,'Variable Library'!A:D,4,FALSE)</f>
        <v>Enrichment (CRSP/Compustat Merged Database)</v>
      </c>
      <c r="E440" t="str">
        <f>VLOOKUP(A440,'Variable Library'!A:D,3,FALSE)</f>
        <v>Past TRFM -- Monthly Total Return Factor</v>
      </c>
      <c r="F440" t="str">
        <f>VLOOKUP(A440,'Variable Library'!A:D,2,FALSE)</f>
        <v>NUM</v>
      </c>
      <c r="G440" t="str">
        <f>VLOOKUP(A440,'Variable Library'!A:E,5,FALSE)</f>
        <v>Calculation</v>
      </c>
      <c r="H440">
        <v>47485</v>
      </c>
      <c r="I440">
        <v>99.886409</v>
      </c>
      <c r="J440" t="str">
        <f t="shared" si="6"/>
        <v>past_twentyseven_month_trfm</v>
      </c>
    </row>
    <row r="441" spans="1:10" x14ac:dyDescent="0.25">
      <c r="A441" t="s">
        <v>102</v>
      </c>
      <c r="B441" t="s">
        <v>544</v>
      </c>
      <c r="C441" t="str">
        <f>VLOOKUP(A441,'Variable Library'!A:D,4,FALSE)</f>
        <v>CRSP/Compustat Merged Database - Security Monthly</v>
      </c>
      <c r="E441" t="str">
        <f>VLOOKUP(A441,'Variable Library'!A:D,3,FALSE)</f>
        <v>ADD4 -- Address Line 4</v>
      </c>
      <c r="F441" t="str">
        <f>VLOOKUP(A441,'Variable Library'!A:D,2,FALSE)</f>
        <v>CHAR</v>
      </c>
      <c r="G441" t="str">
        <f>VLOOKUP(A441,'Variable Library'!A:E,5,FALSE)</f>
        <v>Reference (Location)</v>
      </c>
      <c r="H441">
        <v>47487</v>
      </c>
      <c r="I441">
        <v>99.890615999999994</v>
      </c>
      <c r="J441" t="str">
        <f t="shared" si="6"/>
        <v>add4</v>
      </c>
    </row>
    <row r="442" spans="1:10" x14ac:dyDescent="0.25">
      <c r="A442" t="s">
        <v>97</v>
      </c>
      <c r="B442" t="s">
        <v>544</v>
      </c>
      <c r="C442" t="str">
        <f>VLOOKUP(A442,'Variable Library'!A:D,4,FALSE)</f>
        <v>CRSP/Compustat Merged Database - Security Monthly</v>
      </c>
      <c r="E442" t="str">
        <f>VLOOKUP(A442,'Variable Library'!A:D,3,FALSE)</f>
        <v>ADD4 -- Address Line 4</v>
      </c>
      <c r="F442" t="str">
        <f>VLOOKUP(A442,'Variable Library'!A:D,2,FALSE)</f>
        <v>CHAR</v>
      </c>
      <c r="G442" t="str">
        <f>VLOOKUP(A442,'Variable Library'!A:E,5,FALSE)</f>
        <v>Reference (Location)</v>
      </c>
      <c r="H442">
        <v>47491</v>
      </c>
      <c r="I442">
        <v>99.899029999999996</v>
      </c>
      <c r="J442" t="str">
        <f t="shared" si="6"/>
        <v>add4</v>
      </c>
    </row>
    <row r="443" spans="1:10" ht="15" customHeight="1" x14ac:dyDescent="0.25">
      <c r="A443" t="s">
        <v>478</v>
      </c>
      <c r="B443" t="s">
        <v>543</v>
      </c>
      <c r="C443" t="str">
        <f>VLOOKUP(A443,'Variable Library'!A:D,4,FALSE)</f>
        <v>Enirchment (Financial Ratios Firm Level by WRDS)</v>
      </c>
      <c r="D443">
        <f>IFERROR(VLOOKUP(A443,Index!A:B,2,FALSE),"")</f>
        <v>169</v>
      </c>
      <c r="E443" t="str">
        <f>VLOOKUP(A443,'Variable Library'!A:D,3,FALSE)</f>
        <v>April</v>
      </c>
      <c r="F443" t="str">
        <f>VLOOKUP(A443,'Variable Library'!A:D,2,FALSE)</f>
        <v>DATE</v>
      </c>
      <c r="G443" t="str">
        <f>VLOOKUP(A443,'Variable Library'!A:E,5,FALSE)</f>
        <v>Categorical (Binary)</v>
      </c>
      <c r="H443">
        <v>0</v>
      </c>
      <c r="I443">
        <v>0</v>
      </c>
      <c r="J443" t="str">
        <f t="shared" si="6"/>
        <v>april</v>
      </c>
    </row>
    <row r="444" spans="1:10" ht="15" customHeight="1" x14ac:dyDescent="0.25">
      <c r="A444" t="s">
        <v>479</v>
      </c>
      <c r="B444" t="s">
        <v>543</v>
      </c>
      <c r="C444" t="str">
        <f>VLOOKUP(A444,'Variable Library'!A:D,4,FALSE)</f>
        <v>Enirchment (Financial Ratios Firm Level by WRDS)</v>
      </c>
      <c r="D444">
        <f>IFERROR(VLOOKUP(A444,Index!A:B,2,FALSE),"")</f>
        <v>170</v>
      </c>
      <c r="E444" t="str">
        <f>VLOOKUP(A444,'Variable Library'!A:D,3,FALSE)</f>
        <v>May</v>
      </c>
      <c r="F444" t="str">
        <f>VLOOKUP(A444,'Variable Library'!A:D,2,FALSE)</f>
        <v>DATE</v>
      </c>
      <c r="G444" t="str">
        <f>VLOOKUP(A444,'Variable Library'!A:E,5,FALSE)</f>
        <v>Categorical (Binary)</v>
      </c>
      <c r="H444">
        <v>0</v>
      </c>
      <c r="I444">
        <v>0</v>
      </c>
      <c r="J444" t="str">
        <f t="shared" si="6"/>
        <v>may</v>
      </c>
    </row>
    <row r="445" spans="1:10" x14ac:dyDescent="0.25">
      <c r="A445" t="s">
        <v>94</v>
      </c>
      <c r="B445" t="s">
        <v>544</v>
      </c>
      <c r="C445" t="str">
        <f>VLOOKUP(A445,'Variable Library'!A:D,4,FALSE)</f>
        <v>Enrichment (CRSP/Compustat Merged Database)</v>
      </c>
      <c r="E445" t="str">
        <f>VLOOKUP(A445,'Variable Library'!A:D,3,FALSE)</f>
        <v>Forward AJEXM -- Cumulative Adjustment Factor - Ex Date -Monthly</v>
      </c>
      <c r="F445" t="str">
        <f>VLOOKUP(A445,'Variable Library'!A:D,2,FALSE)</f>
        <v>NUM</v>
      </c>
      <c r="G445" t="str">
        <f>VLOOKUP(A445,'Variable Library'!A:E,5,FALSE)</f>
        <v>Calculation</v>
      </c>
      <c r="H445">
        <v>47491</v>
      </c>
      <c r="I445">
        <v>99.899029999999996</v>
      </c>
      <c r="J445" t="str">
        <f t="shared" si="6"/>
        <v>forward_twentyeight_month_ajexm</v>
      </c>
    </row>
    <row r="446" spans="1:10" x14ac:dyDescent="0.25">
      <c r="A446" t="s">
        <v>95</v>
      </c>
      <c r="B446" t="s">
        <v>544</v>
      </c>
      <c r="C446" t="str">
        <f>VLOOKUP(A446,'Variable Library'!A:D,4,FALSE)</f>
        <v>Enrichment (CRSP/Compustat Merged Database)</v>
      </c>
      <c r="E446" t="str">
        <f>VLOOKUP(A446,'Variable Library'!A:D,3,FALSE)</f>
        <v>Forward PRCCM -- Price - Close - Monthly</v>
      </c>
      <c r="F446" t="str">
        <f>VLOOKUP(A446,'Variable Library'!A:D,2,FALSE)</f>
        <v>NUM</v>
      </c>
      <c r="G446" t="str">
        <f>VLOOKUP(A446,'Variable Library'!A:E,5,FALSE)</f>
        <v>Calculation</v>
      </c>
      <c r="H446">
        <v>47491</v>
      </c>
      <c r="I446">
        <v>99.899029999999996</v>
      </c>
      <c r="J446" t="str">
        <f t="shared" si="6"/>
        <v>forward_twentyeight_month_prccm</v>
      </c>
    </row>
    <row r="447" spans="1:10" x14ac:dyDescent="0.25">
      <c r="A447" t="s">
        <v>100</v>
      </c>
      <c r="B447" t="s">
        <v>544</v>
      </c>
      <c r="C447" t="str">
        <f>VLOOKUP(A447,'Variable Library'!A:D,4,FALSE)</f>
        <v>Enrichment (CRSP/Compustat Merged Database)</v>
      </c>
      <c r="E447" t="str">
        <f>VLOOKUP(A447,'Variable Library'!A:D,3,FALSE)</f>
        <v>Forward TRFM -- Monthly Total Return Factor</v>
      </c>
      <c r="F447" t="str">
        <f>VLOOKUP(A447,'Variable Library'!A:D,2,FALSE)</f>
        <v>NUM</v>
      </c>
      <c r="G447" t="str">
        <f>VLOOKUP(A447,'Variable Library'!A:E,5,FALSE)</f>
        <v>Calculation</v>
      </c>
      <c r="H447">
        <v>47491</v>
      </c>
      <c r="I447">
        <v>99.899029999999996</v>
      </c>
      <c r="J447" t="str">
        <f t="shared" si="6"/>
        <v>forward_twentyeight_month_trfm</v>
      </c>
    </row>
    <row r="448" spans="1:10" x14ac:dyDescent="0.25">
      <c r="A448" t="s">
        <v>98</v>
      </c>
      <c r="B448" t="s">
        <v>544</v>
      </c>
      <c r="C448" t="str">
        <f>VLOOKUP(A448,'Variable Library'!A:D,4,FALSE)</f>
        <v>Enrichment (CRSP/Compustat Merged Database)</v>
      </c>
      <c r="E448" t="str">
        <f>VLOOKUP(A448,'Variable Library'!A:D,3,FALSE)</f>
        <v>Past AJEXM -- Cumulative Adjustment Factor - Ex Date -Monthly</v>
      </c>
      <c r="F448" t="str">
        <f>VLOOKUP(A448,'Variable Library'!A:D,2,FALSE)</f>
        <v>NUM</v>
      </c>
      <c r="G448" t="str">
        <f>VLOOKUP(A448,'Variable Library'!A:E,5,FALSE)</f>
        <v>Calculation</v>
      </c>
      <c r="H448">
        <v>47491</v>
      </c>
      <c r="I448">
        <v>99.899029999999996</v>
      </c>
      <c r="J448" t="str">
        <f t="shared" si="6"/>
        <v>past_twentyeight_month_ajexm</v>
      </c>
    </row>
    <row r="449" spans="1:10" x14ac:dyDescent="0.25">
      <c r="A449" t="s">
        <v>101</v>
      </c>
      <c r="B449" t="s">
        <v>544</v>
      </c>
      <c r="C449" t="str">
        <f>VLOOKUP(A449,'Variable Library'!A:D,4,FALSE)</f>
        <v>Enrichment (CRSP/Compustat Merged Database)</v>
      </c>
      <c r="E449" t="str">
        <f>VLOOKUP(A449,'Variable Library'!A:D,3,FALSE)</f>
        <v>Past PRCCM -- Price - Close - Monthly</v>
      </c>
      <c r="F449" t="str">
        <f>VLOOKUP(A449,'Variable Library'!A:D,2,FALSE)</f>
        <v>NUM</v>
      </c>
      <c r="G449" t="str">
        <f>VLOOKUP(A449,'Variable Library'!A:E,5,FALSE)</f>
        <v>Calculation</v>
      </c>
      <c r="H449">
        <v>47491</v>
      </c>
      <c r="I449">
        <v>99.899029999999996</v>
      </c>
      <c r="J449" t="str">
        <f t="shared" si="6"/>
        <v>past_twentyeight_month_prccm</v>
      </c>
    </row>
    <row r="450" spans="1:10" x14ac:dyDescent="0.25">
      <c r="A450" t="s">
        <v>96</v>
      </c>
      <c r="B450" t="s">
        <v>544</v>
      </c>
      <c r="C450" t="str">
        <f>VLOOKUP(A450,'Variable Library'!A:D,4,FALSE)</f>
        <v>Enrichment (CRSP/Compustat Merged Database)</v>
      </c>
      <c r="E450" t="str">
        <f>VLOOKUP(A450,'Variable Library'!A:D,3,FALSE)</f>
        <v>Past TRFM -- Monthly Total Return Factor</v>
      </c>
      <c r="F450" t="str">
        <f>VLOOKUP(A450,'Variable Library'!A:D,2,FALSE)</f>
        <v>NUM</v>
      </c>
      <c r="G450" t="str">
        <f>VLOOKUP(A450,'Variable Library'!A:E,5,FALSE)</f>
        <v>Calculation</v>
      </c>
      <c r="H450">
        <v>47491</v>
      </c>
      <c r="I450">
        <v>99.899029999999996</v>
      </c>
      <c r="J450" t="str">
        <f t="shared" ref="J450:J513" si="7">LOWER(A450)</f>
        <v>past_twentyeight_month_trfm</v>
      </c>
    </row>
    <row r="451" spans="1:10" ht="15" customHeight="1" x14ac:dyDescent="0.25">
      <c r="A451" t="s">
        <v>480</v>
      </c>
      <c r="B451" t="s">
        <v>543</v>
      </c>
      <c r="C451" t="str">
        <f>VLOOKUP(A451,'Variable Library'!A:D,4,FALSE)</f>
        <v>Enirchment (Financial Ratios Firm Level by WRDS)</v>
      </c>
      <c r="D451">
        <f>IFERROR(VLOOKUP(A451,Index!A:B,2,FALSE),"")</f>
        <v>171</v>
      </c>
      <c r="E451" t="str">
        <f>VLOOKUP(A451,'Variable Library'!A:D,3,FALSE)</f>
        <v>June</v>
      </c>
      <c r="F451" t="str">
        <f>VLOOKUP(A451,'Variable Library'!A:D,2,FALSE)</f>
        <v>DATE</v>
      </c>
      <c r="G451" t="str">
        <f>VLOOKUP(A451,'Variable Library'!A:E,5,FALSE)</f>
        <v>Categorical (Binary)</v>
      </c>
      <c r="H451">
        <v>0</v>
      </c>
      <c r="I451">
        <v>0</v>
      </c>
      <c r="J451" t="str">
        <f t="shared" si="7"/>
        <v>june</v>
      </c>
    </row>
    <row r="452" spans="1:10" ht="15" customHeight="1" x14ac:dyDescent="0.25">
      <c r="A452" t="s">
        <v>481</v>
      </c>
      <c r="B452" t="s">
        <v>543</v>
      </c>
      <c r="C452" t="str">
        <f>VLOOKUP(A452,'Variable Library'!A:D,4,FALSE)</f>
        <v>Enirchment (Financial Ratios Firm Level by WRDS)</v>
      </c>
      <c r="D452">
        <f>IFERROR(VLOOKUP(A452,Index!A:B,2,FALSE),"")</f>
        <v>172</v>
      </c>
      <c r="E452" t="str">
        <f>VLOOKUP(A452,'Variable Library'!A:D,3,FALSE)</f>
        <v>July</v>
      </c>
      <c r="F452" t="str">
        <f>VLOOKUP(A452,'Variable Library'!A:D,2,FALSE)</f>
        <v>DATE</v>
      </c>
      <c r="G452" t="str">
        <f>VLOOKUP(A452,'Variable Library'!A:E,5,FALSE)</f>
        <v>Categorical (Binary)</v>
      </c>
      <c r="H452">
        <v>0</v>
      </c>
      <c r="I452">
        <v>0</v>
      </c>
      <c r="J452" t="str">
        <f t="shared" si="7"/>
        <v>july</v>
      </c>
    </row>
    <row r="453" spans="1:10" x14ac:dyDescent="0.25">
      <c r="A453" t="s">
        <v>85</v>
      </c>
      <c r="B453" t="s">
        <v>544</v>
      </c>
      <c r="C453" t="str">
        <f>VLOOKUP(A453,'Variable Library'!A:D,4,FALSE)</f>
        <v>Enrichment (CRSP/Compustat Merged Database)</v>
      </c>
      <c r="E453" t="str">
        <f>VLOOKUP(A453,'Variable Library'!A:D,3,FALSE)</f>
        <v>Forward AJEXM -- Cumulative Adjustment Factor - Ex Date -Monthly</v>
      </c>
      <c r="F453" t="str">
        <f>VLOOKUP(A453,'Variable Library'!A:D,2,FALSE)</f>
        <v>NUM</v>
      </c>
      <c r="G453" t="str">
        <f>VLOOKUP(A453,'Variable Library'!A:E,5,FALSE)</f>
        <v>Calculation</v>
      </c>
      <c r="H453">
        <v>47497</v>
      </c>
      <c r="I453">
        <v>99.911651000000006</v>
      </c>
      <c r="J453" t="str">
        <f t="shared" si="7"/>
        <v>forward_twentynine_month_ajexm</v>
      </c>
    </row>
    <row r="454" spans="1:10" x14ac:dyDescent="0.25">
      <c r="A454" t="s">
        <v>92</v>
      </c>
      <c r="B454" t="s">
        <v>544</v>
      </c>
      <c r="C454" t="str">
        <f>VLOOKUP(A454,'Variable Library'!A:D,4,FALSE)</f>
        <v>Enrichment (CRSP/Compustat Merged Database)</v>
      </c>
      <c r="E454" t="str">
        <f>VLOOKUP(A454,'Variable Library'!A:D,3,FALSE)</f>
        <v>Forward PRCCM -- Price - Close - Monthly</v>
      </c>
      <c r="F454" t="str">
        <f>VLOOKUP(A454,'Variable Library'!A:D,2,FALSE)</f>
        <v>NUM</v>
      </c>
      <c r="G454" t="str">
        <f>VLOOKUP(A454,'Variable Library'!A:E,5,FALSE)</f>
        <v>Calculation</v>
      </c>
      <c r="H454">
        <v>47497</v>
      </c>
      <c r="I454">
        <v>99.911651000000006</v>
      </c>
      <c r="J454" t="str">
        <f t="shared" si="7"/>
        <v>forward_twentynine_month_prccm</v>
      </c>
    </row>
    <row r="455" spans="1:10" x14ac:dyDescent="0.25">
      <c r="A455" t="s">
        <v>89</v>
      </c>
      <c r="B455" t="s">
        <v>544</v>
      </c>
      <c r="C455" t="str">
        <f>VLOOKUP(A455,'Variable Library'!A:D,4,FALSE)</f>
        <v>Enrichment (CRSP/Compustat Merged Database)</v>
      </c>
      <c r="E455" t="str">
        <f>VLOOKUP(A455,'Variable Library'!A:D,3,FALSE)</f>
        <v>Forward TRFM -- Monthly Total Return Factor</v>
      </c>
      <c r="F455" t="str">
        <f>VLOOKUP(A455,'Variable Library'!A:D,2,FALSE)</f>
        <v>NUM</v>
      </c>
      <c r="G455" t="str">
        <f>VLOOKUP(A455,'Variable Library'!A:E,5,FALSE)</f>
        <v>Calculation</v>
      </c>
      <c r="H455">
        <v>47497</v>
      </c>
      <c r="I455">
        <v>99.911651000000006</v>
      </c>
      <c r="J455" t="str">
        <f t="shared" si="7"/>
        <v>forward_twentynine_month_trfm</v>
      </c>
    </row>
    <row r="456" spans="1:10" x14ac:dyDescent="0.25">
      <c r="A456" t="s">
        <v>91</v>
      </c>
      <c r="B456" t="s">
        <v>544</v>
      </c>
      <c r="C456" t="str">
        <f>VLOOKUP(A456,'Variable Library'!A:D,4,FALSE)</f>
        <v>Enrichment (CRSP/Compustat Merged Database)</v>
      </c>
      <c r="E456" t="str">
        <f>VLOOKUP(A456,'Variable Library'!A:D,3,FALSE)</f>
        <v>Past AJEXM -- Cumulative Adjustment Factor - Ex Date -Monthly</v>
      </c>
      <c r="F456" t="str">
        <f>VLOOKUP(A456,'Variable Library'!A:D,2,FALSE)</f>
        <v>NUM</v>
      </c>
      <c r="G456" t="str">
        <f>VLOOKUP(A456,'Variable Library'!A:E,5,FALSE)</f>
        <v>Calculation</v>
      </c>
      <c r="H456">
        <v>47497</v>
      </c>
      <c r="I456">
        <v>99.911651000000006</v>
      </c>
      <c r="J456" t="str">
        <f t="shared" si="7"/>
        <v>past_twentynine_month_ajexm</v>
      </c>
    </row>
    <row r="457" spans="1:10" x14ac:dyDescent="0.25">
      <c r="A457" t="s">
        <v>87</v>
      </c>
      <c r="B457" t="s">
        <v>544</v>
      </c>
      <c r="C457" t="str">
        <f>VLOOKUP(A457,'Variable Library'!A:D,4,FALSE)</f>
        <v>Enrichment (CRSP/Compustat Merged Database)</v>
      </c>
      <c r="E457" t="str">
        <f>VLOOKUP(A457,'Variable Library'!A:D,3,FALSE)</f>
        <v>Past PRCCM -- Price - Close - Monthly</v>
      </c>
      <c r="F457" t="str">
        <f>VLOOKUP(A457,'Variable Library'!A:D,2,FALSE)</f>
        <v>NUM</v>
      </c>
      <c r="G457" t="str">
        <f>VLOOKUP(A457,'Variable Library'!A:E,5,FALSE)</f>
        <v>Calculation</v>
      </c>
      <c r="H457">
        <v>47497</v>
      </c>
      <c r="I457">
        <v>99.911651000000006</v>
      </c>
      <c r="J457" t="str">
        <f t="shared" si="7"/>
        <v>past_twentynine_month_prccm</v>
      </c>
    </row>
    <row r="458" spans="1:10" x14ac:dyDescent="0.25">
      <c r="A458" t="s">
        <v>90</v>
      </c>
      <c r="B458" t="s">
        <v>544</v>
      </c>
      <c r="C458" t="str">
        <f>VLOOKUP(A458,'Variable Library'!A:D,4,FALSE)</f>
        <v>Enrichment (CRSP/Compustat Merged Database)</v>
      </c>
      <c r="E458" t="str">
        <f>VLOOKUP(A458,'Variable Library'!A:D,3,FALSE)</f>
        <v>Past TRFM -- Monthly Total Return Factor</v>
      </c>
      <c r="F458" t="str">
        <f>VLOOKUP(A458,'Variable Library'!A:D,2,FALSE)</f>
        <v>NUM</v>
      </c>
      <c r="G458" t="str">
        <f>VLOOKUP(A458,'Variable Library'!A:E,5,FALSE)</f>
        <v>Calculation</v>
      </c>
      <c r="H458">
        <v>47497</v>
      </c>
      <c r="I458">
        <v>99.911651000000006</v>
      </c>
      <c r="J458" t="str">
        <f t="shared" si="7"/>
        <v>past_twentynine_month_trfm</v>
      </c>
    </row>
    <row r="459" spans="1:10" ht="15" customHeight="1" x14ac:dyDescent="0.25">
      <c r="A459" t="s">
        <v>475</v>
      </c>
      <c r="B459" t="s">
        <v>543</v>
      </c>
      <c r="C459" t="str">
        <f>VLOOKUP(A459,'Variable Library'!A:D,4,FALSE)</f>
        <v>Enirchment (Financial Ratios Firm Level by WRDS)</v>
      </c>
      <c r="D459">
        <f>IFERROR(VLOOKUP(A459,Index!A:B,2,FALSE),"")</f>
        <v>173</v>
      </c>
      <c r="E459" t="str">
        <f>VLOOKUP(A459,'Variable Library'!A:D,3,FALSE)</f>
        <v>August</v>
      </c>
      <c r="F459" t="str">
        <f>VLOOKUP(A459,'Variable Library'!A:D,2,FALSE)</f>
        <v>DATE</v>
      </c>
      <c r="G459" t="str">
        <f>VLOOKUP(A459,'Variable Library'!A:E,5,FALSE)</f>
        <v>Categorical (Binary)</v>
      </c>
      <c r="H459">
        <v>0</v>
      </c>
      <c r="I459">
        <v>0</v>
      </c>
      <c r="J459" t="str">
        <f t="shared" si="7"/>
        <v>august</v>
      </c>
    </row>
    <row r="460" spans="1:10" ht="15" customHeight="1" x14ac:dyDescent="0.25">
      <c r="A460" t="s">
        <v>474</v>
      </c>
      <c r="B460" t="s">
        <v>543</v>
      </c>
      <c r="C460" t="str">
        <f>VLOOKUP(A460,'Variable Library'!A:D,4,FALSE)</f>
        <v>Enirchment (Financial Ratios Firm Level by WRDS)</v>
      </c>
      <c r="D460">
        <f>IFERROR(VLOOKUP(A460,Index!A:B,2,FALSE),"")</f>
        <v>174</v>
      </c>
      <c r="E460" t="str">
        <f>VLOOKUP(A460,'Variable Library'!A:D,3,FALSE)</f>
        <v>September</v>
      </c>
      <c r="F460" t="str">
        <f>VLOOKUP(A460,'Variable Library'!A:D,2,FALSE)</f>
        <v>DATE</v>
      </c>
      <c r="G460" t="str">
        <f>VLOOKUP(A460,'Variable Library'!A:E,5,FALSE)</f>
        <v>Categorical (Binary)</v>
      </c>
      <c r="H460">
        <v>0</v>
      </c>
      <c r="I460">
        <v>0</v>
      </c>
      <c r="J460" t="str">
        <f t="shared" si="7"/>
        <v>september</v>
      </c>
    </row>
    <row r="461" spans="1:10" x14ac:dyDescent="0.25">
      <c r="A461" t="s">
        <v>77</v>
      </c>
      <c r="B461" t="s">
        <v>544</v>
      </c>
      <c r="C461" t="str">
        <f>VLOOKUP(A461,'Variable Library'!A:D,4,FALSE)</f>
        <v>Enrichment (CRSP/Compustat Merged Database)</v>
      </c>
      <c r="E461" t="str">
        <f>VLOOKUP(A461,'Variable Library'!A:D,3,FALSE)</f>
        <v>Forward AJEXM -- Cumulative Adjustment Factor - Ex Date -Monthly</v>
      </c>
      <c r="F461" t="str">
        <f>VLOOKUP(A461,'Variable Library'!A:D,2,FALSE)</f>
        <v>NUM</v>
      </c>
      <c r="G461" t="str">
        <f>VLOOKUP(A461,'Variable Library'!A:E,5,FALSE)</f>
        <v>Calculation</v>
      </c>
      <c r="H461">
        <v>47503</v>
      </c>
      <c r="I461">
        <v>99.924272999999999</v>
      </c>
      <c r="J461" t="str">
        <f t="shared" si="7"/>
        <v>forward_thirty_month_ajexm</v>
      </c>
    </row>
    <row r="462" spans="1:10" x14ac:dyDescent="0.25">
      <c r="A462" t="s">
        <v>84</v>
      </c>
      <c r="B462" t="s">
        <v>544</v>
      </c>
      <c r="C462" t="str">
        <f>VLOOKUP(A462,'Variable Library'!A:D,4,FALSE)</f>
        <v>Enrichment (CRSP/Compustat Merged Database)</v>
      </c>
      <c r="E462" t="str">
        <f>VLOOKUP(A462,'Variable Library'!A:D,3,FALSE)</f>
        <v>Forward PRCCM -- Price - Close - Monthly</v>
      </c>
      <c r="F462" t="str">
        <f>VLOOKUP(A462,'Variable Library'!A:D,2,FALSE)</f>
        <v>NUM</v>
      </c>
      <c r="G462" t="str">
        <f>VLOOKUP(A462,'Variable Library'!A:E,5,FALSE)</f>
        <v>Calculation</v>
      </c>
      <c r="H462">
        <v>47503</v>
      </c>
      <c r="I462">
        <v>99.924272999999999</v>
      </c>
      <c r="J462" t="str">
        <f t="shared" si="7"/>
        <v>forward_thirty_month_prccm</v>
      </c>
    </row>
    <row r="463" spans="1:10" x14ac:dyDescent="0.25">
      <c r="A463" t="s">
        <v>78</v>
      </c>
      <c r="B463" t="s">
        <v>544</v>
      </c>
      <c r="C463" t="str">
        <f>VLOOKUP(A463,'Variable Library'!A:D,4,FALSE)</f>
        <v>Enrichment (CRSP/Compustat Merged Database)</v>
      </c>
      <c r="E463" t="str">
        <f>VLOOKUP(A463,'Variable Library'!A:D,3,FALSE)</f>
        <v>Forward TRFM -- Monthly Total Return Factor</v>
      </c>
      <c r="F463" t="str">
        <f>VLOOKUP(A463,'Variable Library'!A:D,2,FALSE)</f>
        <v>NUM</v>
      </c>
      <c r="G463" t="str">
        <f>VLOOKUP(A463,'Variable Library'!A:E,5,FALSE)</f>
        <v>Calculation</v>
      </c>
      <c r="H463">
        <v>47503</v>
      </c>
      <c r="I463">
        <v>99.924272999999999</v>
      </c>
      <c r="J463" t="str">
        <f t="shared" si="7"/>
        <v>forward_thirty_month_trfm</v>
      </c>
    </row>
    <row r="464" spans="1:10" x14ac:dyDescent="0.25">
      <c r="A464" t="s">
        <v>81</v>
      </c>
      <c r="B464" t="s">
        <v>544</v>
      </c>
      <c r="C464" t="str">
        <f>VLOOKUP(A464,'Variable Library'!A:D,4,FALSE)</f>
        <v>Enrichment (CRSP/Compustat Merged Database)</v>
      </c>
      <c r="E464" t="str">
        <f>VLOOKUP(A464,'Variable Library'!A:D,3,FALSE)</f>
        <v>Past AJEXM -- Cumulative Adjustment Factor - Ex Date -Monthly</v>
      </c>
      <c r="F464" t="str">
        <f>VLOOKUP(A464,'Variable Library'!A:D,2,FALSE)</f>
        <v>NUM</v>
      </c>
      <c r="G464" t="str">
        <f>VLOOKUP(A464,'Variable Library'!A:E,5,FALSE)</f>
        <v>Calculation</v>
      </c>
      <c r="H464">
        <v>47503</v>
      </c>
      <c r="I464">
        <v>99.924272999999999</v>
      </c>
      <c r="J464" t="str">
        <f t="shared" si="7"/>
        <v>past_thirty_month_ajexm</v>
      </c>
    </row>
    <row r="465" spans="1:10" x14ac:dyDescent="0.25">
      <c r="A465" t="s">
        <v>83</v>
      </c>
      <c r="B465" t="s">
        <v>544</v>
      </c>
      <c r="C465" t="str">
        <f>VLOOKUP(A465,'Variable Library'!A:D,4,FALSE)</f>
        <v>Enrichment (CRSP/Compustat Merged Database)</v>
      </c>
      <c r="E465" t="str">
        <f>VLOOKUP(A465,'Variable Library'!A:D,3,FALSE)</f>
        <v>Past PRCCM -- Price - Close - Monthly</v>
      </c>
      <c r="F465" t="str">
        <f>VLOOKUP(A465,'Variable Library'!A:D,2,FALSE)</f>
        <v>NUM</v>
      </c>
      <c r="G465" t="str">
        <f>VLOOKUP(A465,'Variable Library'!A:E,5,FALSE)</f>
        <v>Calculation</v>
      </c>
      <c r="H465">
        <v>47503</v>
      </c>
      <c r="I465">
        <v>99.924272999999999</v>
      </c>
      <c r="J465" t="str">
        <f t="shared" si="7"/>
        <v>past_thirty_month_prccm</v>
      </c>
    </row>
    <row r="466" spans="1:10" x14ac:dyDescent="0.25">
      <c r="A466" t="s">
        <v>80</v>
      </c>
      <c r="B466" t="s">
        <v>544</v>
      </c>
      <c r="C466" t="str">
        <f>VLOOKUP(A466,'Variable Library'!A:D,4,FALSE)</f>
        <v>Enrichment (CRSP/Compustat Merged Database)</v>
      </c>
      <c r="E466" t="str">
        <f>VLOOKUP(A466,'Variable Library'!A:D,3,FALSE)</f>
        <v>Past TRFM -- Monthly Total Return Factor</v>
      </c>
      <c r="F466" t="str">
        <f>VLOOKUP(A466,'Variable Library'!A:D,2,FALSE)</f>
        <v>NUM</v>
      </c>
      <c r="G466" t="str">
        <f>VLOOKUP(A466,'Variable Library'!A:E,5,FALSE)</f>
        <v>Calculation</v>
      </c>
      <c r="H466">
        <v>47503</v>
      </c>
      <c r="I466">
        <v>99.924272999999999</v>
      </c>
      <c r="J466" t="str">
        <f t="shared" si="7"/>
        <v>past_thirty_month_trfm</v>
      </c>
    </row>
    <row r="467" spans="1:10" ht="15" customHeight="1" x14ac:dyDescent="0.25">
      <c r="A467" t="s">
        <v>472</v>
      </c>
      <c r="B467" t="s">
        <v>543</v>
      </c>
      <c r="C467" t="str">
        <f>VLOOKUP(A467,'Variable Library'!A:D,4,FALSE)</f>
        <v>Enirchment (Financial Ratios Firm Level by WRDS)</v>
      </c>
      <c r="D467">
        <f>IFERROR(VLOOKUP(A467,Index!A:B,2,FALSE),"")</f>
        <v>175</v>
      </c>
      <c r="E467" t="str">
        <f>VLOOKUP(A467,'Variable Library'!A:D,3,FALSE)</f>
        <v>October</v>
      </c>
      <c r="F467" t="str">
        <f>VLOOKUP(A467,'Variable Library'!A:D,2,FALSE)</f>
        <v>DATE</v>
      </c>
      <c r="G467" t="str">
        <f>VLOOKUP(A467,'Variable Library'!A:E,5,FALSE)</f>
        <v>Categorical (Binary)</v>
      </c>
      <c r="H467">
        <v>0</v>
      </c>
      <c r="I467">
        <v>0</v>
      </c>
      <c r="J467" t="str">
        <f t="shared" si="7"/>
        <v>october</v>
      </c>
    </row>
    <row r="468" spans="1:10" ht="15" customHeight="1" x14ac:dyDescent="0.25">
      <c r="A468" t="s">
        <v>473</v>
      </c>
      <c r="B468" t="s">
        <v>543</v>
      </c>
      <c r="C468" t="str">
        <f>VLOOKUP(A468,'Variable Library'!A:D,4,FALSE)</f>
        <v>Enirchment (Financial Ratios Firm Level by WRDS)</v>
      </c>
      <c r="D468">
        <f>IFERROR(VLOOKUP(A468,Index!A:B,2,FALSE),"")</f>
        <v>176</v>
      </c>
      <c r="E468" t="str">
        <f>VLOOKUP(A468,'Variable Library'!A:D,3,FALSE)</f>
        <v>November</v>
      </c>
      <c r="F468" t="str">
        <f>VLOOKUP(A468,'Variable Library'!A:D,2,FALSE)</f>
        <v>DATE</v>
      </c>
      <c r="G468" t="str">
        <f>VLOOKUP(A468,'Variable Library'!A:E,5,FALSE)</f>
        <v>Categorical (Binary)</v>
      </c>
      <c r="H468">
        <v>0</v>
      </c>
      <c r="I468">
        <v>0</v>
      </c>
      <c r="J468" t="str">
        <f t="shared" si="7"/>
        <v>november</v>
      </c>
    </row>
    <row r="469" spans="1:10" x14ac:dyDescent="0.25">
      <c r="A469" t="s">
        <v>74</v>
      </c>
      <c r="B469" t="s">
        <v>544</v>
      </c>
      <c r="C469" t="str">
        <f>VLOOKUP(A469,'Variable Library'!A:D,4,FALSE)</f>
        <v>Enrichment (CRSP/Compustat Merged Database)</v>
      </c>
      <c r="E469" t="str">
        <f>VLOOKUP(A469,'Variable Library'!A:D,3,FALSE)</f>
        <v>Forward AJEXM -- Cumulative Adjustment Factor - Ex Date -Monthly</v>
      </c>
      <c r="F469" t="str">
        <f>VLOOKUP(A469,'Variable Library'!A:D,2,FALSE)</f>
        <v>NUM</v>
      </c>
      <c r="G469" t="str">
        <f>VLOOKUP(A469,'Variable Library'!A:E,5,FALSE)</f>
        <v>Calculation</v>
      </c>
      <c r="H469">
        <v>47509</v>
      </c>
      <c r="I469">
        <v>99.936893999999995</v>
      </c>
      <c r="J469" t="str">
        <f t="shared" si="7"/>
        <v>forward_thirtyone_month_ajexm</v>
      </c>
    </row>
    <row r="470" spans="1:10" x14ac:dyDescent="0.25">
      <c r="A470" t="s">
        <v>72</v>
      </c>
      <c r="B470" t="s">
        <v>544</v>
      </c>
      <c r="C470" t="str">
        <f>VLOOKUP(A470,'Variable Library'!A:D,4,FALSE)</f>
        <v>Enrichment (CRSP/Compustat Merged Database)</v>
      </c>
      <c r="E470" t="str">
        <f>VLOOKUP(A470,'Variable Library'!A:D,3,FALSE)</f>
        <v>Forward PRCCM -- Price - Close - Monthly</v>
      </c>
      <c r="F470" t="str">
        <f>VLOOKUP(A470,'Variable Library'!A:D,2,FALSE)</f>
        <v>NUM</v>
      </c>
      <c r="G470" t="str">
        <f>VLOOKUP(A470,'Variable Library'!A:E,5,FALSE)</f>
        <v>Calculation</v>
      </c>
      <c r="H470">
        <v>47509</v>
      </c>
      <c r="I470">
        <v>99.936893999999995</v>
      </c>
      <c r="J470" t="str">
        <f t="shared" si="7"/>
        <v>forward_thirtyone_month_prccm</v>
      </c>
    </row>
    <row r="471" spans="1:10" x14ac:dyDescent="0.25">
      <c r="A471" t="s">
        <v>76</v>
      </c>
      <c r="B471" t="s">
        <v>544</v>
      </c>
      <c r="C471" t="str">
        <f>VLOOKUP(A471,'Variable Library'!A:D,4,FALSE)</f>
        <v>Enrichment (CRSP/Compustat Merged Database)</v>
      </c>
      <c r="E471" t="str">
        <f>VLOOKUP(A471,'Variable Library'!A:D,3,FALSE)</f>
        <v>Forward TRFM -- Monthly Total Return Factor</v>
      </c>
      <c r="F471" t="str">
        <f>VLOOKUP(A471,'Variable Library'!A:D,2,FALSE)</f>
        <v>NUM</v>
      </c>
      <c r="G471" t="str">
        <f>VLOOKUP(A471,'Variable Library'!A:E,5,FALSE)</f>
        <v>Calculation</v>
      </c>
      <c r="H471">
        <v>47509</v>
      </c>
      <c r="I471">
        <v>99.936893999999995</v>
      </c>
      <c r="J471" t="str">
        <f t="shared" si="7"/>
        <v>forward_thirtyone_month_trfm</v>
      </c>
    </row>
    <row r="472" spans="1:10" x14ac:dyDescent="0.25">
      <c r="A472" t="s">
        <v>70</v>
      </c>
      <c r="B472" t="s">
        <v>544</v>
      </c>
      <c r="C472" t="str">
        <f>VLOOKUP(A472,'Variable Library'!A:D,4,FALSE)</f>
        <v>Enrichment (CRSP/Compustat Merged Database)</v>
      </c>
      <c r="E472" t="str">
        <f>VLOOKUP(A472,'Variable Library'!A:D,3,FALSE)</f>
        <v>Past AJEXM -- Cumulative Adjustment Factor - Ex Date -Monthly</v>
      </c>
      <c r="F472" t="str">
        <f>VLOOKUP(A472,'Variable Library'!A:D,2,FALSE)</f>
        <v>NUM</v>
      </c>
      <c r="G472" t="str">
        <f>VLOOKUP(A472,'Variable Library'!A:E,5,FALSE)</f>
        <v>Calculation</v>
      </c>
      <c r="H472">
        <v>47509</v>
      </c>
      <c r="I472">
        <v>99.936893999999995</v>
      </c>
      <c r="J472" t="str">
        <f t="shared" si="7"/>
        <v>past_thirtyone_month_ajexm</v>
      </c>
    </row>
    <row r="473" spans="1:10" x14ac:dyDescent="0.25">
      <c r="A473" t="s">
        <v>69</v>
      </c>
      <c r="B473" t="s">
        <v>544</v>
      </c>
      <c r="C473" t="str">
        <f>VLOOKUP(A473,'Variable Library'!A:D,4,FALSE)</f>
        <v>Enrichment (CRSP/Compustat Merged Database)</v>
      </c>
      <c r="E473" t="str">
        <f>VLOOKUP(A473,'Variable Library'!A:D,3,FALSE)</f>
        <v>Past PRCCM -- Price - Close - Monthly</v>
      </c>
      <c r="F473" t="str">
        <f>VLOOKUP(A473,'Variable Library'!A:D,2,FALSE)</f>
        <v>NUM</v>
      </c>
      <c r="G473" t="str">
        <f>VLOOKUP(A473,'Variable Library'!A:E,5,FALSE)</f>
        <v>Calculation</v>
      </c>
      <c r="H473">
        <v>47509</v>
      </c>
      <c r="I473">
        <v>99.936893999999995</v>
      </c>
      <c r="J473" t="str">
        <f t="shared" si="7"/>
        <v>past_thirtyone_month_prccm</v>
      </c>
    </row>
    <row r="474" spans="1:10" x14ac:dyDescent="0.25">
      <c r="A474" t="s">
        <v>71</v>
      </c>
      <c r="B474" t="s">
        <v>544</v>
      </c>
      <c r="C474" t="str">
        <f>VLOOKUP(A474,'Variable Library'!A:D,4,FALSE)</f>
        <v>Enrichment (CRSP/Compustat Merged Database)</v>
      </c>
      <c r="E474" t="str">
        <f>VLOOKUP(A474,'Variable Library'!A:D,3,FALSE)</f>
        <v>Past TRFM -- Monthly Total Return Factor</v>
      </c>
      <c r="F474" t="str">
        <f>VLOOKUP(A474,'Variable Library'!A:D,2,FALSE)</f>
        <v>NUM</v>
      </c>
      <c r="G474" t="str">
        <f>VLOOKUP(A474,'Variable Library'!A:E,5,FALSE)</f>
        <v>Calculation</v>
      </c>
      <c r="H474">
        <v>47509</v>
      </c>
      <c r="I474">
        <v>99.936893999999995</v>
      </c>
      <c r="J474" t="str">
        <f t="shared" si="7"/>
        <v>past_thirtyone_month_trfm</v>
      </c>
    </row>
    <row r="475" spans="1:10" x14ac:dyDescent="0.25">
      <c r="A475" t="s">
        <v>68</v>
      </c>
      <c r="B475" t="s">
        <v>544</v>
      </c>
      <c r="C475" t="str">
        <f>VLOOKUP(A475,'Variable Library'!A:D,4,FALSE)</f>
        <v>CRSP/Compustat Merged Database - Security Monthly</v>
      </c>
      <c r="E475" t="str">
        <f>VLOOKUP(A475,'Variable Library'!A:D,3,FALSE)</f>
        <v>ISALRT -- Status Code</v>
      </c>
      <c r="F475" t="str">
        <f>VLOOKUP(A475,'Variable Library'!A:D,2,FALSE)</f>
        <v>CHAR</v>
      </c>
      <c r="G475" t="str">
        <f>VLOOKUP(A475,'Variable Library'!A:E,5,FALSE)</f>
        <v>Reference (Description)</v>
      </c>
      <c r="H475">
        <v>47512</v>
      </c>
      <c r="I475">
        <v>99.943205000000006</v>
      </c>
      <c r="J475" t="str">
        <f t="shared" si="7"/>
        <v>isalrt</v>
      </c>
    </row>
    <row r="476" spans="1:10" ht="15" customHeight="1" x14ac:dyDescent="0.25">
      <c r="A476" t="s">
        <v>540</v>
      </c>
      <c r="B476" t="s">
        <v>543</v>
      </c>
      <c r="C476" t="str">
        <f>VLOOKUP(A476,'Variable Library'!A:D,4,FALSE)</f>
        <v>Enirchment (Financial Ratios Firm Level by WRDS)</v>
      </c>
      <c r="D476">
        <f>IFERROR(VLOOKUP(A476,Index!A:B,2,FALSE),"")</f>
        <v>177</v>
      </c>
      <c r="E476" t="str">
        <f>VLOOKUP(A476,'Variable Library'!A:D,3,FALSE)</f>
        <v>December</v>
      </c>
      <c r="F476" t="str">
        <f>VLOOKUP(A476,'Variable Library'!A:D,2,FALSE)</f>
        <v>DATE</v>
      </c>
      <c r="G476" t="str">
        <f>VLOOKUP(A476,'Variable Library'!A:E,5,FALSE)</f>
        <v>Categorical (Binary)</v>
      </c>
      <c r="H476">
        <v>0</v>
      </c>
      <c r="I476">
        <v>0</v>
      </c>
      <c r="J476" t="str">
        <f t="shared" si="7"/>
        <v>december</v>
      </c>
    </row>
    <row r="477" spans="1:10" ht="15" customHeight="1" x14ac:dyDescent="0.25">
      <c r="A477" t="s">
        <v>368</v>
      </c>
      <c r="B477" t="s">
        <v>543</v>
      </c>
      <c r="C477" t="str">
        <f>VLOOKUP(A477,'Variable Library'!A:D,4,FALSE)</f>
        <v>Recommendations - Summary Statistics</v>
      </c>
      <c r="D477">
        <f>IFERROR(VLOOKUP(A477,Index!A:B,2,FALSE),"")</f>
        <v>178</v>
      </c>
      <c r="E477" t="str">
        <f>VLOOKUP(A477,'Variable Library'!A:D,3,FALSE)</f>
        <v>Buy Percent</v>
      </c>
      <c r="F477" t="str">
        <f>VLOOKUP(A477,'Variable Library'!A:D,2,FALSE)</f>
        <v>NUM</v>
      </c>
      <c r="G477" t="str">
        <f>VLOOKUP(A477,'Variable Library'!A:E,5,FALSE)</f>
        <v>Metric</v>
      </c>
      <c r="H477">
        <v>8880</v>
      </c>
      <c r="I477">
        <v>18.679400000000001</v>
      </c>
      <c r="J477" t="str">
        <f t="shared" si="7"/>
        <v>buypct</v>
      </c>
    </row>
    <row r="478" spans="1:10" x14ac:dyDescent="0.25">
      <c r="A478" t="s">
        <v>63</v>
      </c>
      <c r="B478" t="s">
        <v>544</v>
      </c>
      <c r="C478" t="str">
        <f>VLOOKUP(A478,'Variable Library'!A:D,4,FALSE)</f>
        <v>Enrichment (CRSP/Compustat Merged Database)</v>
      </c>
      <c r="E478" t="str">
        <f>VLOOKUP(A478,'Variable Library'!A:D,3,FALSE)</f>
        <v>Forward AJEXM -- Cumulative Adjustment Factor - Ex Date -Monthly</v>
      </c>
      <c r="F478" t="str">
        <f>VLOOKUP(A478,'Variable Library'!A:D,2,FALSE)</f>
        <v>NUM</v>
      </c>
      <c r="G478" t="str">
        <f>VLOOKUP(A478,'Variable Library'!A:E,5,FALSE)</f>
        <v>Calculation</v>
      </c>
      <c r="H478">
        <v>47515</v>
      </c>
      <c r="I478">
        <v>99.949515000000005</v>
      </c>
      <c r="J478" t="str">
        <f t="shared" si="7"/>
        <v>forward_thirtytwo_month_ajexm</v>
      </c>
    </row>
    <row r="479" spans="1:10" x14ac:dyDescent="0.25">
      <c r="A479" t="s">
        <v>64</v>
      </c>
      <c r="B479" t="s">
        <v>544</v>
      </c>
      <c r="C479" t="str">
        <f>VLOOKUP(A479,'Variable Library'!A:D,4,FALSE)</f>
        <v>Enrichment (CRSP/Compustat Merged Database)</v>
      </c>
      <c r="E479" t="str">
        <f>VLOOKUP(A479,'Variable Library'!A:D,3,FALSE)</f>
        <v>Forward PRCCM -- Price - Close - Monthly</v>
      </c>
      <c r="F479" t="str">
        <f>VLOOKUP(A479,'Variable Library'!A:D,2,FALSE)</f>
        <v>NUM</v>
      </c>
      <c r="G479" t="str">
        <f>VLOOKUP(A479,'Variable Library'!A:E,5,FALSE)</f>
        <v>Calculation</v>
      </c>
      <c r="H479">
        <v>47515</v>
      </c>
      <c r="I479">
        <v>99.949515000000005</v>
      </c>
      <c r="J479" t="str">
        <f t="shared" si="7"/>
        <v>forward_thirtytwo_month_prccm</v>
      </c>
    </row>
    <row r="480" spans="1:10" x14ac:dyDescent="0.25">
      <c r="A480" t="s">
        <v>62</v>
      </c>
      <c r="B480" t="s">
        <v>544</v>
      </c>
      <c r="C480" t="str">
        <f>VLOOKUP(A480,'Variable Library'!A:D,4,FALSE)</f>
        <v>Enrichment (CRSP/Compustat Merged Database)</v>
      </c>
      <c r="E480" t="str">
        <f>VLOOKUP(A480,'Variable Library'!A:D,3,FALSE)</f>
        <v>Forward TRFM -- Monthly Total Return Factor</v>
      </c>
      <c r="F480" t="str">
        <f>VLOOKUP(A480,'Variable Library'!A:D,2,FALSE)</f>
        <v>NUM</v>
      </c>
      <c r="G480" t="str">
        <f>VLOOKUP(A480,'Variable Library'!A:E,5,FALSE)</f>
        <v>Calculation</v>
      </c>
      <c r="H480">
        <v>47515</v>
      </c>
      <c r="I480">
        <v>99.949515000000005</v>
      </c>
      <c r="J480" t="str">
        <f t="shared" si="7"/>
        <v>forward_thirtytwo_month_trfm</v>
      </c>
    </row>
    <row r="481" spans="1:10" x14ac:dyDescent="0.25">
      <c r="A481" t="s">
        <v>66</v>
      </c>
      <c r="B481" t="s">
        <v>544</v>
      </c>
      <c r="C481" t="str">
        <f>VLOOKUP(A481,'Variable Library'!A:D,4,FALSE)</f>
        <v>Enrichment (CRSP/Compustat Merged Database)</v>
      </c>
      <c r="E481" t="str">
        <f>VLOOKUP(A481,'Variable Library'!A:D,3,FALSE)</f>
        <v>Past AJEXM -- Cumulative Adjustment Factor - Ex Date -Monthly</v>
      </c>
      <c r="F481" t="str">
        <f>VLOOKUP(A481,'Variable Library'!A:D,2,FALSE)</f>
        <v>NUM</v>
      </c>
      <c r="G481" t="str">
        <f>VLOOKUP(A481,'Variable Library'!A:E,5,FALSE)</f>
        <v>Calculation</v>
      </c>
      <c r="H481">
        <v>47515</v>
      </c>
      <c r="I481">
        <v>99.949515000000005</v>
      </c>
      <c r="J481" t="str">
        <f t="shared" si="7"/>
        <v>past_thirtytwo_month_ajexm</v>
      </c>
    </row>
    <row r="482" spans="1:10" x14ac:dyDescent="0.25">
      <c r="A482" t="s">
        <v>61</v>
      </c>
      <c r="B482" t="s">
        <v>544</v>
      </c>
      <c r="C482" t="str">
        <f>VLOOKUP(A482,'Variable Library'!A:D,4,FALSE)</f>
        <v>Enrichment (CRSP/Compustat Merged Database)</v>
      </c>
      <c r="E482" t="str">
        <f>VLOOKUP(A482,'Variable Library'!A:D,3,FALSE)</f>
        <v>Past PRCCM -- Price - Close - Monthly</v>
      </c>
      <c r="F482" t="str">
        <f>VLOOKUP(A482,'Variable Library'!A:D,2,FALSE)</f>
        <v>NUM</v>
      </c>
      <c r="G482" t="str">
        <f>VLOOKUP(A482,'Variable Library'!A:E,5,FALSE)</f>
        <v>Calculation</v>
      </c>
      <c r="H482">
        <v>47515</v>
      </c>
      <c r="I482">
        <v>99.949515000000005</v>
      </c>
      <c r="J482" t="str">
        <f t="shared" si="7"/>
        <v>past_thirtytwo_month_prccm</v>
      </c>
    </row>
    <row r="483" spans="1:10" x14ac:dyDescent="0.25">
      <c r="A483" t="s">
        <v>60</v>
      </c>
      <c r="B483" t="s">
        <v>544</v>
      </c>
      <c r="C483" t="str">
        <f>VLOOKUP(A483,'Variable Library'!A:D,4,FALSE)</f>
        <v>Enrichment (CRSP/Compustat Merged Database)</v>
      </c>
      <c r="E483" t="str">
        <f>VLOOKUP(A483,'Variable Library'!A:D,3,FALSE)</f>
        <v>Past TRFM -- Monthly Total Return Factor</v>
      </c>
      <c r="F483" t="str">
        <f>VLOOKUP(A483,'Variable Library'!A:D,2,FALSE)</f>
        <v>NUM</v>
      </c>
      <c r="G483" t="str">
        <f>VLOOKUP(A483,'Variable Library'!A:E,5,FALSE)</f>
        <v>Calculation</v>
      </c>
      <c r="H483">
        <v>47515</v>
      </c>
      <c r="I483">
        <v>99.949515000000005</v>
      </c>
      <c r="J483" t="str">
        <f t="shared" si="7"/>
        <v>past_thirtytwo_month_trfm</v>
      </c>
    </row>
    <row r="484" spans="1:10" ht="15" customHeight="1" x14ac:dyDescent="0.25">
      <c r="A484" t="s">
        <v>371</v>
      </c>
      <c r="B484" t="s">
        <v>543</v>
      </c>
      <c r="C484" t="str">
        <f>VLOOKUP(A484,'Variable Library'!A:D,4,FALSE)</f>
        <v>Recommendations - Summary Statistics</v>
      </c>
      <c r="D484">
        <f>IFERROR(VLOOKUP(A484,Index!A:B,2,FALSE),"")</f>
        <v>179</v>
      </c>
      <c r="E484" t="str">
        <f>VLOOKUP(A484,'Variable Library'!A:D,3,FALSE)</f>
        <v>Hold Percent</v>
      </c>
      <c r="F484" t="str">
        <f>VLOOKUP(A484,'Variable Library'!A:D,2,FALSE)</f>
        <v>NUM</v>
      </c>
      <c r="G484" t="str">
        <f>VLOOKUP(A484,'Variable Library'!A:E,5,FALSE)</f>
        <v>Metric</v>
      </c>
      <c r="H484">
        <v>8880</v>
      </c>
      <c r="I484">
        <v>18.679400000000001</v>
      </c>
      <c r="J484" t="str">
        <f t="shared" si="7"/>
        <v>holdpct</v>
      </c>
    </row>
    <row r="485" spans="1:10" ht="15" customHeight="1" x14ac:dyDescent="0.25">
      <c r="A485" t="s">
        <v>369</v>
      </c>
      <c r="B485" t="s">
        <v>543</v>
      </c>
      <c r="C485" t="str">
        <f>VLOOKUP(A485,'Variable Library'!A:D,4,FALSE)</f>
        <v>Recommendations - Summary Statistics</v>
      </c>
      <c r="D485">
        <f>IFERROR(VLOOKUP(A485,Index!A:B,2,FALSE),"")</f>
        <v>180</v>
      </c>
      <c r="E485" t="str">
        <f>VLOOKUP(A485,'Variable Library'!A:D,3,FALSE)</f>
        <v>Mean Recommendation</v>
      </c>
      <c r="F485" t="str">
        <f>VLOOKUP(A485,'Variable Library'!A:D,2,FALSE)</f>
        <v>NUM</v>
      </c>
      <c r="G485" t="str">
        <f>VLOOKUP(A485,'Variable Library'!A:E,5,FALSE)</f>
        <v>Metric</v>
      </c>
      <c r="H485">
        <v>8880</v>
      </c>
      <c r="I485">
        <v>18.679400000000001</v>
      </c>
      <c r="J485" t="str">
        <f t="shared" si="7"/>
        <v>meanrec</v>
      </c>
    </row>
    <row r="486" spans="1:10" x14ac:dyDescent="0.25">
      <c r="A486" t="s">
        <v>59</v>
      </c>
      <c r="B486" t="s">
        <v>544</v>
      </c>
      <c r="C486" t="str">
        <f>VLOOKUP(A486,'Variable Library'!A:D,4,FALSE)</f>
        <v>Enrichment (CRSP/Compustat Merged Database)</v>
      </c>
      <c r="E486" t="str">
        <f>VLOOKUP(A486,'Variable Library'!A:D,3,FALSE)</f>
        <v>Forward AJEXM -- Cumulative Adjustment Factor - Ex Date -Monthly</v>
      </c>
      <c r="F486" t="str">
        <f>VLOOKUP(A486,'Variable Library'!A:D,2,FALSE)</f>
        <v>NUM</v>
      </c>
      <c r="G486" t="str">
        <f>VLOOKUP(A486,'Variable Library'!A:E,5,FALSE)</f>
        <v>Calculation</v>
      </c>
      <c r="H486">
        <v>47521</v>
      </c>
      <c r="I486">
        <v>99.962136000000001</v>
      </c>
      <c r="J486" t="str">
        <f t="shared" si="7"/>
        <v>forward_thirtythree_month_ajexm</v>
      </c>
    </row>
    <row r="487" spans="1:10" x14ac:dyDescent="0.25">
      <c r="A487" t="s">
        <v>57</v>
      </c>
      <c r="B487" t="s">
        <v>544</v>
      </c>
      <c r="C487" t="str">
        <f>VLOOKUP(A487,'Variable Library'!A:D,4,FALSE)</f>
        <v>Enrichment (CRSP/Compustat Merged Database)</v>
      </c>
      <c r="E487" t="str">
        <f>VLOOKUP(A487,'Variable Library'!A:D,3,FALSE)</f>
        <v>Forward PRCCM -- Price - Close - Monthly</v>
      </c>
      <c r="F487" t="str">
        <f>VLOOKUP(A487,'Variable Library'!A:D,2,FALSE)</f>
        <v>NUM</v>
      </c>
      <c r="G487" t="str">
        <f>VLOOKUP(A487,'Variable Library'!A:E,5,FALSE)</f>
        <v>Calculation</v>
      </c>
      <c r="H487">
        <v>47521</v>
      </c>
      <c r="I487">
        <v>99.962136000000001</v>
      </c>
      <c r="J487" t="str">
        <f t="shared" si="7"/>
        <v>forward_thirtythree_month_prccm</v>
      </c>
    </row>
    <row r="488" spans="1:10" x14ac:dyDescent="0.25">
      <c r="A488" t="s">
        <v>58</v>
      </c>
      <c r="B488" t="s">
        <v>544</v>
      </c>
      <c r="C488" t="str">
        <f>VLOOKUP(A488,'Variable Library'!A:D,4,FALSE)</f>
        <v>Enrichment (CRSP/Compustat Merged Database)</v>
      </c>
      <c r="E488" t="str">
        <f>VLOOKUP(A488,'Variable Library'!A:D,3,FALSE)</f>
        <v>Forward TRFM -- Monthly Total Return Factor</v>
      </c>
      <c r="F488" t="str">
        <f>VLOOKUP(A488,'Variable Library'!A:D,2,FALSE)</f>
        <v>NUM</v>
      </c>
      <c r="G488" t="str">
        <f>VLOOKUP(A488,'Variable Library'!A:E,5,FALSE)</f>
        <v>Calculation</v>
      </c>
      <c r="H488">
        <v>47521</v>
      </c>
      <c r="I488">
        <v>99.962136000000001</v>
      </c>
      <c r="J488" t="str">
        <f t="shared" si="7"/>
        <v>forward_thirtythree_month_trfm</v>
      </c>
    </row>
    <row r="489" spans="1:10" x14ac:dyDescent="0.25">
      <c r="A489" t="s">
        <v>56</v>
      </c>
      <c r="B489" t="s">
        <v>544</v>
      </c>
      <c r="C489" t="str">
        <f>VLOOKUP(A489,'Variable Library'!A:D,4,FALSE)</f>
        <v>Enrichment (CRSP/Compustat Merged Database)</v>
      </c>
      <c r="E489" t="str">
        <f>VLOOKUP(A489,'Variable Library'!A:D,3,FALSE)</f>
        <v>Past AJEXM -- Cumulative Adjustment Factor - Ex Date -Monthly</v>
      </c>
      <c r="F489" t="str">
        <f>VLOOKUP(A489,'Variable Library'!A:D,2,FALSE)</f>
        <v>NUM</v>
      </c>
      <c r="G489" t="str">
        <f>VLOOKUP(A489,'Variable Library'!A:E,5,FALSE)</f>
        <v>Calculation</v>
      </c>
      <c r="H489">
        <v>47521</v>
      </c>
      <c r="I489">
        <v>99.962136000000001</v>
      </c>
      <c r="J489" t="str">
        <f t="shared" si="7"/>
        <v>past_thirtythree_month_ajexm</v>
      </c>
    </row>
    <row r="490" spans="1:10" x14ac:dyDescent="0.25">
      <c r="A490" t="s">
        <v>54</v>
      </c>
      <c r="B490" t="s">
        <v>544</v>
      </c>
      <c r="C490" t="str">
        <f>VLOOKUP(A490,'Variable Library'!A:D,4,FALSE)</f>
        <v>Enrichment (CRSP/Compustat Merged Database)</v>
      </c>
      <c r="E490" t="str">
        <f>VLOOKUP(A490,'Variable Library'!A:D,3,FALSE)</f>
        <v>Past PRCCM -- Price - Close - Monthly</v>
      </c>
      <c r="F490" t="str">
        <f>VLOOKUP(A490,'Variable Library'!A:D,2,FALSE)</f>
        <v>NUM</v>
      </c>
      <c r="G490" t="str">
        <f>VLOOKUP(A490,'Variable Library'!A:E,5,FALSE)</f>
        <v>Calculation</v>
      </c>
      <c r="H490">
        <v>47521</v>
      </c>
      <c r="I490">
        <v>99.962136000000001</v>
      </c>
      <c r="J490" t="str">
        <f t="shared" si="7"/>
        <v>past_thirtythree_month_prccm</v>
      </c>
    </row>
    <row r="491" spans="1:10" x14ac:dyDescent="0.25">
      <c r="A491" t="s">
        <v>55</v>
      </c>
      <c r="B491" t="s">
        <v>544</v>
      </c>
      <c r="C491" t="str">
        <f>VLOOKUP(A491,'Variable Library'!A:D,4,FALSE)</f>
        <v>Enrichment (CRSP/Compustat Merged Database)</v>
      </c>
      <c r="E491" t="str">
        <f>VLOOKUP(A491,'Variable Library'!A:D,3,FALSE)</f>
        <v>Past TRFM -- Monthly Total Return Factor</v>
      </c>
      <c r="F491" t="str">
        <f>VLOOKUP(A491,'Variable Library'!A:D,2,FALSE)</f>
        <v>NUM</v>
      </c>
      <c r="G491" t="str">
        <f>VLOOKUP(A491,'Variable Library'!A:E,5,FALSE)</f>
        <v>Calculation</v>
      </c>
      <c r="H491">
        <v>47521</v>
      </c>
      <c r="I491">
        <v>99.962136000000001</v>
      </c>
      <c r="J491" t="str">
        <f t="shared" si="7"/>
        <v>past_thirtythree_month_trfm</v>
      </c>
    </row>
    <row r="492" spans="1:10" x14ac:dyDescent="0.25">
      <c r="A492" t="s">
        <v>43</v>
      </c>
      <c r="B492" t="s">
        <v>544</v>
      </c>
      <c r="C492" t="str">
        <f>VLOOKUP(A492,'Variable Library'!A:D,4,FALSE)</f>
        <v>CRSP/Compustat Merged Database - Security Monthly</v>
      </c>
      <c r="E492" t="str">
        <f>VLOOKUP(A492,'Variable Library'!A:D,3,FALSE)</f>
        <v>NAVM -- Net Asset Value - Monthly</v>
      </c>
      <c r="F492" t="str">
        <f>VLOOKUP(A492,'Variable Library'!A:D,2,FALSE)</f>
        <v>NUM</v>
      </c>
      <c r="G492" t="str">
        <f>VLOOKUP(A492,'Variable Library'!A:E,5,FALSE)</f>
        <v>Statistic</v>
      </c>
      <c r="H492">
        <v>47527</v>
      </c>
      <c r="I492">
        <v>99.974757999999994</v>
      </c>
      <c r="J492" t="str">
        <f t="shared" si="7"/>
        <v>navm</v>
      </c>
    </row>
    <row r="493" spans="1:10" x14ac:dyDescent="0.25">
      <c r="A493" t="s">
        <v>44</v>
      </c>
      <c r="B493" t="s">
        <v>544</v>
      </c>
      <c r="C493" t="str">
        <f>VLOOKUP(A493,'Variable Library'!A:D,4,FALSE)</f>
        <v>CRSP/Compustat Merged Database - Security Monthly</v>
      </c>
      <c r="E493" t="str">
        <f>VLOOKUP(A493,'Variable Library'!A:D,3,FALSE)</f>
        <v>COUNTY -- County Code</v>
      </c>
      <c r="F493" t="str">
        <f>VLOOKUP(A493,'Variable Library'!A:D,2,FALSE)</f>
        <v>CHAR</v>
      </c>
      <c r="G493" t="str">
        <f>VLOOKUP(A493,'Variable Library'!A:E,5,FALSE)</f>
        <v>Reference (Location)</v>
      </c>
      <c r="H493">
        <v>47527</v>
      </c>
      <c r="I493">
        <v>99.974757999999994</v>
      </c>
      <c r="J493" t="str">
        <f t="shared" si="7"/>
        <v>county</v>
      </c>
    </row>
    <row r="494" spans="1:10" x14ac:dyDescent="0.25">
      <c r="A494" t="s">
        <v>46</v>
      </c>
      <c r="B494" t="s">
        <v>544</v>
      </c>
      <c r="C494" t="str">
        <f>VLOOKUP(A494,'Variable Library'!A:D,4,FALSE)</f>
        <v>CRSP/Compustat Merged Database - Security Monthly</v>
      </c>
      <c r="E494" t="str">
        <f>VLOOKUP(A494,'Variable Library'!A:D,3,FALSE)</f>
        <v>COUNTY -- County Code</v>
      </c>
      <c r="F494" t="str">
        <f>VLOOKUP(A494,'Variable Library'!A:D,2,FALSE)</f>
        <v>CHAR</v>
      </c>
      <c r="G494" t="str">
        <f>VLOOKUP(A494,'Variable Library'!A:E,5,FALSE)</f>
        <v>Reference (Location)</v>
      </c>
      <c r="H494">
        <v>47527</v>
      </c>
      <c r="I494">
        <v>99.974757999999994</v>
      </c>
      <c r="J494" t="str">
        <f t="shared" si="7"/>
        <v>county</v>
      </c>
    </row>
    <row r="495" spans="1:10" ht="15" customHeight="1" x14ac:dyDescent="0.25">
      <c r="A495" t="s">
        <v>378</v>
      </c>
      <c r="B495" t="s">
        <v>543</v>
      </c>
      <c r="C495" t="str">
        <f>VLOOKUP(A495,'Variable Library'!A:D,4,FALSE)</f>
        <v>Recommendations - Summary Statistics</v>
      </c>
      <c r="D495">
        <f>IFERROR(VLOOKUP(A495,Index!A:B,2,FALSE),"")</f>
        <v>181</v>
      </c>
      <c r="E495" t="str">
        <f>VLOOKUP(A495,'Variable Library'!A:D,3,FALSE)</f>
        <v>Median Recommendation</v>
      </c>
      <c r="F495" t="str">
        <f>VLOOKUP(A495,'Variable Library'!A:D,2,FALSE)</f>
        <v>NUM</v>
      </c>
      <c r="G495" t="str">
        <f>VLOOKUP(A495,'Variable Library'!A:E,5,FALSE)</f>
        <v>Metric</v>
      </c>
      <c r="H495">
        <v>8880</v>
      </c>
      <c r="I495">
        <v>18.679400000000001</v>
      </c>
      <c r="J495" t="str">
        <f t="shared" si="7"/>
        <v>medrec</v>
      </c>
    </row>
    <row r="496" spans="1:10" ht="15" customHeight="1" x14ac:dyDescent="0.25">
      <c r="A496" t="s">
        <v>373</v>
      </c>
      <c r="B496" t="s">
        <v>543</v>
      </c>
      <c r="C496" t="str">
        <f>VLOOKUP(A496,'Variable Library'!A:D,4,FALSE)</f>
        <v>Recommendations - Summary Statistics</v>
      </c>
      <c r="D496" t="str">
        <f>IFERROR(VLOOKUP(A496,Index!A:B,2,FALSE),"")</f>
        <v/>
      </c>
      <c r="E496" t="str">
        <f>VLOOKUP(A496,'Variable Library'!A:D,3,FALSE)</f>
        <v>Number Down</v>
      </c>
      <c r="F496" t="str">
        <f>VLOOKUP(A496,'Variable Library'!A:D,2,FALSE)</f>
        <v>NUM</v>
      </c>
      <c r="G496" t="str">
        <f>VLOOKUP(A496,'Variable Library'!A:E,5,FALSE)</f>
        <v>Metric</v>
      </c>
      <c r="H496">
        <v>8880</v>
      </c>
      <c r="I496">
        <v>18.679400000000001</v>
      </c>
      <c r="J496" t="str">
        <f t="shared" si="7"/>
        <v>numdown</v>
      </c>
    </row>
    <row r="497" spans="1:10" x14ac:dyDescent="0.25">
      <c r="A497" t="s">
        <v>51</v>
      </c>
      <c r="B497" t="s">
        <v>544</v>
      </c>
      <c r="C497" t="str">
        <f>VLOOKUP(A497,'Variable Library'!A:D,4,FALSE)</f>
        <v>Enrichment (CRSP/Compustat Merged Database)</v>
      </c>
      <c r="E497" t="str">
        <f>VLOOKUP(A497,'Variable Library'!A:D,3,FALSE)</f>
        <v>Forward AJEXM -- Cumulative Adjustment Factor - Ex Date -Monthly</v>
      </c>
      <c r="F497" t="str">
        <f>VLOOKUP(A497,'Variable Library'!A:D,2,FALSE)</f>
        <v>NUM</v>
      </c>
      <c r="G497" t="str">
        <f>VLOOKUP(A497,'Variable Library'!A:E,5,FALSE)</f>
        <v>Calculation</v>
      </c>
      <c r="H497">
        <v>47527</v>
      </c>
      <c r="I497">
        <v>99.974757999999994</v>
      </c>
      <c r="J497" t="str">
        <f t="shared" si="7"/>
        <v>forward_thirtyfour_month_ajexm</v>
      </c>
    </row>
    <row r="498" spans="1:10" x14ac:dyDescent="0.25">
      <c r="A498" t="s">
        <v>48</v>
      </c>
      <c r="B498" t="s">
        <v>544</v>
      </c>
      <c r="C498" t="str">
        <f>VLOOKUP(A498,'Variable Library'!A:D,4,FALSE)</f>
        <v>Enrichment (CRSP/Compustat Merged Database)</v>
      </c>
      <c r="E498" t="str">
        <f>VLOOKUP(A498,'Variable Library'!A:D,3,FALSE)</f>
        <v>Forward PRCCM -- Price - Close - Monthly</v>
      </c>
      <c r="F498" t="str">
        <f>VLOOKUP(A498,'Variable Library'!A:D,2,FALSE)</f>
        <v>NUM</v>
      </c>
      <c r="G498" t="str">
        <f>VLOOKUP(A498,'Variable Library'!A:E,5,FALSE)</f>
        <v>Calculation</v>
      </c>
      <c r="H498">
        <v>47527</v>
      </c>
      <c r="I498">
        <v>99.974757999999994</v>
      </c>
      <c r="J498" t="str">
        <f t="shared" si="7"/>
        <v>forward_thirtyfour_month_prccm</v>
      </c>
    </row>
    <row r="499" spans="1:10" x14ac:dyDescent="0.25">
      <c r="A499" t="s">
        <v>45</v>
      </c>
      <c r="B499" t="s">
        <v>544</v>
      </c>
      <c r="C499" t="str">
        <f>VLOOKUP(A499,'Variable Library'!A:D,4,FALSE)</f>
        <v>Enrichment (CRSP/Compustat Merged Database)</v>
      </c>
      <c r="E499" t="str">
        <f>VLOOKUP(A499,'Variable Library'!A:D,3,FALSE)</f>
        <v>Forward TRFM -- Monthly Total Return Factor</v>
      </c>
      <c r="F499" t="str">
        <f>VLOOKUP(A499,'Variable Library'!A:D,2,FALSE)</f>
        <v>NUM</v>
      </c>
      <c r="G499" t="str">
        <f>VLOOKUP(A499,'Variable Library'!A:E,5,FALSE)</f>
        <v>Calculation</v>
      </c>
      <c r="H499">
        <v>47527</v>
      </c>
      <c r="I499">
        <v>99.974757999999994</v>
      </c>
      <c r="J499" t="str">
        <f t="shared" si="7"/>
        <v>forward_thirtyfour_month_trfm</v>
      </c>
    </row>
    <row r="500" spans="1:10" x14ac:dyDescent="0.25">
      <c r="A500" t="s">
        <v>49</v>
      </c>
      <c r="B500" t="s">
        <v>544</v>
      </c>
      <c r="C500" t="str">
        <f>VLOOKUP(A500,'Variable Library'!A:D,4,FALSE)</f>
        <v>Enrichment (CRSP/Compustat Merged Database)</v>
      </c>
      <c r="E500" t="str">
        <f>VLOOKUP(A500,'Variable Library'!A:D,3,FALSE)</f>
        <v>Past AJEXM -- Cumulative Adjustment Factor - Ex Date -Monthly</v>
      </c>
      <c r="F500" t="str">
        <f>VLOOKUP(A500,'Variable Library'!A:D,2,FALSE)</f>
        <v>NUM</v>
      </c>
      <c r="G500" t="str">
        <f>VLOOKUP(A500,'Variable Library'!A:E,5,FALSE)</f>
        <v>Calculation</v>
      </c>
      <c r="H500">
        <v>47527</v>
      </c>
      <c r="I500">
        <v>99.974757999999994</v>
      </c>
      <c r="J500" t="str">
        <f t="shared" si="7"/>
        <v>past_thirtyfour_month_ajexm</v>
      </c>
    </row>
    <row r="501" spans="1:10" x14ac:dyDescent="0.25">
      <c r="A501" t="s">
        <v>41</v>
      </c>
      <c r="B501" t="s">
        <v>544</v>
      </c>
      <c r="C501" t="str">
        <f>VLOOKUP(A501,'Variable Library'!A:D,4,FALSE)</f>
        <v>Enrichment (CRSP/Compustat Merged Database)</v>
      </c>
      <c r="E501" t="str">
        <f>VLOOKUP(A501,'Variable Library'!A:D,3,FALSE)</f>
        <v>Past PRCCM -- Price - Close - Monthly</v>
      </c>
      <c r="F501" t="str">
        <f>VLOOKUP(A501,'Variable Library'!A:D,2,FALSE)</f>
        <v>NUM</v>
      </c>
      <c r="G501" t="str">
        <f>VLOOKUP(A501,'Variable Library'!A:E,5,FALSE)</f>
        <v>Calculation</v>
      </c>
      <c r="H501">
        <v>47527</v>
      </c>
      <c r="I501">
        <v>99.974757999999994</v>
      </c>
      <c r="J501" t="str">
        <f t="shared" si="7"/>
        <v>past_thirtyfour_month_prccm</v>
      </c>
    </row>
    <row r="502" spans="1:10" x14ac:dyDescent="0.25">
      <c r="A502" t="s">
        <v>47</v>
      </c>
      <c r="B502" t="s">
        <v>544</v>
      </c>
      <c r="C502" t="str">
        <f>VLOOKUP(A502,'Variable Library'!A:D,4,FALSE)</f>
        <v>Enrichment (CRSP/Compustat Merged Database)</v>
      </c>
      <c r="E502" t="str">
        <f>VLOOKUP(A502,'Variable Library'!A:D,3,FALSE)</f>
        <v>Past TRFM -- Monthly Total Return Factor</v>
      </c>
      <c r="F502" t="str">
        <f>VLOOKUP(A502,'Variable Library'!A:D,2,FALSE)</f>
        <v>NUM</v>
      </c>
      <c r="G502" t="str">
        <f>VLOOKUP(A502,'Variable Library'!A:E,5,FALSE)</f>
        <v>Calculation</v>
      </c>
      <c r="H502">
        <v>47527</v>
      </c>
      <c r="I502">
        <v>99.974757999999994</v>
      </c>
      <c r="J502" t="str">
        <f t="shared" si="7"/>
        <v>past_thirtyfour_month_trfm</v>
      </c>
    </row>
    <row r="503" spans="1:10" ht="15" customHeight="1" x14ac:dyDescent="0.25">
      <c r="A503" t="s">
        <v>376</v>
      </c>
      <c r="B503" t="s">
        <v>543</v>
      </c>
      <c r="C503" t="str">
        <f>VLOOKUP(A503,'Variable Library'!A:D,4,FALSE)</f>
        <v>Recommendations - Summary Statistics</v>
      </c>
      <c r="D503" t="str">
        <f>IFERROR(VLOOKUP(A503,Index!A:B,2,FALSE),"")</f>
        <v/>
      </c>
      <c r="E503" t="str">
        <f>VLOOKUP(A503,'Variable Library'!A:D,3,FALSE)</f>
        <v>Number of Recommendations</v>
      </c>
      <c r="F503" t="str">
        <f>VLOOKUP(A503,'Variable Library'!A:D,2,FALSE)</f>
        <v>NUM</v>
      </c>
      <c r="G503" t="str">
        <f>VLOOKUP(A503,'Variable Library'!A:E,5,FALSE)</f>
        <v>Metric</v>
      </c>
      <c r="H503">
        <v>8880</v>
      </c>
      <c r="I503">
        <v>18.679400000000001</v>
      </c>
      <c r="J503" t="str">
        <f t="shared" si="7"/>
        <v>numrec</v>
      </c>
    </row>
    <row r="504" spans="1:10" ht="15" customHeight="1" x14ac:dyDescent="0.25">
      <c r="A504" t="s">
        <v>375</v>
      </c>
      <c r="B504" t="s">
        <v>543</v>
      </c>
      <c r="C504" t="str">
        <f>VLOOKUP(A504,'Variable Library'!A:D,4,FALSE)</f>
        <v>Recommendations - Summary Statistics</v>
      </c>
      <c r="D504" t="str">
        <f>IFERROR(VLOOKUP(A504,Index!A:B,2,FALSE),"")</f>
        <v/>
      </c>
      <c r="E504" t="str">
        <f>VLOOKUP(A504,'Variable Library'!A:D,3,FALSE)</f>
        <v>Number Up</v>
      </c>
      <c r="F504" t="str">
        <f>VLOOKUP(A504,'Variable Library'!A:D,2,FALSE)</f>
        <v>NUM</v>
      </c>
      <c r="G504" t="str">
        <f>VLOOKUP(A504,'Variable Library'!A:E,5,FALSE)</f>
        <v>Metric</v>
      </c>
      <c r="H504">
        <v>8880</v>
      </c>
      <c r="I504">
        <v>18.679400000000001</v>
      </c>
      <c r="J504" t="str">
        <f t="shared" si="7"/>
        <v>numup</v>
      </c>
    </row>
    <row r="505" spans="1:10" x14ac:dyDescent="0.25">
      <c r="A505" t="s">
        <v>39</v>
      </c>
      <c r="B505" t="s">
        <v>544</v>
      </c>
      <c r="C505" t="str">
        <f>VLOOKUP(A505,'Variable Library'!A:D,4,FALSE)</f>
        <v>Enrichment (CRSP/Compustat Merged Database)</v>
      </c>
      <c r="E505" t="str">
        <f>VLOOKUP(A505,'Variable Library'!A:D,3,FALSE)</f>
        <v>Forward AJEXM -- Cumulative Adjustment Factor - Ex Date -Monthly</v>
      </c>
      <c r="F505" t="str">
        <f>VLOOKUP(A505,'Variable Library'!A:D,2,FALSE)</f>
        <v>NUM</v>
      </c>
      <c r="G505" t="str">
        <f>VLOOKUP(A505,'Variable Library'!A:E,5,FALSE)</f>
        <v>Calculation</v>
      </c>
      <c r="H505">
        <v>47533</v>
      </c>
      <c r="I505">
        <v>99.987379000000004</v>
      </c>
      <c r="J505" t="str">
        <f t="shared" si="7"/>
        <v>forward_thirtyfive_month_ajexm</v>
      </c>
    </row>
    <row r="506" spans="1:10" x14ac:dyDescent="0.25">
      <c r="A506" t="s">
        <v>37</v>
      </c>
      <c r="B506" t="s">
        <v>544</v>
      </c>
      <c r="C506" t="str">
        <f>VLOOKUP(A506,'Variable Library'!A:D,4,FALSE)</f>
        <v>Enrichment (CRSP/Compustat Merged Database)</v>
      </c>
      <c r="E506" t="str">
        <f>VLOOKUP(A506,'Variable Library'!A:D,3,FALSE)</f>
        <v>Forward PRCCM -- Price - Close - Monthly</v>
      </c>
      <c r="F506" t="str">
        <f>VLOOKUP(A506,'Variable Library'!A:D,2,FALSE)</f>
        <v>NUM</v>
      </c>
      <c r="G506" t="str">
        <f>VLOOKUP(A506,'Variable Library'!A:E,5,FALSE)</f>
        <v>Calculation</v>
      </c>
      <c r="H506">
        <v>47533</v>
      </c>
      <c r="I506">
        <v>99.987379000000004</v>
      </c>
      <c r="J506" t="str">
        <f t="shared" si="7"/>
        <v>forward_thirtyfive_month_prccm</v>
      </c>
    </row>
    <row r="507" spans="1:10" x14ac:dyDescent="0.25">
      <c r="A507" t="s">
        <v>35</v>
      </c>
      <c r="B507" t="s">
        <v>544</v>
      </c>
      <c r="C507" t="str">
        <f>VLOOKUP(A507,'Variable Library'!A:D,4,FALSE)</f>
        <v>Enrichment (CRSP/Compustat Merged Database)</v>
      </c>
      <c r="E507" t="str">
        <f>VLOOKUP(A507,'Variable Library'!A:D,3,FALSE)</f>
        <v>Forward TRFM -- Monthly Total Return Factor</v>
      </c>
      <c r="F507" t="str">
        <f>VLOOKUP(A507,'Variable Library'!A:D,2,FALSE)</f>
        <v>NUM</v>
      </c>
      <c r="G507" t="str">
        <f>VLOOKUP(A507,'Variable Library'!A:E,5,FALSE)</f>
        <v>Calculation</v>
      </c>
      <c r="H507">
        <v>47533</v>
      </c>
      <c r="I507">
        <v>99.987379000000004</v>
      </c>
      <c r="J507" t="str">
        <f t="shared" si="7"/>
        <v>forward_thirtyfive_month_trfm</v>
      </c>
    </row>
    <row r="508" spans="1:10" x14ac:dyDescent="0.25">
      <c r="A508" t="s">
        <v>38</v>
      </c>
      <c r="B508" t="s">
        <v>544</v>
      </c>
      <c r="C508" t="str">
        <f>VLOOKUP(A508,'Variable Library'!A:D,4,FALSE)</f>
        <v>Enrichment (CRSP/Compustat Merged Database)</v>
      </c>
      <c r="E508" t="str">
        <f>VLOOKUP(A508,'Variable Library'!A:D,3,FALSE)</f>
        <v>Past AJEXM -- Cumulative Adjustment Factor - Ex Date -Monthly</v>
      </c>
      <c r="F508" t="str">
        <f>VLOOKUP(A508,'Variable Library'!A:D,2,FALSE)</f>
        <v>NUM</v>
      </c>
      <c r="G508" t="str">
        <f>VLOOKUP(A508,'Variable Library'!A:E,5,FALSE)</f>
        <v>Calculation</v>
      </c>
      <c r="H508">
        <v>47533</v>
      </c>
      <c r="I508">
        <v>99.987379000000004</v>
      </c>
      <c r="J508" t="str">
        <f t="shared" si="7"/>
        <v>past_thirtyfive_month_ajexm</v>
      </c>
    </row>
    <row r="509" spans="1:10" x14ac:dyDescent="0.25">
      <c r="A509" t="s">
        <v>33</v>
      </c>
      <c r="B509" t="s">
        <v>544</v>
      </c>
      <c r="C509" t="str">
        <f>VLOOKUP(A509,'Variable Library'!A:D,4,FALSE)</f>
        <v>Enrichment (CRSP/Compustat Merged Database)</v>
      </c>
      <c r="E509" t="str">
        <f>VLOOKUP(A509,'Variable Library'!A:D,3,FALSE)</f>
        <v>Past PRCCM -- Price - Close - Monthly</v>
      </c>
      <c r="F509" t="str">
        <f>VLOOKUP(A509,'Variable Library'!A:D,2,FALSE)</f>
        <v>NUM</v>
      </c>
      <c r="G509" t="str">
        <f>VLOOKUP(A509,'Variable Library'!A:E,5,FALSE)</f>
        <v>Calculation</v>
      </c>
      <c r="H509">
        <v>47533</v>
      </c>
      <c r="I509">
        <v>99.987379000000004</v>
      </c>
      <c r="J509" t="str">
        <f t="shared" si="7"/>
        <v>past_thirtyfive_month_prccm</v>
      </c>
    </row>
    <row r="510" spans="1:10" x14ac:dyDescent="0.25">
      <c r="A510" t="s">
        <v>40</v>
      </c>
      <c r="B510" t="s">
        <v>544</v>
      </c>
      <c r="C510" t="str">
        <f>VLOOKUP(A510,'Variable Library'!A:D,4,FALSE)</f>
        <v>Enrichment (CRSP/Compustat Merged Database)</v>
      </c>
      <c r="E510" t="str">
        <f>VLOOKUP(A510,'Variable Library'!A:D,3,FALSE)</f>
        <v>Past TRFM -- Monthly Total Return Factor</v>
      </c>
      <c r="F510" t="str">
        <f>VLOOKUP(A510,'Variable Library'!A:D,2,FALSE)</f>
        <v>NUM</v>
      </c>
      <c r="G510" t="str">
        <f>VLOOKUP(A510,'Variable Library'!A:E,5,FALSE)</f>
        <v>Calculation</v>
      </c>
      <c r="H510">
        <v>47533</v>
      </c>
      <c r="I510">
        <v>99.987379000000004</v>
      </c>
      <c r="J510" t="str">
        <f t="shared" si="7"/>
        <v>past_thirtyfive_month_trfm</v>
      </c>
    </row>
    <row r="511" spans="1:10" x14ac:dyDescent="0.25">
      <c r="A511" t="s">
        <v>25</v>
      </c>
      <c r="B511" t="s">
        <v>544</v>
      </c>
      <c r="C511" t="str">
        <f>VLOOKUP(A511,'Variable Library'!A:D,4,FALSE)</f>
        <v>CRSP/Compustat Merged Database - Security Monthly</v>
      </c>
      <c r="E511" t="str">
        <f>VLOOKUP(A511,'Variable Library'!A:D,3,FALSE)</f>
        <v>SPHTIC -- S&amp;P Holdings Ticker</v>
      </c>
      <c r="F511" t="str">
        <f>VLOOKUP(A511,'Variable Library'!A:D,2,FALSE)</f>
        <v>CHAR</v>
      </c>
      <c r="G511" t="str">
        <f>VLOOKUP(A511,'Variable Library'!A:E,5,FALSE)</f>
        <v>Unique Identifier</v>
      </c>
      <c r="H511">
        <v>47539</v>
      </c>
      <c r="I511">
        <v>100</v>
      </c>
      <c r="J511" t="str">
        <f t="shared" si="7"/>
        <v>sphtic</v>
      </c>
    </row>
    <row r="512" spans="1:10" x14ac:dyDescent="0.25">
      <c r="A512" t="s">
        <v>4</v>
      </c>
      <c r="B512" t="s">
        <v>544</v>
      </c>
      <c r="C512" t="str">
        <f>VLOOKUP(A512,'Variable Library'!A:D,4,FALSE)</f>
        <v>Zacks Trial - Sales Surprise History</v>
      </c>
      <c r="E512" t="str">
        <f>VLOOKUP(A512,'Variable Library'!A:D,3,FALSE)</f>
        <v>Internal code</v>
      </c>
      <c r="F512" t="str">
        <f>VLOOKUP(A512,'Variable Library'!A:D,2,FALSE)</f>
        <v>CHAR</v>
      </c>
      <c r="G512" t="str">
        <f>VLOOKUP(A512,'Variable Library'!A:E,5,FALSE)</f>
        <v>Unique Identifier</v>
      </c>
      <c r="H512">
        <v>47539</v>
      </c>
      <c r="I512">
        <v>100</v>
      </c>
      <c r="J512" t="str">
        <f t="shared" si="7"/>
        <v>internal_code</v>
      </c>
    </row>
    <row r="513" spans="1:10" x14ac:dyDescent="0.25">
      <c r="A513" t="s">
        <v>13</v>
      </c>
      <c r="B513" t="s">
        <v>544</v>
      </c>
      <c r="C513" t="str">
        <f>VLOOKUP(A513,'Variable Library'!A:D,4,FALSE)</f>
        <v>Zacks Trial - Sales Surprise History</v>
      </c>
      <c r="E513" t="str">
        <f>VLOOKUP(A513,'Variable Library'!A:D,3,FALSE)</f>
        <v>Zacks ID</v>
      </c>
      <c r="F513" t="str">
        <f>VLOOKUP(A513,'Variable Library'!A:D,2,FALSE)</f>
        <v>CHAR</v>
      </c>
      <c r="G513" t="str">
        <f>VLOOKUP(A513,'Variable Library'!A:E,5,FALSE)</f>
        <v>Unique Identifier</v>
      </c>
      <c r="H513">
        <v>47539</v>
      </c>
      <c r="I513">
        <v>100</v>
      </c>
      <c r="J513" t="str">
        <f t="shared" si="7"/>
        <v>zid</v>
      </c>
    </row>
    <row r="514" spans="1:10" x14ac:dyDescent="0.25">
      <c r="A514" t="s">
        <v>18</v>
      </c>
      <c r="B514" t="s">
        <v>544</v>
      </c>
      <c r="C514" t="str">
        <f>VLOOKUP(A514,'Variable Library'!A:D,4,FALSE)</f>
        <v>CRSP/Compustat Merged Database - Security Monthly</v>
      </c>
      <c r="E514" t="str">
        <f>VLOOKUP(A514,'Variable Library'!A:D,3,FALSE)</f>
        <v>CSFSM -- Common Stock Float Shares - Canada</v>
      </c>
      <c r="F514" t="str">
        <f>VLOOKUP(A514,'Variable Library'!A:D,2,FALSE)</f>
        <v>NUM</v>
      </c>
      <c r="G514" t="str">
        <f>VLOOKUP(A514,'Variable Library'!A:E,5,FALSE)</f>
        <v>Statistic</v>
      </c>
      <c r="H514">
        <v>47539</v>
      </c>
      <c r="I514">
        <v>100</v>
      </c>
      <c r="J514" t="str">
        <f t="shared" ref="J514:J541" si="8">LOWER(A514)</f>
        <v>csfsm</v>
      </c>
    </row>
    <row r="515" spans="1:10" x14ac:dyDescent="0.25">
      <c r="A515" t="s">
        <v>23</v>
      </c>
      <c r="B515" t="s">
        <v>544</v>
      </c>
      <c r="C515" t="str">
        <f>VLOOKUP(A515,'Variable Library'!A:D,4,FALSE)</f>
        <v>CRSP/Compustat Merged Database - Security Monthly</v>
      </c>
      <c r="E515" t="str">
        <f>VLOOKUP(A515,'Variable Library'!A:D,3,FALSE)</f>
        <v>SPHNAME -- S&amp;P Holdings Name</v>
      </c>
      <c r="F515" t="str">
        <f>VLOOKUP(A515,'Variable Library'!A:D,2,FALSE)</f>
        <v>CHAR</v>
      </c>
      <c r="G515" t="str">
        <f>VLOOKUP(A515,'Variable Library'!A:E,5,FALSE)</f>
        <v>Reference (Description)</v>
      </c>
      <c r="H515">
        <v>47539</v>
      </c>
      <c r="I515">
        <v>100</v>
      </c>
      <c r="J515" t="str">
        <f t="shared" si="8"/>
        <v>sphname</v>
      </c>
    </row>
    <row r="516" spans="1:10" x14ac:dyDescent="0.25">
      <c r="A516" t="s">
        <v>28</v>
      </c>
      <c r="B516" t="s">
        <v>544</v>
      </c>
      <c r="C516" t="str">
        <f>VLOOKUP(A516,'Variable Library'!A:D,4,FALSE)</f>
        <v>Zacks Trial - Sales Surprise History</v>
      </c>
      <c r="E516" t="str">
        <f>VLOOKUP(A516,'Variable Library'!A:D,3,FALSE)</f>
        <v>Company Name</v>
      </c>
      <c r="F516" t="str">
        <f>VLOOKUP(A516,'Variable Library'!A:D,2,FALSE)</f>
        <v>CHAR</v>
      </c>
      <c r="G516" t="str">
        <f>VLOOKUP(A516,'Variable Library'!A:E,5,FALSE)</f>
        <v>Reference (Description)</v>
      </c>
      <c r="H516">
        <v>47539</v>
      </c>
      <c r="I516">
        <v>100</v>
      </c>
      <c r="J516" t="str">
        <f t="shared" si="8"/>
        <v>name</v>
      </c>
    </row>
    <row r="517" spans="1:10" x14ac:dyDescent="0.25">
      <c r="A517" t="s">
        <v>15</v>
      </c>
      <c r="B517" t="s">
        <v>544</v>
      </c>
      <c r="C517" t="str">
        <f>VLOOKUP(A517,'Variable Library'!A:D,4,FALSE)</f>
        <v>Zacks Trial - Sales Surprise History</v>
      </c>
      <c r="E517" t="str">
        <f>VLOOKUP(A517,'Variable Library'!A:D,3,FALSE)</f>
        <v>Zacks Entry Date</v>
      </c>
      <c r="F517" t="str">
        <f>VLOOKUP(A517,'Variable Library'!A:D,2,FALSE)</f>
        <v>DATE</v>
      </c>
      <c r="G517" t="str">
        <f>VLOOKUP(A517,'Variable Library'!A:E,5,FALSE)</f>
        <v>Reference (Date)</v>
      </c>
      <c r="H517">
        <v>47539</v>
      </c>
      <c r="I517">
        <v>100</v>
      </c>
      <c r="J517" t="str">
        <f t="shared" si="8"/>
        <v>entry_date</v>
      </c>
    </row>
    <row r="518" spans="1:10" x14ac:dyDescent="0.25">
      <c r="A518" t="s">
        <v>12</v>
      </c>
      <c r="B518" t="s">
        <v>544</v>
      </c>
      <c r="C518" t="str">
        <f>VLOOKUP(A518,'Variable Library'!A:D,4,FALSE)</f>
        <v>Zacks Trial - Sales Surprise History</v>
      </c>
      <c r="E518" t="str">
        <f>VLOOKUP(A518,'Variable Library'!A:D,3,FALSE)</f>
        <v>Fiscal quarter reported</v>
      </c>
      <c r="F518" t="str">
        <f>VLOOKUP(A518,'Variable Library'!A:D,2,FALSE)</f>
        <v>DATE</v>
      </c>
      <c r="G518" t="str">
        <f>VLOOKUP(A518,'Variable Library'!A:E,5,FALSE)</f>
        <v>Reference (Date)</v>
      </c>
      <c r="H518">
        <v>47539</v>
      </c>
      <c r="I518">
        <v>100</v>
      </c>
      <c r="J518" t="str">
        <f t="shared" si="8"/>
        <v>reference_period</v>
      </c>
    </row>
    <row r="519" spans="1:10" x14ac:dyDescent="0.25">
      <c r="A519" t="s">
        <v>14</v>
      </c>
      <c r="B519" t="s">
        <v>544</v>
      </c>
      <c r="C519" t="str">
        <f>VLOOKUP(A519,'Variable Library'!A:D,4,FALSE)</f>
        <v>Zacks Trial - Sales Surprise History</v>
      </c>
      <c r="E519" t="str">
        <f>VLOOKUP(A519,'Variable Library'!A:D,3,FALSE)</f>
        <v>Earnings Report Date</v>
      </c>
      <c r="F519" t="str">
        <f>VLOOKUP(A519,'Variable Library'!A:D,2,FALSE)</f>
        <v>DATE</v>
      </c>
      <c r="G519" t="str">
        <f>VLOOKUP(A519,'Variable Library'!A:E,5,FALSE)</f>
        <v>Reference (Date)</v>
      </c>
      <c r="H519">
        <v>47539</v>
      </c>
      <c r="I519">
        <v>100</v>
      </c>
      <c r="J519" t="str">
        <f t="shared" si="8"/>
        <v>report_date</v>
      </c>
    </row>
    <row r="520" spans="1:10" x14ac:dyDescent="0.25">
      <c r="A520" t="s">
        <v>3</v>
      </c>
      <c r="B520" t="s">
        <v>544</v>
      </c>
      <c r="C520" t="str">
        <f>VLOOKUP(A520,'Variable Library'!A:D,4,FALSE)</f>
        <v>Zacks Trial - Sales Surprise History</v>
      </c>
      <c r="E520" t="str">
        <f>VLOOKUP(A520,'Variable Library'!A:D,3,FALSE)</f>
        <v>Fiscal Year End Month</v>
      </c>
      <c r="F520" t="str">
        <f>VLOOKUP(A520,'Variable Library'!A:D,2,FALSE)</f>
        <v>NUM</v>
      </c>
      <c r="G520" t="str">
        <f>VLOOKUP(A520,'Variable Library'!A:E,5,FALSE)</f>
        <v>Reference (Date)</v>
      </c>
      <c r="H520">
        <v>47539</v>
      </c>
      <c r="I520">
        <v>100</v>
      </c>
      <c r="J520" t="str">
        <f t="shared" si="8"/>
        <v>fiscal_month</v>
      </c>
    </row>
    <row r="521" spans="1:10" ht="15" customHeight="1" x14ac:dyDescent="0.25">
      <c r="A521" t="s">
        <v>372</v>
      </c>
      <c r="B521" t="s">
        <v>543</v>
      </c>
      <c r="C521" t="str">
        <f>VLOOKUP(A521,'Variable Library'!A:D,4,FALSE)</f>
        <v>Recommendations - Summary Statistics</v>
      </c>
      <c r="D521">
        <f>IFERROR(VLOOKUP(A521,Index!A:B,2,FALSE),"")</f>
        <v>185</v>
      </c>
      <c r="E521" t="str">
        <f>VLOOKUP(A521,'Variable Library'!A:D,3,FALSE)</f>
        <v>Sell Percent</v>
      </c>
      <c r="F521" t="str">
        <f>VLOOKUP(A521,'Variable Library'!A:D,2,FALSE)</f>
        <v>NUM</v>
      </c>
      <c r="G521" t="str">
        <f>VLOOKUP(A521,'Variable Library'!A:E,5,FALSE)</f>
        <v>Metric</v>
      </c>
      <c r="H521">
        <v>8880</v>
      </c>
      <c r="I521">
        <v>18.679400000000001</v>
      </c>
      <c r="J521" t="str">
        <f t="shared" si="8"/>
        <v>sellpct</v>
      </c>
    </row>
    <row r="522" spans="1:10" ht="15" customHeight="1" x14ac:dyDescent="0.25">
      <c r="A522" t="s">
        <v>377</v>
      </c>
      <c r="B522" t="s">
        <v>543</v>
      </c>
      <c r="C522" t="str">
        <f>VLOOKUP(A522,'Variable Library'!A:D,4,FALSE)</f>
        <v>Recommendations - Summary Statistics</v>
      </c>
      <c r="D522">
        <f>IFERROR(VLOOKUP(A522,Index!A:B,2,FALSE),"")</f>
        <v>186</v>
      </c>
      <c r="E522" t="str">
        <f>VLOOKUP(A522,'Variable Library'!A:D,3,FALSE)</f>
        <v>Standard Deviation</v>
      </c>
      <c r="F522" t="str">
        <f>VLOOKUP(A522,'Variable Library'!A:D,2,FALSE)</f>
        <v>NUM</v>
      </c>
      <c r="G522" t="str">
        <f>VLOOKUP(A522,'Variable Library'!A:E,5,FALSE)</f>
        <v>Metric</v>
      </c>
      <c r="H522">
        <v>8880</v>
      </c>
      <c r="I522">
        <v>18.679400000000001</v>
      </c>
      <c r="J522" t="str">
        <f t="shared" si="8"/>
        <v>stdev</v>
      </c>
    </row>
    <row r="523" spans="1:10" ht="15" customHeight="1" x14ac:dyDescent="0.25">
      <c r="A523" t="s">
        <v>379</v>
      </c>
      <c r="B523" t="s">
        <v>544</v>
      </c>
      <c r="C523" t="str">
        <f>VLOOKUP(A523,'Variable Library'!A:D,4,FALSE)</f>
        <v>Recommendations - Summary Statistics</v>
      </c>
      <c r="D523" t="str">
        <f>IFERROR(VLOOKUP(A523,Index!A:B,2,FALSE),"")</f>
        <v/>
      </c>
      <c r="E523" t="str">
        <f>VLOOKUP(A523,'Variable Library'!A:D,3,FALSE)</f>
        <v>USFIRM=0 if from .INT file and USFIRM=1 if from .US file</v>
      </c>
      <c r="F523" t="str">
        <f>VLOOKUP(A523,'Variable Library'!A:D,2,FALSE)</f>
        <v>NUM</v>
      </c>
      <c r="G523" t="str">
        <f>VLOOKUP(A523,'Variable Library'!A:E,5,FALSE)</f>
        <v>Categorical (Binary)</v>
      </c>
      <c r="H523">
        <v>8880</v>
      </c>
      <c r="I523">
        <v>18.679400000000001</v>
      </c>
      <c r="J523" t="str">
        <f t="shared" si="8"/>
        <v>usfirm</v>
      </c>
    </row>
    <row r="524" spans="1:10" x14ac:dyDescent="0.25">
      <c r="A524" t="s">
        <v>11</v>
      </c>
      <c r="B524" t="s">
        <v>544</v>
      </c>
      <c r="C524" t="str">
        <f>VLOOKUP(A524,'Variable Library'!A:D,4,FALSE)</f>
        <v>Zacks Trial - Sales Surprise History</v>
      </c>
      <c r="D524" t="str">
        <f>IFERROR(VLOOKUP(A524,Index!A:B,2,FALSE),"")</f>
        <v/>
      </c>
      <c r="E524" t="str">
        <f>VLOOKUP(A524,'Variable Library'!A:D,3,FALSE)</f>
        <v>Actual EPS</v>
      </c>
      <c r="F524" t="str">
        <f>VLOOKUP(A524,'Variable Library'!A:D,2,FALSE)</f>
        <v>NUM</v>
      </c>
      <c r="G524" t="str">
        <f>VLOOKUP(A524,'Variable Library'!A:E,5,FALSE)</f>
        <v>Metric</v>
      </c>
      <c r="H524">
        <v>47539</v>
      </c>
      <c r="I524">
        <v>100</v>
      </c>
      <c r="J524" t="str">
        <f t="shared" si="8"/>
        <v>actual_eps</v>
      </c>
    </row>
    <row r="525" spans="1:10" x14ac:dyDescent="0.25">
      <c r="A525" t="s">
        <v>10</v>
      </c>
      <c r="B525" t="s">
        <v>544</v>
      </c>
      <c r="C525" t="str">
        <f>VLOOKUP(A525,'Variable Library'!A:D,4,FALSE)</f>
        <v>Zacks Trial - Sales Surprise History</v>
      </c>
      <c r="D525" t="str">
        <f>IFERROR(VLOOKUP(A525,Index!A:B,2,FALSE),"")</f>
        <v/>
      </c>
      <c r="E525" t="str">
        <f>VLOOKUP(A525,'Variable Library'!A:D,3,FALSE)</f>
        <v>Consensus EPS estimate on report date</v>
      </c>
      <c r="F525" t="str">
        <f>VLOOKUP(A525,'Variable Library'!A:D,2,FALSE)</f>
        <v>NUM</v>
      </c>
      <c r="G525" t="str">
        <f>VLOOKUP(A525,'Variable Library'!A:E,5,FALSE)</f>
        <v>Metric</v>
      </c>
      <c r="H525">
        <v>47539</v>
      </c>
      <c r="I525">
        <v>100</v>
      </c>
      <c r="J525" t="str">
        <f t="shared" si="8"/>
        <v>consensus_eps</v>
      </c>
    </row>
    <row r="526" spans="1:10" x14ac:dyDescent="0.25">
      <c r="A526" t="s">
        <v>7</v>
      </c>
      <c r="B526" t="s">
        <v>544</v>
      </c>
      <c r="C526" t="str">
        <f>VLOOKUP(A526,'Variable Library'!A:D,4,FALSE)</f>
        <v>Zacks Trial - Sales Surprise History</v>
      </c>
      <c r="D526" t="str">
        <f>IFERROR(VLOOKUP(A526,Index!A:B,2,FALSE),"")</f>
        <v/>
      </c>
      <c r="E526" t="str">
        <f>VLOOKUP(A526,'Variable Library'!A:D,3,FALSE)</f>
        <v>Standard Deviation of consensus estimate</v>
      </c>
      <c r="F526" t="str">
        <f>VLOOKUP(A526,'Variable Library'!A:D,2,FALSE)</f>
        <v>NUM</v>
      </c>
      <c r="G526" t="str">
        <f>VLOOKUP(A526,'Variable Library'!A:E,5,FALSE)</f>
        <v>Metric</v>
      </c>
      <c r="H526">
        <v>47539</v>
      </c>
      <c r="I526">
        <v>100</v>
      </c>
      <c r="J526" t="str">
        <f t="shared" si="8"/>
        <v>consensus_std</v>
      </c>
    </row>
    <row r="527" spans="1:10" x14ac:dyDescent="0.25">
      <c r="A527" t="s">
        <v>6</v>
      </c>
      <c r="B527" t="s">
        <v>544</v>
      </c>
      <c r="C527" t="str">
        <f>VLOOKUP(A527,'Variable Library'!A:D,4,FALSE)</f>
        <v>Zacks Trial - Sales Surprise History</v>
      </c>
      <c r="D527" t="str">
        <f>IFERROR(VLOOKUP(A527,Index!A:B,2,FALSE),"")</f>
        <v/>
      </c>
      <c r="E527" t="str">
        <f>VLOOKUP(A527,'Variable Library'!A:D,3,FALSE)</f>
        <v>Number of estimates</v>
      </c>
      <c r="F527" t="str">
        <f>VLOOKUP(A527,'Variable Library'!A:D,2,FALSE)</f>
        <v>NUM</v>
      </c>
      <c r="G527" t="str">
        <f>VLOOKUP(A527,'Variable Library'!A:E,5,FALSE)</f>
        <v>Metric</v>
      </c>
      <c r="H527">
        <v>47539</v>
      </c>
      <c r="I527">
        <v>100</v>
      </c>
      <c r="J527" t="str">
        <f t="shared" si="8"/>
        <v>number_of_est</v>
      </c>
    </row>
    <row r="528" spans="1:10" x14ac:dyDescent="0.25">
      <c r="A528" t="s">
        <v>9</v>
      </c>
      <c r="B528" t="s">
        <v>544</v>
      </c>
      <c r="C528" t="str">
        <f>VLOOKUP(A528,'Variable Library'!A:D,4,FALSE)</f>
        <v>Zacks Trial - Sales Surprise History</v>
      </c>
      <c r="D528" t="str">
        <f>IFERROR(VLOOKUP(A528,Index!A:B,2,FALSE),"")</f>
        <v/>
      </c>
      <c r="E528" t="str">
        <f>VLOOKUP(A528,'Variable Library'!A:D,3,FALSE)</f>
        <v>Surprise percentage</v>
      </c>
      <c r="F528" t="str">
        <f>VLOOKUP(A528,'Variable Library'!A:D,2,FALSE)</f>
        <v>NUM</v>
      </c>
      <c r="G528" t="str">
        <f>VLOOKUP(A528,'Variable Library'!A:E,5,FALSE)</f>
        <v>Metric</v>
      </c>
      <c r="H528">
        <v>47539</v>
      </c>
      <c r="I528">
        <v>100</v>
      </c>
      <c r="J528" t="str">
        <f t="shared" si="8"/>
        <v>surprise_pct</v>
      </c>
    </row>
    <row r="529" spans="1:10" x14ac:dyDescent="0.25">
      <c r="A529" t="s">
        <v>32</v>
      </c>
      <c r="B529" t="s">
        <v>544</v>
      </c>
      <c r="C529" t="str">
        <f>VLOOKUP(A529,'Variable Library'!A:D,4,FALSE)</f>
        <v>Zacks Trial - Sales Surprise History</v>
      </c>
      <c r="E529" t="str">
        <f>VLOOKUP(A529,'Variable Library'!A:D,3,FALSE)</f>
        <v>Current/Inactive code</v>
      </c>
      <c r="F529" t="str">
        <f>VLOOKUP(A529,'Variable Library'!A:D,2,FALSE)</f>
        <v>CHAR</v>
      </c>
      <c r="G529" t="str">
        <f>VLOOKUP(A529,'Variable Library'!A:E,5,FALSE)</f>
        <v>Categorical (Binary)</v>
      </c>
      <c r="H529">
        <v>47539</v>
      </c>
      <c r="I529">
        <v>100</v>
      </c>
      <c r="J529" t="str">
        <f t="shared" si="8"/>
        <v>current_inactive_code</v>
      </c>
    </row>
    <row r="530" spans="1:10" x14ac:dyDescent="0.25">
      <c r="A530" t="s">
        <v>19</v>
      </c>
      <c r="B530" t="s">
        <v>544</v>
      </c>
      <c r="C530" t="str">
        <f>VLOOKUP(A530,'Variable Library'!A:D,4,FALSE)</f>
        <v>CRSP/Compustat Merged Database - Security Monthly</v>
      </c>
      <c r="E530" t="str">
        <f>VLOOKUP(A530,'Variable Library'!A:D,3,FALSE)</f>
        <v>SPH100 -- S&amp;P Holdings S&amp;P 100 Marker</v>
      </c>
      <c r="F530" t="str">
        <f>VLOOKUP(A530,'Variable Library'!A:D,2,FALSE)</f>
        <v>CHAR</v>
      </c>
      <c r="G530" t="str">
        <f>VLOOKUP(A530,'Variable Library'!A:E,5,FALSE)</f>
        <v>Categorical</v>
      </c>
      <c r="H530">
        <v>47539</v>
      </c>
      <c r="I530">
        <v>100</v>
      </c>
      <c r="J530" t="str">
        <f t="shared" si="8"/>
        <v>sph100</v>
      </c>
    </row>
    <row r="531" spans="1:10" x14ac:dyDescent="0.25">
      <c r="A531" t="s">
        <v>20</v>
      </c>
      <c r="B531" t="s">
        <v>544</v>
      </c>
      <c r="C531" t="str">
        <f>VLOOKUP(A531,'Variable Library'!A:D,4,FALSE)</f>
        <v>CRSP/Compustat Merged Database - Security Monthly</v>
      </c>
      <c r="E531" t="str">
        <f>VLOOKUP(A531,'Variable Library'!A:D,3,FALSE)</f>
        <v>SPHCUSIP -- S&amp;P Holdings CUSIP</v>
      </c>
      <c r="F531" t="str">
        <f>VLOOKUP(A531,'Variable Library'!A:D,2,FALSE)</f>
        <v>CHAR</v>
      </c>
      <c r="G531" t="str">
        <f>VLOOKUP(A531,'Variable Library'!A:E,5,FALSE)</f>
        <v>Categorical</v>
      </c>
      <c r="H531">
        <v>47539</v>
      </c>
      <c r="I531">
        <v>100</v>
      </c>
      <c r="J531" t="str">
        <f t="shared" si="8"/>
        <v>sphcusip</v>
      </c>
    </row>
    <row r="532" spans="1:10" x14ac:dyDescent="0.25">
      <c r="A532" t="s">
        <v>21</v>
      </c>
      <c r="B532" t="s">
        <v>544</v>
      </c>
      <c r="C532" t="str">
        <f>VLOOKUP(A532,'Variable Library'!A:D,4,FALSE)</f>
        <v>CRSP/Compustat Merged Database - Security Monthly</v>
      </c>
      <c r="E532" t="str">
        <f>VLOOKUP(A532,'Variable Library'!A:D,3,FALSE)</f>
        <v>SPHIID -- S&amp;P Holdings Industry Index ID</v>
      </c>
      <c r="F532" t="str">
        <f>VLOOKUP(A532,'Variable Library'!A:D,2,FALSE)</f>
        <v>NUM</v>
      </c>
      <c r="G532" t="str">
        <f>VLOOKUP(A532,'Variable Library'!A:E,5,FALSE)</f>
        <v>Categorical</v>
      </c>
      <c r="H532">
        <v>47539</v>
      </c>
      <c r="I532">
        <v>100</v>
      </c>
      <c r="J532" t="str">
        <f t="shared" si="8"/>
        <v>sphiid</v>
      </c>
    </row>
    <row r="533" spans="1:10" x14ac:dyDescent="0.25">
      <c r="A533" t="s">
        <v>22</v>
      </c>
      <c r="B533" t="s">
        <v>544</v>
      </c>
      <c r="C533" t="str">
        <f>VLOOKUP(A533,'Variable Library'!A:D,4,FALSE)</f>
        <v>CRSP/Compustat Merged Database - Security Monthly</v>
      </c>
      <c r="E533" t="str">
        <f>VLOOKUP(A533,'Variable Library'!A:D,3,FALSE)</f>
        <v>SPHMID -- S&amp;P Holdings Major Index ID</v>
      </c>
      <c r="F533" t="str">
        <f>VLOOKUP(A533,'Variable Library'!A:D,2,FALSE)</f>
        <v>NUM</v>
      </c>
      <c r="G533" t="str">
        <f>VLOOKUP(A533,'Variable Library'!A:E,5,FALSE)</f>
        <v>Categorical</v>
      </c>
      <c r="H533">
        <v>47539</v>
      </c>
      <c r="I533">
        <v>100</v>
      </c>
      <c r="J533" t="str">
        <f t="shared" si="8"/>
        <v>sphmid</v>
      </c>
    </row>
    <row r="534" spans="1:10" x14ac:dyDescent="0.25">
      <c r="A534" t="s">
        <v>24</v>
      </c>
      <c r="B534" t="s">
        <v>544</v>
      </c>
      <c r="C534" t="str">
        <f>VLOOKUP(A534,'Variable Library'!A:D,4,FALSE)</f>
        <v>CRSP/Compustat Merged Database - Security Monthly</v>
      </c>
      <c r="E534" t="str">
        <f>VLOOKUP(A534,'Variable Library'!A:D,3,FALSE)</f>
        <v>SPHSEC -- S&amp;P Holdings Sector Code</v>
      </c>
      <c r="F534" t="str">
        <f>VLOOKUP(A534,'Variable Library'!A:D,2,FALSE)</f>
        <v>NUM</v>
      </c>
      <c r="G534" t="str">
        <f>VLOOKUP(A534,'Variable Library'!A:E,5,FALSE)</f>
        <v>Categorical</v>
      </c>
      <c r="H534">
        <v>47539</v>
      </c>
      <c r="I534">
        <v>100</v>
      </c>
      <c r="J534" t="str">
        <f t="shared" si="8"/>
        <v>sphsec</v>
      </c>
    </row>
    <row r="535" spans="1:10" x14ac:dyDescent="0.25">
      <c r="A535" t="s">
        <v>17</v>
      </c>
      <c r="B535" t="s">
        <v>544</v>
      </c>
      <c r="C535" t="str">
        <f>VLOOKUP(A535,'Variable Library'!A:D,4,FALSE)</f>
        <v>Enrichment (CRSP/Compustat Merged Database)</v>
      </c>
      <c r="E535" t="str">
        <f>VLOOKUP(A535,'Variable Library'!A:D,3,FALSE)</f>
        <v>Forward AJEXM -- Cumulative Adjustment Factor - Ex Date -Monthly</v>
      </c>
      <c r="F535" t="str">
        <f>VLOOKUP(A535,'Variable Library'!A:D,2,FALSE)</f>
        <v>NUM</v>
      </c>
      <c r="G535" t="str">
        <f>VLOOKUP(A535,'Variable Library'!A:E,5,FALSE)</f>
        <v>Calculation</v>
      </c>
      <c r="H535">
        <v>47539</v>
      </c>
      <c r="I535">
        <v>100</v>
      </c>
      <c r="J535" t="str">
        <f t="shared" si="8"/>
        <v>forward_thirtysix_month_ajexm</v>
      </c>
    </row>
    <row r="536" spans="1:10" x14ac:dyDescent="0.25">
      <c r="A536" t="s">
        <v>31</v>
      </c>
      <c r="B536" t="s">
        <v>544</v>
      </c>
      <c r="C536" t="str">
        <f>VLOOKUP(A536,'Variable Library'!A:D,4,FALSE)</f>
        <v>Enrichment (CRSP/Compustat Merged Database)</v>
      </c>
      <c r="E536" t="str">
        <f>VLOOKUP(A536,'Variable Library'!A:D,3,FALSE)</f>
        <v>Forward PRCCM -- Price - Close - Monthly</v>
      </c>
      <c r="F536" t="str">
        <f>VLOOKUP(A536,'Variable Library'!A:D,2,FALSE)</f>
        <v>NUM</v>
      </c>
      <c r="G536" t="str">
        <f>VLOOKUP(A536,'Variable Library'!A:E,5,FALSE)</f>
        <v>Calculation</v>
      </c>
      <c r="H536">
        <v>47539</v>
      </c>
      <c r="I536">
        <v>100</v>
      </c>
      <c r="J536" t="str">
        <f t="shared" si="8"/>
        <v>forward_thirtysix_month_prccm</v>
      </c>
    </row>
    <row r="537" spans="1:10" x14ac:dyDescent="0.25">
      <c r="A537" t="s">
        <v>27</v>
      </c>
      <c r="B537" t="s">
        <v>544</v>
      </c>
      <c r="C537" t="str">
        <f>VLOOKUP(A537,'Variable Library'!A:D,4,FALSE)</f>
        <v>Enrichment (CRSP/Compustat Merged Database)</v>
      </c>
      <c r="E537" t="str">
        <f>VLOOKUP(A537,'Variable Library'!A:D,3,FALSE)</f>
        <v>Forward TRFM -- Monthly Total Return Factor</v>
      </c>
      <c r="F537" t="str">
        <f>VLOOKUP(A537,'Variable Library'!A:D,2,FALSE)</f>
        <v>NUM</v>
      </c>
      <c r="G537" t="str">
        <f>VLOOKUP(A537,'Variable Library'!A:E,5,FALSE)</f>
        <v>Calculation</v>
      </c>
      <c r="H537">
        <v>47539</v>
      </c>
      <c r="I537">
        <v>100</v>
      </c>
      <c r="J537" t="str">
        <f t="shared" si="8"/>
        <v>forward_thirtysix_month_trfm</v>
      </c>
    </row>
    <row r="538" spans="1:10" x14ac:dyDescent="0.25">
      <c r="A538" t="s">
        <v>16</v>
      </c>
      <c r="B538" t="s">
        <v>544</v>
      </c>
      <c r="C538" t="str">
        <f>VLOOKUP(A538,'Variable Library'!A:D,4,FALSE)</f>
        <v>Enrichment (CRSP/Compustat Merged Database)</v>
      </c>
      <c r="E538" t="str">
        <f>VLOOKUP(A538,'Variable Library'!A:D,3,FALSE)</f>
        <v>Past AJEXM -- Cumulative Adjustment Factor - Ex Date -Monthly</v>
      </c>
      <c r="F538" t="str">
        <f>VLOOKUP(A538,'Variable Library'!A:D,2,FALSE)</f>
        <v>NUM</v>
      </c>
      <c r="G538" t="str">
        <f>VLOOKUP(A538,'Variable Library'!A:E,5,FALSE)</f>
        <v>Calculation</v>
      </c>
      <c r="H538">
        <v>47539</v>
      </c>
      <c r="I538">
        <v>100</v>
      </c>
      <c r="J538" t="str">
        <f t="shared" si="8"/>
        <v>past_thirtysix_month_ajexm</v>
      </c>
    </row>
    <row r="539" spans="1:10" x14ac:dyDescent="0.25">
      <c r="A539" t="s">
        <v>30</v>
      </c>
      <c r="B539" t="s">
        <v>544</v>
      </c>
      <c r="C539" t="str">
        <f>VLOOKUP(A539,'Variable Library'!A:D,4,FALSE)</f>
        <v>Enrichment (CRSP/Compustat Merged Database)</v>
      </c>
      <c r="E539" t="str">
        <f>VLOOKUP(A539,'Variable Library'!A:D,3,FALSE)</f>
        <v>Past PRCCM -- Price - Close - Monthly</v>
      </c>
      <c r="F539" t="str">
        <f>VLOOKUP(A539,'Variable Library'!A:D,2,FALSE)</f>
        <v>NUM</v>
      </c>
      <c r="G539" t="str">
        <f>VLOOKUP(A539,'Variable Library'!A:E,5,FALSE)</f>
        <v>Calculation</v>
      </c>
      <c r="H539">
        <v>47539</v>
      </c>
      <c r="I539">
        <v>100</v>
      </c>
      <c r="J539" t="str">
        <f t="shared" si="8"/>
        <v>past_thirtysix_month_prccm</v>
      </c>
    </row>
    <row r="540" spans="1:10" x14ac:dyDescent="0.25">
      <c r="A540" t="s">
        <v>8</v>
      </c>
      <c r="B540" t="s">
        <v>544</v>
      </c>
      <c r="C540" t="str">
        <f>VLOOKUP(A540,'Variable Library'!A:D,4,FALSE)</f>
        <v>Enrichment (CRSP/Compustat Merged Database)</v>
      </c>
      <c r="E540" t="str">
        <f>VLOOKUP(A540,'Variable Library'!A:D,3,FALSE)</f>
        <v>Past TRFM -- Monthly Total Return Factor</v>
      </c>
      <c r="F540" t="str">
        <f>VLOOKUP(A540,'Variable Library'!A:D,2,FALSE)</f>
        <v>NUM</v>
      </c>
      <c r="G540" t="str">
        <f>VLOOKUP(A540,'Variable Library'!A:E,5,FALSE)</f>
        <v>Calculation</v>
      </c>
      <c r="H540">
        <v>47539</v>
      </c>
      <c r="I540">
        <v>100</v>
      </c>
      <c r="J540" t="str">
        <f t="shared" si="8"/>
        <v>past_thirtysix_month_trfm</v>
      </c>
    </row>
    <row r="541" spans="1:10" x14ac:dyDescent="0.25">
      <c r="A541" t="s">
        <v>5</v>
      </c>
      <c r="B541" t="s">
        <v>544</v>
      </c>
      <c r="C541" t="str">
        <f>VLOOKUP(A541,'Variable Library'!A:D,4,FALSE)</f>
        <v>Zacks Trial - Sales Surprise History</v>
      </c>
      <c r="E541" t="str">
        <f>VLOOKUP(A541,'Variable Library'!A:D,3,FALSE)</f>
        <v>Zacks Adjustment to Actual EPS</v>
      </c>
      <c r="F541" t="str">
        <f>VLOOKUP(A541,'Variable Library'!A:D,2,FALSE)</f>
        <v>NUM</v>
      </c>
      <c r="G541" t="str">
        <f>VLOOKUP(A541,'Variable Library'!A:E,5,FALSE)</f>
        <v>Calculation</v>
      </c>
      <c r="H541">
        <v>47539</v>
      </c>
      <c r="I541">
        <v>100</v>
      </c>
      <c r="J541" t="str">
        <f t="shared" si="8"/>
        <v>adjustment</v>
      </c>
    </row>
    <row r="542" spans="1:10" x14ac:dyDescent="0.25">
      <c r="A542" t="s">
        <v>1425</v>
      </c>
      <c r="B542" t="s">
        <v>543</v>
      </c>
      <c r="C542" t="str">
        <f>VLOOKUP(A542,'Variable Library'!A:D,4,FALSE)</f>
        <v>Enrichment (Recommendations - Summary Statistics)</v>
      </c>
      <c r="E542" t="str">
        <f>VLOOKUP(A542,'Variable Library'!A:D,3,FALSE)</f>
        <v>Number of Recommendations Up / Number of Recommendations</v>
      </c>
      <c r="F542" t="str">
        <f>VLOOKUP(A542,'Variable Library'!A:D,2,FALSE)</f>
        <v>NUM</v>
      </c>
      <c r="G542" t="str">
        <f>VLOOKUP(A542,'Variable Library'!A:E,5,FALSE)</f>
        <v>Metric</v>
      </c>
      <c r="J542" t="str">
        <f t="shared" ref="J542:J543" si="9">LOWER(A542)</f>
        <v>recup</v>
      </c>
    </row>
    <row r="543" spans="1:10" x14ac:dyDescent="0.25">
      <c r="A543" t="s">
        <v>1426</v>
      </c>
      <c r="B543" t="s">
        <v>543</v>
      </c>
      <c r="C543" t="str">
        <f>VLOOKUP(A543,'Variable Library'!A:D,4,FALSE)</f>
        <v>Enrichment (Recommendations - Summary Statistics)</v>
      </c>
      <c r="E543" t="str">
        <f>VLOOKUP(A543,'Variable Library'!A:D,3,FALSE)</f>
        <v>Number of Recommendations Down / Number of Recommendations</v>
      </c>
      <c r="F543" t="str">
        <f>VLOOKUP(A543,'Variable Library'!A:D,2,FALSE)</f>
        <v>NUM</v>
      </c>
      <c r="G543" t="str">
        <f>VLOOKUP(A543,'Variable Library'!A:E,5,FALSE)</f>
        <v>Metric</v>
      </c>
      <c r="J543" t="str">
        <f t="shared" si="9"/>
        <v>recdown</v>
      </c>
    </row>
  </sheetData>
  <autoFilter ref="A1:J541">
    <sortState ref="A3:L528">
      <sortCondition ref="D1:D541"/>
    </sortState>
  </autoFilter>
  <conditionalFormatting sqref="B1:B1048576">
    <cfRule type="cellIs" dxfId="7" priority="2" operator="equal">
      <formula>"Remove"</formula>
    </cfRule>
    <cfRule type="cellIs" dxfId="6" priority="3" operator="equal">
      <formula>"Keep"</formula>
    </cfRule>
  </conditionalFormatting>
  <conditionalFormatting sqref="I1:I1048576">
    <cfRule type="cellIs" dxfId="5" priority="1" operator="greaterThan">
      <formula>50</formula>
    </cfRule>
  </conditionalFormatting>
  <conditionalFormatting sqref="G1 B1:C1 E1 J1:J1048576">
    <cfRule type="duplicateValues" dxfId="4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7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8.28515625" customWidth="1"/>
    <col min="4" max="4" width="10.42578125" bestFit="1" customWidth="1"/>
    <col min="5" max="5" width="12" bestFit="1" customWidth="1"/>
  </cols>
  <sheetData>
    <row r="1" spans="1:7" s="1" customFormat="1" x14ac:dyDescent="0.25">
      <c r="A1" s="1" t="s">
        <v>541</v>
      </c>
      <c r="B1" s="1" t="s">
        <v>891</v>
      </c>
      <c r="C1" s="1" t="s">
        <v>624</v>
      </c>
      <c r="D1" s="1" t="s">
        <v>0</v>
      </c>
      <c r="E1" s="1" t="s">
        <v>1</v>
      </c>
      <c r="F1" s="1" t="s">
        <v>878</v>
      </c>
      <c r="G1" s="1" t="s">
        <v>2419</v>
      </c>
    </row>
    <row r="2" spans="1:7" ht="15" hidden="1" customHeight="1" x14ac:dyDescent="0.25">
      <c r="A2" t="s">
        <v>1429</v>
      </c>
      <c r="D2">
        <v>47539</v>
      </c>
      <c r="E2">
        <v>100</v>
      </c>
      <c r="F2" t="s">
        <v>544</v>
      </c>
    </row>
    <row r="3" spans="1:7" ht="15" hidden="1" customHeight="1" x14ac:dyDescent="0.25">
      <c r="A3" t="s">
        <v>1430</v>
      </c>
      <c r="B3" t="str">
        <f>IFERROR(VLOOKUP(A3,Index!A:B,2,FALSE),"")</f>
        <v/>
      </c>
      <c r="D3">
        <v>47539</v>
      </c>
      <c r="E3">
        <v>100</v>
      </c>
      <c r="F3" t="s">
        <v>544</v>
      </c>
    </row>
    <row r="4" spans="1:7" ht="15" customHeight="1" x14ac:dyDescent="0.25">
      <c r="A4" t="s">
        <v>534</v>
      </c>
      <c r="B4">
        <f>IFERROR(VLOOKUP(A4,Index!A:B,2,FALSE),"")</f>
        <v>1</v>
      </c>
      <c r="C4" t="e">
        <f>VLOOKUP(G2,'Variable Library'!A:D,4,FALSE)</f>
        <v>#N/A</v>
      </c>
      <c r="D4">
        <v>0</v>
      </c>
      <c r="E4">
        <v>0</v>
      </c>
      <c r="F4" t="s">
        <v>543</v>
      </c>
      <c r="G4" t="str">
        <f>SUBSTITUTE(A4,"_zscore","")</f>
        <v>GVKEY</v>
      </c>
    </row>
    <row r="5" spans="1:7" ht="15" hidden="1" customHeight="1" x14ac:dyDescent="0.25">
      <c r="A5" t="s">
        <v>1432</v>
      </c>
      <c r="D5">
        <v>47539</v>
      </c>
      <c r="E5">
        <v>100</v>
      </c>
      <c r="F5" t="s">
        <v>544</v>
      </c>
    </row>
    <row r="6" spans="1:7" ht="15" hidden="1" customHeight="1" x14ac:dyDescent="0.25">
      <c r="A6" t="s">
        <v>1433</v>
      </c>
      <c r="B6" t="str">
        <f>IFERROR(VLOOKUP(A6,Index!A:B,2,FALSE),"")</f>
        <v/>
      </c>
      <c r="D6">
        <v>47539</v>
      </c>
      <c r="E6">
        <v>100</v>
      </c>
      <c r="F6" t="s">
        <v>544</v>
      </c>
    </row>
    <row r="7" spans="1:7" ht="15" hidden="1" customHeight="1" x14ac:dyDescent="0.25">
      <c r="A7" t="s">
        <v>29</v>
      </c>
      <c r="D7">
        <v>47539</v>
      </c>
      <c r="E7">
        <v>100</v>
      </c>
      <c r="F7" t="s">
        <v>544</v>
      </c>
    </row>
    <row r="8" spans="1:7" ht="15" hidden="1" customHeight="1" x14ac:dyDescent="0.25">
      <c r="A8" t="s">
        <v>1434</v>
      </c>
      <c r="D8">
        <v>47539</v>
      </c>
      <c r="E8">
        <v>100</v>
      </c>
      <c r="F8" t="s">
        <v>544</v>
      </c>
    </row>
    <row r="9" spans="1:7" ht="15" hidden="1" customHeight="1" x14ac:dyDescent="0.25">
      <c r="A9" t="s">
        <v>1435</v>
      </c>
      <c r="D9">
        <v>47539</v>
      </c>
      <c r="E9">
        <v>100</v>
      </c>
      <c r="F9" t="s">
        <v>544</v>
      </c>
    </row>
    <row r="10" spans="1:7" ht="15" hidden="1" customHeight="1" x14ac:dyDescent="0.25">
      <c r="A10" t="s">
        <v>1436</v>
      </c>
      <c r="D10">
        <v>47539</v>
      </c>
      <c r="E10">
        <v>100</v>
      </c>
      <c r="F10" t="s">
        <v>544</v>
      </c>
    </row>
    <row r="11" spans="1:7" ht="15" customHeight="1" x14ac:dyDescent="0.25">
      <c r="A11" t="s">
        <v>1423</v>
      </c>
      <c r="B11">
        <f>IFERROR(VLOOKUP(A11,Index!A:B,2,FALSE),"")</f>
        <v>5</v>
      </c>
      <c r="C11" t="e">
        <f>VLOOKUP(G9,'Variable Library'!A:D,4,FALSE)</f>
        <v>#N/A</v>
      </c>
      <c r="D11">
        <v>124</v>
      </c>
      <c r="E11">
        <v>0.26083800000000001</v>
      </c>
      <c r="F11" t="s">
        <v>543</v>
      </c>
      <c r="G11" t="str">
        <f>SUBSTITUTE(A11,"_zscore","")</f>
        <v>sector</v>
      </c>
    </row>
    <row r="12" spans="1:7" ht="15" hidden="1" customHeight="1" x14ac:dyDescent="0.25">
      <c r="A12" t="s">
        <v>2</v>
      </c>
      <c r="D12">
        <v>47539</v>
      </c>
      <c r="E12">
        <v>100</v>
      </c>
      <c r="F12" t="s">
        <v>544</v>
      </c>
    </row>
    <row r="13" spans="1:7" ht="15" customHeight="1" x14ac:dyDescent="0.25">
      <c r="A13" t="s">
        <v>539</v>
      </c>
      <c r="B13">
        <f>IFERROR(VLOOKUP(A13,Index!A:B,2,FALSE),"")</f>
        <v>5</v>
      </c>
      <c r="C13" t="str">
        <f>VLOOKUP(G11,'Variable Library'!A:D,4,FALSE)</f>
        <v>Enrichment (CRSP/Compustat Merged Database - Linking Table)</v>
      </c>
      <c r="D13">
        <v>0</v>
      </c>
      <c r="E13">
        <v>0</v>
      </c>
      <c r="F13" t="s">
        <v>543</v>
      </c>
      <c r="G13" t="str">
        <f t="shared" ref="G13:G14" si="0">SUBSTITUTE(A13,"_zscore","")</f>
        <v>year-month</v>
      </c>
    </row>
    <row r="14" spans="1:7" ht="15" customHeight="1" x14ac:dyDescent="0.25">
      <c r="A14" t="s">
        <v>476</v>
      </c>
      <c r="B14">
        <f>IFERROR(VLOOKUP(A14,Index!A:B,2,FALSE),"")</f>
        <v>166</v>
      </c>
      <c r="C14" t="e">
        <f>VLOOKUP(G12,'Variable Library'!A:D,4,FALSE)</f>
        <v>#N/A</v>
      </c>
      <c r="D14">
        <v>0</v>
      </c>
      <c r="E14">
        <v>0</v>
      </c>
      <c r="F14" t="s">
        <v>543</v>
      </c>
      <c r="G14" t="str">
        <f t="shared" si="0"/>
        <v>january</v>
      </c>
    </row>
    <row r="15" spans="1:7" ht="15" hidden="1" customHeight="1" x14ac:dyDescent="0.25">
      <c r="A15" t="s">
        <v>1440</v>
      </c>
      <c r="D15">
        <v>47539</v>
      </c>
      <c r="E15">
        <v>100</v>
      </c>
      <c r="F15" t="s">
        <v>544</v>
      </c>
    </row>
    <row r="16" spans="1:7" ht="15" customHeight="1" x14ac:dyDescent="0.25">
      <c r="A16" t="s">
        <v>482</v>
      </c>
      <c r="B16">
        <f>IFERROR(VLOOKUP(A16,Index!A:B,2,FALSE),"")</f>
        <v>167</v>
      </c>
      <c r="C16" t="str">
        <f>VLOOKUP(G14,'Variable Library'!A:D,4,FALSE)</f>
        <v>Enirchment (Financial Ratios Firm Level by WRDS)</v>
      </c>
      <c r="D16">
        <v>0</v>
      </c>
      <c r="E16">
        <v>0</v>
      </c>
      <c r="F16" t="s">
        <v>543</v>
      </c>
      <c r="G16" t="str">
        <f>SUBSTITUTE(A16,"_zscore","")</f>
        <v>february</v>
      </c>
    </row>
    <row r="17" spans="1:7" ht="15" hidden="1" customHeight="1" x14ac:dyDescent="0.25">
      <c r="A17" t="s">
        <v>36</v>
      </c>
      <c r="D17">
        <v>47533</v>
      </c>
      <c r="E17">
        <v>99.987379000000004</v>
      </c>
      <c r="F17" t="s">
        <v>544</v>
      </c>
    </row>
    <row r="18" spans="1:7" ht="15" hidden="1" customHeight="1" x14ac:dyDescent="0.25">
      <c r="A18" t="s">
        <v>34</v>
      </c>
      <c r="D18">
        <v>47533</v>
      </c>
      <c r="E18">
        <v>99.987379000000004</v>
      </c>
      <c r="F18" t="s">
        <v>544</v>
      </c>
    </row>
    <row r="19" spans="1:7" ht="15" customHeight="1" x14ac:dyDescent="0.25">
      <c r="A19" t="s">
        <v>477</v>
      </c>
      <c r="B19">
        <f>IFERROR(VLOOKUP(A19,Index!A:B,2,FALSE),"")</f>
        <v>168</v>
      </c>
      <c r="C19" t="e">
        <f>VLOOKUP(G17,'Variable Library'!A:D,4,FALSE)</f>
        <v>#N/A</v>
      </c>
      <c r="D19">
        <v>0</v>
      </c>
      <c r="E19">
        <v>0</v>
      </c>
      <c r="F19" t="s">
        <v>543</v>
      </c>
      <c r="G19" t="str">
        <f t="shared" ref="G19:G21" si="1">SUBSTITUTE(A19,"_zscore","")</f>
        <v>march</v>
      </c>
    </row>
    <row r="20" spans="1:7" ht="15" customHeight="1" x14ac:dyDescent="0.25">
      <c r="A20" t="s">
        <v>478</v>
      </c>
      <c r="B20">
        <f>IFERROR(VLOOKUP(A20,Index!A:B,2,FALSE),"")</f>
        <v>169</v>
      </c>
      <c r="C20" t="e">
        <f>VLOOKUP(G18,'Variable Library'!A:D,4,FALSE)</f>
        <v>#N/A</v>
      </c>
      <c r="D20">
        <v>0</v>
      </c>
      <c r="E20">
        <v>0</v>
      </c>
      <c r="F20" t="s">
        <v>543</v>
      </c>
      <c r="G20" t="str">
        <f t="shared" si="1"/>
        <v>april</v>
      </c>
    </row>
    <row r="21" spans="1:7" ht="15" customHeight="1" x14ac:dyDescent="0.25">
      <c r="A21" t="s">
        <v>479</v>
      </c>
      <c r="B21">
        <f>IFERROR(VLOOKUP(A21,Index!A:B,2,FALSE),"")</f>
        <v>170</v>
      </c>
      <c r="C21" t="str">
        <f>VLOOKUP(G19,'Variable Library'!A:D,4,FALSE)</f>
        <v>Enirchment (Financial Ratios Firm Level by WRDS)</v>
      </c>
      <c r="D21">
        <v>0</v>
      </c>
      <c r="E21">
        <v>0</v>
      </c>
      <c r="F21" t="s">
        <v>543</v>
      </c>
      <c r="G21" t="str">
        <f t="shared" si="1"/>
        <v>may</v>
      </c>
    </row>
    <row r="22" spans="1:7" ht="15" hidden="1" customHeight="1" x14ac:dyDescent="0.25">
      <c r="A22" t="s">
        <v>42</v>
      </c>
      <c r="D22">
        <v>47527</v>
      </c>
      <c r="E22">
        <v>99.974757999999994</v>
      </c>
      <c r="F22" t="s">
        <v>544</v>
      </c>
    </row>
    <row r="23" spans="1:7" ht="15" hidden="1" customHeight="1" x14ac:dyDescent="0.25">
      <c r="A23" t="s">
        <v>50</v>
      </c>
      <c r="D23">
        <v>47527</v>
      </c>
      <c r="E23">
        <v>99.974757999999994</v>
      </c>
      <c r="F23" t="s">
        <v>544</v>
      </c>
    </row>
    <row r="24" spans="1:7" ht="15" customHeight="1" x14ac:dyDescent="0.25">
      <c r="A24" t="s">
        <v>480</v>
      </c>
      <c r="B24">
        <f>IFERROR(VLOOKUP(A24,Index!A:B,2,FALSE),"")</f>
        <v>171</v>
      </c>
      <c r="C24" t="e">
        <f>VLOOKUP(G22,'Variable Library'!A:D,4,FALSE)</f>
        <v>#N/A</v>
      </c>
      <c r="D24">
        <v>0</v>
      </c>
      <c r="E24">
        <v>0</v>
      </c>
      <c r="F24" t="s">
        <v>543</v>
      </c>
      <c r="G24" t="str">
        <f t="shared" ref="G24:G27" si="2">SUBSTITUTE(A24,"_zscore","")</f>
        <v>june</v>
      </c>
    </row>
    <row r="25" spans="1:7" ht="15" customHeight="1" x14ac:dyDescent="0.25">
      <c r="A25" t="s">
        <v>481</v>
      </c>
      <c r="B25">
        <f>IFERROR(VLOOKUP(A25,Index!A:B,2,FALSE),"")</f>
        <v>172</v>
      </c>
      <c r="C25" t="e">
        <f>VLOOKUP(G23,'Variable Library'!A:D,4,FALSE)</f>
        <v>#N/A</v>
      </c>
      <c r="D25">
        <v>0</v>
      </c>
      <c r="E25">
        <v>0</v>
      </c>
      <c r="F25" t="s">
        <v>543</v>
      </c>
      <c r="G25" t="str">
        <f t="shared" si="2"/>
        <v>july</v>
      </c>
    </row>
    <row r="26" spans="1:7" ht="15" customHeight="1" x14ac:dyDescent="0.25">
      <c r="A26" t="s">
        <v>475</v>
      </c>
      <c r="B26">
        <f>IFERROR(VLOOKUP(A26,Index!A:B,2,FALSE),"")</f>
        <v>173</v>
      </c>
      <c r="C26" t="str">
        <f>VLOOKUP(G24,'Variable Library'!A:D,4,FALSE)</f>
        <v>Enirchment (Financial Ratios Firm Level by WRDS)</v>
      </c>
      <c r="D26">
        <v>0</v>
      </c>
      <c r="E26">
        <v>0</v>
      </c>
      <c r="F26" t="s">
        <v>543</v>
      </c>
      <c r="G26" t="str">
        <f t="shared" si="2"/>
        <v>august</v>
      </c>
    </row>
    <row r="27" spans="1:7" ht="15" customHeight="1" x14ac:dyDescent="0.25">
      <c r="A27" t="s">
        <v>474</v>
      </c>
      <c r="B27">
        <f>IFERROR(VLOOKUP(A27,Index!A:B,2,FALSE),"")</f>
        <v>174</v>
      </c>
      <c r="C27" t="str">
        <f>VLOOKUP(G25,'Variable Library'!A:D,4,FALSE)</f>
        <v>Enirchment (Financial Ratios Firm Level by WRDS)</v>
      </c>
      <c r="D27">
        <v>0</v>
      </c>
      <c r="E27">
        <v>0</v>
      </c>
      <c r="F27" t="s">
        <v>543</v>
      </c>
      <c r="G27" t="str">
        <f t="shared" si="2"/>
        <v>september</v>
      </c>
    </row>
    <row r="28" spans="1:7" ht="15" hidden="1" customHeight="1" x14ac:dyDescent="0.25">
      <c r="A28" t="s">
        <v>53</v>
      </c>
      <c r="D28">
        <v>47521</v>
      </c>
      <c r="E28">
        <v>99.962136000000001</v>
      </c>
      <c r="F28" t="s">
        <v>544</v>
      </c>
    </row>
    <row r="29" spans="1:7" ht="15" customHeight="1" x14ac:dyDescent="0.25">
      <c r="A29" t="s">
        <v>472</v>
      </c>
      <c r="B29">
        <f>IFERROR(VLOOKUP(A29,Index!A:B,2,FALSE),"")</f>
        <v>175</v>
      </c>
      <c r="C29" t="str">
        <f>VLOOKUP(G27,'Variable Library'!A:D,4,FALSE)</f>
        <v>Enirchment (Financial Ratios Firm Level by WRDS)</v>
      </c>
      <c r="D29">
        <v>0</v>
      </c>
      <c r="E29">
        <v>0</v>
      </c>
      <c r="F29" t="s">
        <v>543</v>
      </c>
      <c r="G29" t="str">
        <f t="shared" ref="G29:G30" si="3">SUBSTITUTE(A29,"_zscore","")</f>
        <v>october</v>
      </c>
    </row>
    <row r="30" spans="1:7" ht="15" customHeight="1" x14ac:dyDescent="0.25">
      <c r="A30" t="s">
        <v>473</v>
      </c>
      <c r="B30">
        <f>IFERROR(VLOOKUP(A30,Index!A:B,2,FALSE),"")</f>
        <v>176</v>
      </c>
      <c r="C30" t="e">
        <f>VLOOKUP(G28,'Variable Library'!A:D,4,FALSE)</f>
        <v>#N/A</v>
      </c>
      <c r="D30">
        <v>0</v>
      </c>
      <c r="E30">
        <v>0</v>
      </c>
      <c r="F30" t="s">
        <v>543</v>
      </c>
      <c r="G30" t="str">
        <f t="shared" si="3"/>
        <v>november</v>
      </c>
    </row>
    <row r="31" spans="1:7" ht="15" hidden="1" customHeight="1" x14ac:dyDescent="0.25">
      <c r="A31" t="s">
        <v>52</v>
      </c>
      <c r="D31">
        <v>47521</v>
      </c>
      <c r="E31">
        <v>99.962136000000001</v>
      </c>
      <c r="F31" t="s">
        <v>544</v>
      </c>
    </row>
    <row r="32" spans="1:7" ht="15" customHeight="1" x14ac:dyDescent="0.25">
      <c r="A32" t="s">
        <v>540</v>
      </c>
      <c r="B32">
        <f>IFERROR(VLOOKUP(A32,Index!A:B,2,FALSE),"")</f>
        <v>177</v>
      </c>
      <c r="C32" t="str">
        <f>VLOOKUP(G30,'Variable Library'!A:D,4,FALSE)</f>
        <v>Enirchment (Financial Ratios Firm Level by WRDS)</v>
      </c>
      <c r="D32">
        <v>0</v>
      </c>
      <c r="E32">
        <v>0</v>
      </c>
      <c r="F32" t="s">
        <v>543</v>
      </c>
      <c r="G32" t="str">
        <f t="shared" ref="G32:G35" si="4">SUBSTITUTE(A32,"_zscore","")</f>
        <v>december</v>
      </c>
    </row>
    <row r="33" spans="1:7" ht="15" customHeight="1" x14ac:dyDescent="0.25">
      <c r="A33" t="s">
        <v>2015</v>
      </c>
      <c r="B33" t="str">
        <f>IFERROR(VLOOKUP(A33,Index!A:B,2,FALSE),"")</f>
        <v/>
      </c>
      <c r="C33" t="e">
        <f>VLOOKUP(G31,'Variable Library'!A:D,4,FALSE)</f>
        <v>#N/A</v>
      </c>
      <c r="D33">
        <v>290</v>
      </c>
      <c r="E33">
        <v>0.61002500000000004</v>
      </c>
      <c r="F33" t="s">
        <v>543</v>
      </c>
      <c r="G33" t="str">
        <f t="shared" si="4"/>
        <v>accrual_sector</v>
      </c>
    </row>
    <row r="34" spans="1:7" ht="15" customHeight="1" x14ac:dyDescent="0.25">
      <c r="A34" t="s">
        <v>2027</v>
      </c>
      <c r="B34" t="str">
        <f>IFERROR(VLOOKUP(A34,Index!A:B,2,FALSE),"")</f>
        <v/>
      </c>
      <c r="C34" t="str">
        <f>VLOOKUP(G32,'Variable Library'!A:D,4,FALSE)</f>
        <v>Enirchment (Financial Ratios Firm Level by WRDS)</v>
      </c>
      <c r="D34">
        <v>222</v>
      </c>
      <c r="E34">
        <v>0.46698499999999998</v>
      </c>
      <c r="F34" t="s">
        <v>543</v>
      </c>
      <c r="G34" t="str">
        <f t="shared" si="4"/>
        <v>accrual</v>
      </c>
    </row>
    <row r="35" spans="1:7" ht="15" customHeight="1" x14ac:dyDescent="0.25">
      <c r="A35" t="s">
        <v>1738</v>
      </c>
      <c r="B35" t="str">
        <f>IFERROR(VLOOKUP(A35,Index!A:B,2,FALSE),"")</f>
        <v/>
      </c>
      <c r="C35" t="e">
        <f>VLOOKUP(G33,'Variable Library'!A:D,4,FALSE)</f>
        <v>#N/A</v>
      </c>
      <c r="D35">
        <v>20942</v>
      </c>
      <c r="E35">
        <v>44.052252000000003</v>
      </c>
      <c r="F35" t="s">
        <v>543</v>
      </c>
      <c r="G35" t="str">
        <f t="shared" si="4"/>
        <v>adv_sale_sector</v>
      </c>
    </row>
    <row r="36" spans="1:7" ht="15" hidden="1" customHeight="1" x14ac:dyDescent="0.25">
      <c r="A36" t="s">
        <v>65</v>
      </c>
      <c r="D36">
        <v>47515</v>
      </c>
      <c r="E36">
        <v>99.949515000000005</v>
      </c>
      <c r="F36" t="s">
        <v>544</v>
      </c>
    </row>
    <row r="37" spans="1:7" ht="15" customHeight="1" x14ac:dyDescent="0.25">
      <c r="A37" t="s">
        <v>1956</v>
      </c>
      <c r="B37" t="str">
        <f>IFERROR(VLOOKUP(A37,Index!A:B,2,FALSE),"")</f>
        <v/>
      </c>
      <c r="C37" t="e">
        <f>VLOOKUP(G35,'Variable Library'!A:D,4,FALSE)</f>
        <v>#N/A</v>
      </c>
      <c r="D37">
        <v>1832</v>
      </c>
      <c r="E37">
        <v>3.8536779999999999</v>
      </c>
      <c r="F37" t="s">
        <v>543</v>
      </c>
      <c r="G37" t="str">
        <f>SUBSTITUTE(A37,"_zscore","")</f>
        <v>adv_sale</v>
      </c>
    </row>
    <row r="38" spans="1:7" ht="15" hidden="1" customHeight="1" x14ac:dyDescent="0.25">
      <c r="A38" t="s">
        <v>67</v>
      </c>
      <c r="D38">
        <v>47515</v>
      </c>
      <c r="E38">
        <v>99.949515000000005</v>
      </c>
      <c r="F38" t="s">
        <v>544</v>
      </c>
    </row>
    <row r="39" spans="1:7" ht="15" customHeight="1" x14ac:dyDescent="0.25">
      <c r="A39" t="s">
        <v>2008</v>
      </c>
      <c r="B39" t="str">
        <f>IFERROR(VLOOKUP(A39,Index!A:B,2,FALSE),"")</f>
        <v/>
      </c>
      <c r="C39" t="str">
        <f>VLOOKUP(G37,'Variable Library'!A:D,4,FALSE)</f>
        <v>Financial Ratios Firm Level by WRDS</v>
      </c>
      <c r="D39">
        <v>339</v>
      </c>
      <c r="E39">
        <v>0.71309900000000004</v>
      </c>
      <c r="F39" t="s">
        <v>543</v>
      </c>
      <c r="G39" t="str">
        <f t="shared" ref="G39:G40" si="5">SUBSTITUTE(A39,"_zscore","")</f>
        <v>aftret_eq_sector</v>
      </c>
    </row>
    <row r="40" spans="1:7" ht="15" customHeight="1" x14ac:dyDescent="0.25">
      <c r="A40" t="s">
        <v>2017</v>
      </c>
      <c r="B40" t="str">
        <f>IFERROR(VLOOKUP(A40,Index!A:B,2,FALSE),"")</f>
        <v/>
      </c>
      <c r="C40" t="e">
        <f>VLOOKUP(G38,'Variable Library'!A:D,4,FALSE)</f>
        <v>#N/A</v>
      </c>
      <c r="D40">
        <v>275</v>
      </c>
      <c r="E40">
        <v>0.57847199999999999</v>
      </c>
      <c r="F40" t="s">
        <v>543</v>
      </c>
      <c r="G40" t="str">
        <f t="shared" si="5"/>
        <v>aftret_eq</v>
      </c>
    </row>
    <row r="41" spans="1:7" ht="15" hidden="1" customHeight="1" x14ac:dyDescent="0.25">
      <c r="A41" t="s">
        <v>75</v>
      </c>
      <c r="D41">
        <v>47509</v>
      </c>
      <c r="E41">
        <v>99.936893999999995</v>
      </c>
      <c r="F41" t="s">
        <v>544</v>
      </c>
    </row>
    <row r="42" spans="1:7" ht="15" customHeight="1" x14ac:dyDescent="0.25">
      <c r="A42" t="s">
        <v>2011</v>
      </c>
      <c r="B42" t="str">
        <f>IFERROR(VLOOKUP(A42,Index!A:B,2,FALSE),"")</f>
        <v/>
      </c>
      <c r="C42" t="str">
        <f>VLOOKUP(G40,'Variable Library'!A:D,4,FALSE)</f>
        <v>Financial Ratios Firm Level by WRDS</v>
      </c>
      <c r="D42">
        <v>310</v>
      </c>
      <c r="E42">
        <v>0.65209600000000001</v>
      </c>
      <c r="F42" t="s">
        <v>543</v>
      </c>
      <c r="G42" t="str">
        <f t="shared" ref="G42:G43" si="6">SUBSTITUTE(A42,"_zscore","")</f>
        <v>aftret_equity_sector</v>
      </c>
    </row>
    <row r="43" spans="1:7" ht="15" customHeight="1" x14ac:dyDescent="0.25">
      <c r="A43" t="s">
        <v>2022</v>
      </c>
      <c r="B43" t="str">
        <f>IFERROR(VLOOKUP(A43,Index!A:B,2,FALSE),"")</f>
        <v/>
      </c>
      <c r="C43" t="e">
        <f>VLOOKUP(G41,'Variable Library'!A:D,4,FALSE)</f>
        <v>#N/A</v>
      </c>
      <c r="D43">
        <v>246</v>
      </c>
      <c r="E43">
        <v>0.51746999999999999</v>
      </c>
      <c r="F43" t="s">
        <v>543</v>
      </c>
      <c r="G43" t="str">
        <f t="shared" si="6"/>
        <v>aftret_equity</v>
      </c>
    </row>
    <row r="44" spans="1:7" ht="15" hidden="1" customHeight="1" x14ac:dyDescent="0.25">
      <c r="A44" t="s">
        <v>73</v>
      </c>
      <c r="D44">
        <v>47509</v>
      </c>
      <c r="E44">
        <v>99.936893999999995</v>
      </c>
      <c r="F44" t="s">
        <v>544</v>
      </c>
    </row>
    <row r="45" spans="1:7" ht="15" customHeight="1" x14ac:dyDescent="0.25">
      <c r="A45" t="s">
        <v>1918</v>
      </c>
      <c r="B45" t="str">
        <f>IFERROR(VLOOKUP(A45,Index!A:B,2,FALSE),"")</f>
        <v/>
      </c>
      <c r="C45" t="str">
        <f>VLOOKUP(G43,'Variable Library'!A:D,4,FALSE)</f>
        <v>Financial Ratios Firm Level by WRDS</v>
      </c>
      <c r="D45">
        <v>5727</v>
      </c>
      <c r="E45">
        <v>12.046951</v>
      </c>
      <c r="F45" t="s">
        <v>543</v>
      </c>
      <c r="G45" t="str">
        <f t="shared" ref="G45:G48" si="7">SUBSTITUTE(A45,"_zscore","")</f>
        <v>aftret_invcapx_sector</v>
      </c>
    </row>
    <row r="46" spans="1:7" ht="15" customHeight="1" x14ac:dyDescent="0.25">
      <c r="A46" t="s">
        <v>1989</v>
      </c>
      <c r="B46" t="str">
        <f>IFERROR(VLOOKUP(A46,Index!A:B,2,FALSE),"")</f>
        <v/>
      </c>
      <c r="C46" t="e">
        <f>VLOOKUP(G44,'Variable Library'!A:D,4,FALSE)</f>
        <v>#N/A</v>
      </c>
      <c r="D46">
        <v>734</v>
      </c>
      <c r="E46">
        <v>1.543995</v>
      </c>
      <c r="F46" t="s">
        <v>543</v>
      </c>
      <c r="G46" t="str">
        <f t="shared" si="7"/>
        <v>aftret_invcapx</v>
      </c>
    </row>
    <row r="47" spans="1:7" ht="15" customHeight="1" x14ac:dyDescent="0.25">
      <c r="A47" t="s">
        <v>1782</v>
      </c>
      <c r="B47" t="str">
        <f>IFERROR(VLOOKUP(A47,Index!A:B,2,FALSE),"")</f>
        <v/>
      </c>
      <c r="C47" t="e">
        <f>VLOOKUP(G45,'Variable Library'!A:D,4,FALSE)</f>
        <v>#N/A</v>
      </c>
      <c r="D47">
        <v>18738</v>
      </c>
      <c r="E47">
        <v>39.416058</v>
      </c>
      <c r="F47" t="s">
        <v>543</v>
      </c>
      <c r="G47" t="str">
        <f t="shared" si="7"/>
        <v>alpha_sector</v>
      </c>
    </row>
    <row r="48" spans="1:7" ht="15" customHeight="1" x14ac:dyDescent="0.25">
      <c r="A48" t="s">
        <v>1773</v>
      </c>
      <c r="B48" t="str">
        <f>IFERROR(VLOOKUP(A48,Index!A:B,2,FALSE),"")</f>
        <v/>
      </c>
      <c r="C48" t="str">
        <f>VLOOKUP(G46,'Variable Library'!A:D,4,FALSE)</f>
        <v>Financial Ratios Firm Level by WRDS</v>
      </c>
      <c r="D48">
        <v>18738</v>
      </c>
      <c r="E48">
        <v>39.416058</v>
      </c>
      <c r="F48" t="s">
        <v>543</v>
      </c>
      <c r="G48" t="str">
        <f t="shared" si="7"/>
        <v>alpha</v>
      </c>
    </row>
    <row r="49" spans="1:7" ht="15" hidden="1" customHeight="1" x14ac:dyDescent="0.25">
      <c r="A49" t="s">
        <v>79</v>
      </c>
      <c r="D49">
        <v>47503</v>
      </c>
      <c r="E49">
        <v>99.924272999999999</v>
      </c>
      <c r="F49" t="s">
        <v>544</v>
      </c>
    </row>
    <row r="50" spans="1:7" ht="15" hidden="1" customHeight="1" x14ac:dyDescent="0.25">
      <c r="A50" t="s">
        <v>82</v>
      </c>
      <c r="D50">
        <v>47503</v>
      </c>
      <c r="E50">
        <v>99.924272999999999</v>
      </c>
      <c r="F50" t="s">
        <v>544</v>
      </c>
    </row>
    <row r="51" spans="1:7" ht="15" customHeight="1" x14ac:dyDescent="0.25">
      <c r="A51" t="s">
        <v>1965</v>
      </c>
      <c r="B51" t="str">
        <f>IFERROR(VLOOKUP(A51,Index!A:B,2,FALSE),"")</f>
        <v/>
      </c>
      <c r="C51" t="e">
        <f>VLOOKUP(G49,'Variable Library'!A:D,4,FALSE)</f>
        <v>#N/A</v>
      </c>
      <c r="D51">
        <v>1704</v>
      </c>
      <c r="E51">
        <v>3.584425</v>
      </c>
      <c r="F51" t="s">
        <v>543</v>
      </c>
      <c r="G51" t="str">
        <f t="shared" ref="G51:G52" si="8">SUBSTITUTE(A51,"_zscore","")</f>
        <v>at_turn_sector</v>
      </c>
    </row>
    <row r="52" spans="1:7" ht="15" customHeight="1" x14ac:dyDescent="0.25">
      <c r="A52" t="s">
        <v>1966</v>
      </c>
      <c r="B52" t="str">
        <f>IFERROR(VLOOKUP(A52,Index!A:B,2,FALSE),"")</f>
        <v/>
      </c>
      <c r="C52" t="e">
        <f>VLOOKUP(G50,'Variable Library'!A:D,4,FALSE)</f>
        <v>#N/A</v>
      </c>
      <c r="D52">
        <v>1702</v>
      </c>
      <c r="E52">
        <v>3.5802179999999999</v>
      </c>
      <c r="F52" t="s">
        <v>543</v>
      </c>
      <c r="G52" t="str">
        <f t="shared" si="8"/>
        <v>at_turn</v>
      </c>
    </row>
    <row r="53" spans="1:7" ht="15" hidden="1" customHeight="1" x14ac:dyDescent="0.25">
      <c r="A53" t="s">
        <v>86</v>
      </c>
      <c r="B53">
        <f>IFERROR(VLOOKUP(A53,Index!A:B,2,FALSE),"")</f>
        <v>70</v>
      </c>
      <c r="D53">
        <v>47497</v>
      </c>
      <c r="E53">
        <v>99.911651000000006</v>
      </c>
      <c r="F53" t="s">
        <v>544</v>
      </c>
    </row>
    <row r="54" spans="1:7" ht="15" customHeight="1" x14ac:dyDescent="0.25">
      <c r="A54" t="s">
        <v>1780</v>
      </c>
      <c r="B54" t="str">
        <f>IFERROR(VLOOKUP(A54,Index!A:B,2,FALSE),"")</f>
        <v/>
      </c>
      <c r="C54" t="str">
        <f>VLOOKUP(G52,'Variable Library'!A:D,4,FALSE)</f>
        <v>Financial Ratios Firm Level by WRDS</v>
      </c>
      <c r="D54">
        <v>18738</v>
      </c>
      <c r="E54">
        <v>39.416058</v>
      </c>
      <c r="F54" t="s">
        <v>543</v>
      </c>
      <c r="G54" t="str">
        <f>SUBSTITUTE(A54,"_zscore","")</f>
        <v>b_hml_sector</v>
      </c>
    </row>
    <row r="55" spans="1:7" ht="15" hidden="1" customHeight="1" x14ac:dyDescent="0.25">
      <c r="A55" t="s">
        <v>88</v>
      </c>
      <c r="B55">
        <f>IFERROR(VLOOKUP(A55,Index!A:B,2,FALSE),"")</f>
        <v>34</v>
      </c>
      <c r="D55">
        <v>47497</v>
      </c>
      <c r="E55">
        <v>99.911651000000006</v>
      </c>
      <c r="F55" t="s">
        <v>544</v>
      </c>
    </row>
    <row r="56" spans="1:7" x14ac:dyDescent="0.25">
      <c r="A56" t="s">
        <v>1769</v>
      </c>
      <c r="B56" t="str">
        <f>IFERROR(VLOOKUP(A56,Index!A:B,2,FALSE),"")</f>
        <v/>
      </c>
      <c r="C56" t="e">
        <f>VLOOKUP(G54,'Variable Library'!A:D,4,FALSE)</f>
        <v>#N/A</v>
      </c>
      <c r="D56">
        <v>18738</v>
      </c>
      <c r="E56">
        <v>39.416058</v>
      </c>
      <c r="F56" t="s">
        <v>543</v>
      </c>
      <c r="G56" t="str">
        <f t="shared" ref="G56:G58" si="9">SUBSTITUTE(A56,"_zscore","")</f>
        <v>b_hml</v>
      </c>
    </row>
    <row r="57" spans="1:7" x14ac:dyDescent="0.25">
      <c r="A57" t="s">
        <v>1777</v>
      </c>
      <c r="B57" t="str">
        <f>IFERROR(VLOOKUP(A57,Index!A:B,2,FALSE),"")</f>
        <v/>
      </c>
      <c r="C57" t="e">
        <f>VLOOKUP(G55,'Variable Library'!A:D,4,FALSE)</f>
        <v>#N/A</v>
      </c>
      <c r="D57">
        <v>18738</v>
      </c>
      <c r="E57">
        <v>39.416058</v>
      </c>
      <c r="F57" t="s">
        <v>543</v>
      </c>
      <c r="G57" t="str">
        <f t="shared" si="9"/>
        <v>b_mkt_sector</v>
      </c>
    </row>
    <row r="58" spans="1:7" x14ac:dyDescent="0.25">
      <c r="A58" t="s">
        <v>1772</v>
      </c>
      <c r="B58" t="str">
        <f>IFERROR(VLOOKUP(A58,Index!A:B,2,FALSE),"")</f>
        <v/>
      </c>
      <c r="C58" t="str">
        <f>VLOOKUP(G56,'Variable Library'!A:D,4,FALSE)</f>
        <v>Beta Suite by WRDS</v>
      </c>
      <c r="D58">
        <v>18738</v>
      </c>
      <c r="E58">
        <v>39.416058</v>
      </c>
      <c r="F58" t="s">
        <v>543</v>
      </c>
      <c r="G58" t="str">
        <f t="shared" si="9"/>
        <v>b_mkt</v>
      </c>
    </row>
    <row r="59" spans="1:7" hidden="1" x14ac:dyDescent="0.25">
      <c r="A59" t="s">
        <v>93</v>
      </c>
      <c r="B59">
        <f>IFERROR(VLOOKUP(A59,Index!A:B,2,FALSE),"")</f>
        <v>69</v>
      </c>
      <c r="D59">
        <v>47491</v>
      </c>
      <c r="E59">
        <v>99.899029999999996</v>
      </c>
      <c r="F59" t="s">
        <v>544</v>
      </c>
    </row>
    <row r="60" spans="1:7" x14ac:dyDescent="0.25">
      <c r="A60" t="s">
        <v>1774</v>
      </c>
      <c r="B60" t="str">
        <f>IFERROR(VLOOKUP(A60,Index!A:B,2,FALSE),"")</f>
        <v/>
      </c>
      <c r="C60" t="str">
        <f>VLOOKUP(G58,'Variable Library'!A:D,4,FALSE)</f>
        <v>Beta Suite by WRDS</v>
      </c>
      <c r="D60">
        <v>18738</v>
      </c>
      <c r="E60">
        <v>39.416058</v>
      </c>
      <c r="F60" t="s">
        <v>543</v>
      </c>
      <c r="G60" t="str">
        <f t="shared" ref="G60:G61" si="10">SUBSTITUTE(A60,"_zscore","")</f>
        <v>b_smb_sector</v>
      </c>
    </row>
    <row r="61" spans="1:7" x14ac:dyDescent="0.25">
      <c r="A61" t="s">
        <v>1771</v>
      </c>
      <c r="B61" t="str">
        <f>IFERROR(VLOOKUP(A61,Index!A:B,2,FALSE),"")</f>
        <v/>
      </c>
      <c r="C61" t="e">
        <f>VLOOKUP(G59,'Variable Library'!A:D,4,FALSE)</f>
        <v>#N/A</v>
      </c>
      <c r="D61">
        <v>18738</v>
      </c>
      <c r="E61">
        <v>39.416058</v>
      </c>
      <c r="F61" t="s">
        <v>543</v>
      </c>
      <c r="G61" t="str">
        <f t="shared" si="10"/>
        <v>b_smb</v>
      </c>
    </row>
    <row r="62" spans="1:7" hidden="1" x14ac:dyDescent="0.25">
      <c r="A62" t="s">
        <v>99</v>
      </c>
      <c r="B62">
        <f>IFERROR(VLOOKUP(A62,Index!A:B,2,FALSE),"")</f>
        <v>33</v>
      </c>
      <c r="D62">
        <v>47491</v>
      </c>
      <c r="E62">
        <v>99.899029999999996</v>
      </c>
      <c r="F62" t="s">
        <v>544</v>
      </c>
    </row>
    <row r="63" spans="1:7" x14ac:dyDescent="0.25">
      <c r="A63" t="s">
        <v>1775</v>
      </c>
      <c r="B63" t="str">
        <f>IFERROR(VLOOKUP(A63,Index!A:B,2,FALSE),"")</f>
        <v/>
      </c>
      <c r="C63" t="str">
        <f>VLOOKUP(G61,'Variable Library'!A:D,4,FALSE)</f>
        <v>Beta Suite by WRDS</v>
      </c>
      <c r="D63">
        <v>18738</v>
      </c>
      <c r="E63">
        <v>39.416058</v>
      </c>
      <c r="F63" t="s">
        <v>543</v>
      </c>
      <c r="G63" t="str">
        <f t="shared" ref="G63:G66" si="11">SUBSTITUTE(A63,"_zscore","")</f>
        <v>b_umd_sector</v>
      </c>
    </row>
    <row r="64" spans="1:7" x14ac:dyDescent="0.25">
      <c r="A64" t="s">
        <v>1770</v>
      </c>
      <c r="B64" t="str">
        <f>IFERROR(VLOOKUP(A64,Index!A:B,2,FALSE),"")</f>
        <v/>
      </c>
      <c r="C64" t="e">
        <f>VLOOKUP(G62,'Variable Library'!A:D,4,FALSE)</f>
        <v>#N/A</v>
      </c>
      <c r="D64">
        <v>18738</v>
      </c>
      <c r="E64">
        <v>39.416058</v>
      </c>
      <c r="F64" t="s">
        <v>543</v>
      </c>
      <c r="G64" t="str">
        <f t="shared" si="11"/>
        <v>b_umd</v>
      </c>
    </row>
    <row r="65" spans="1:7" ht="15" customHeight="1" x14ac:dyDescent="0.25">
      <c r="A65" t="s">
        <v>1953</v>
      </c>
      <c r="B65" t="str">
        <f>IFERROR(VLOOKUP(A65,Index!A:B,2,FALSE),"")</f>
        <v/>
      </c>
      <c r="C65" t="e">
        <f>VLOOKUP(G63,'Variable Library'!A:D,4,FALSE)</f>
        <v>#N/A</v>
      </c>
      <c r="D65">
        <v>1929</v>
      </c>
      <c r="E65">
        <v>4.0577209999999999</v>
      </c>
      <c r="F65" t="s">
        <v>543</v>
      </c>
      <c r="G65" t="str">
        <f t="shared" si="11"/>
        <v>bm_sector</v>
      </c>
    </row>
    <row r="66" spans="1:7" ht="15" customHeight="1" x14ac:dyDescent="0.25">
      <c r="A66" t="s">
        <v>1960</v>
      </c>
      <c r="B66" t="str">
        <f>IFERROR(VLOOKUP(A66,Index!A:B,2,FALSE),"")</f>
        <v/>
      </c>
      <c r="C66" t="str">
        <f>VLOOKUP(G64,'Variable Library'!A:D,4,FALSE)</f>
        <v>Beta Suite by WRDS</v>
      </c>
      <c r="D66">
        <v>1805</v>
      </c>
      <c r="E66">
        <v>3.7968829999999998</v>
      </c>
      <c r="F66" t="s">
        <v>543</v>
      </c>
      <c r="G66" t="str">
        <f t="shared" si="11"/>
        <v>bm</v>
      </c>
    </row>
    <row r="67" spans="1:7" ht="15" hidden="1" customHeight="1" x14ac:dyDescent="0.25">
      <c r="A67" t="s">
        <v>103</v>
      </c>
      <c r="D67">
        <v>47485</v>
      </c>
      <c r="E67">
        <v>99.886409</v>
      </c>
      <c r="F67" t="s">
        <v>544</v>
      </c>
    </row>
    <row r="68" spans="1:7" ht="15" hidden="1" customHeight="1" x14ac:dyDescent="0.25">
      <c r="A68" t="s">
        <v>105</v>
      </c>
      <c r="D68">
        <v>47485</v>
      </c>
      <c r="E68">
        <v>99.886409</v>
      </c>
      <c r="F68" t="s">
        <v>544</v>
      </c>
    </row>
    <row r="69" spans="1:7" ht="15" customHeight="1" x14ac:dyDescent="0.25">
      <c r="A69" t="s">
        <v>1890</v>
      </c>
      <c r="B69" t="str">
        <f>IFERROR(VLOOKUP(A69,Index!A:B,2,FALSE),"")</f>
        <v/>
      </c>
      <c r="C69" t="e">
        <f>VLOOKUP(G67,'Variable Library'!A:D,4,FALSE)</f>
        <v>#N/A</v>
      </c>
      <c r="D69">
        <v>8880</v>
      </c>
      <c r="E69">
        <v>18.679400000000001</v>
      </c>
      <c r="F69" t="s">
        <v>543</v>
      </c>
      <c r="G69" t="str">
        <f>SUBSTITUTE(A69,"_zscore","")</f>
        <v>BUYPCT_sector</v>
      </c>
    </row>
    <row r="70" spans="1:7" ht="15" hidden="1" customHeight="1" x14ac:dyDescent="0.25">
      <c r="A70" t="s">
        <v>112</v>
      </c>
      <c r="D70">
        <v>47479</v>
      </c>
      <c r="E70">
        <v>99.873788000000005</v>
      </c>
      <c r="F70" t="s">
        <v>544</v>
      </c>
    </row>
    <row r="71" spans="1:7" ht="15" customHeight="1" x14ac:dyDescent="0.25">
      <c r="A71" t="s">
        <v>1881</v>
      </c>
      <c r="B71" t="str">
        <f>IFERROR(VLOOKUP(A71,Index!A:B,2,FALSE),"")</f>
        <v/>
      </c>
      <c r="C71" t="e">
        <f>VLOOKUP(G69,'Variable Library'!A:D,4,FALSE)</f>
        <v>#N/A</v>
      </c>
      <c r="D71">
        <v>8880</v>
      </c>
      <c r="E71">
        <v>18.679400000000001</v>
      </c>
      <c r="F71" t="s">
        <v>543</v>
      </c>
      <c r="G71" t="str">
        <f>SUBSTITUTE(A71,"_zscore","")</f>
        <v>BUYPCT</v>
      </c>
    </row>
    <row r="72" spans="1:7" ht="15" hidden="1" customHeight="1" x14ac:dyDescent="0.25">
      <c r="A72" t="s">
        <v>116</v>
      </c>
      <c r="D72">
        <v>47479</v>
      </c>
      <c r="E72">
        <v>99.873788000000005</v>
      </c>
      <c r="F72" t="s">
        <v>544</v>
      </c>
    </row>
    <row r="73" spans="1:7" ht="15" customHeight="1" x14ac:dyDescent="0.25">
      <c r="A73" t="s">
        <v>1949</v>
      </c>
      <c r="B73" t="str">
        <f>IFERROR(VLOOKUP(A73,Index!A:B,2,FALSE),"")</f>
        <v/>
      </c>
      <c r="C73" t="str">
        <f>VLOOKUP(G71,'Variable Library'!A:D,4,FALSE)</f>
        <v>Recommendations - Summary Statistics</v>
      </c>
      <c r="D73">
        <v>2222</v>
      </c>
      <c r="E73">
        <v>4.6740570000000004</v>
      </c>
      <c r="F73" t="s">
        <v>543</v>
      </c>
      <c r="G73" t="str">
        <f t="shared" ref="G73:G76" si="12">SUBSTITUTE(A73,"_zscore","")</f>
        <v>CAPEI_sector</v>
      </c>
    </row>
    <row r="74" spans="1:7" ht="15" customHeight="1" x14ac:dyDescent="0.25">
      <c r="A74" t="s">
        <v>1950</v>
      </c>
      <c r="B74" t="str">
        <f>IFERROR(VLOOKUP(A74,Index!A:B,2,FALSE),"")</f>
        <v/>
      </c>
      <c r="C74" t="e">
        <f>VLOOKUP(G72,'Variable Library'!A:D,4,FALSE)</f>
        <v>#N/A</v>
      </c>
      <c r="D74">
        <v>2212</v>
      </c>
      <c r="E74">
        <v>4.653022</v>
      </c>
      <c r="F74" t="s">
        <v>543</v>
      </c>
      <c r="G74" t="str">
        <f t="shared" si="12"/>
        <v>CAPEI</v>
      </c>
    </row>
    <row r="75" spans="1:7" ht="15" customHeight="1" x14ac:dyDescent="0.25">
      <c r="A75" t="s">
        <v>2004</v>
      </c>
      <c r="B75" t="str">
        <f>IFERROR(VLOOKUP(A75,Index!A:B,2,FALSE),"")</f>
        <v/>
      </c>
      <c r="C75" t="e">
        <f>VLOOKUP(G73,'Variable Library'!A:D,4,FALSE)</f>
        <v>#N/A</v>
      </c>
      <c r="D75">
        <v>408</v>
      </c>
      <c r="E75">
        <v>0.85824299999999998</v>
      </c>
      <c r="F75" t="s">
        <v>543</v>
      </c>
      <c r="G75" t="str">
        <f t="shared" si="12"/>
        <v>capital_ratio_sector</v>
      </c>
    </row>
    <row r="76" spans="1:7" ht="15" customHeight="1" x14ac:dyDescent="0.25">
      <c r="A76" t="s">
        <v>2012</v>
      </c>
      <c r="B76" t="str">
        <f>IFERROR(VLOOKUP(A76,Index!A:B,2,FALSE),"")</f>
        <v/>
      </c>
      <c r="C76" t="str">
        <f>VLOOKUP(G74,'Variable Library'!A:D,4,FALSE)</f>
        <v>Financial Ratios Firm Level by WRDS</v>
      </c>
      <c r="D76">
        <v>305</v>
      </c>
      <c r="E76">
        <v>0.64157799999999998</v>
      </c>
      <c r="F76" t="s">
        <v>543</v>
      </c>
      <c r="G76" t="str">
        <f t="shared" si="12"/>
        <v>capital_ratio</v>
      </c>
    </row>
    <row r="77" spans="1:7" ht="15" hidden="1" customHeight="1" x14ac:dyDescent="0.25">
      <c r="A77" t="s">
        <v>125</v>
      </c>
      <c r="D77">
        <v>47473</v>
      </c>
      <c r="E77">
        <v>99.861166999999995</v>
      </c>
      <c r="F77" t="s">
        <v>544</v>
      </c>
    </row>
    <row r="78" spans="1:7" ht="15" customHeight="1" x14ac:dyDescent="0.25">
      <c r="A78" t="s">
        <v>1820</v>
      </c>
      <c r="B78" t="str">
        <f>IFERROR(VLOOKUP(A78,Index!A:B,2,FALSE),"")</f>
        <v/>
      </c>
      <c r="C78" t="str">
        <f>VLOOKUP(G76,'Variable Library'!A:D,4,FALSE)</f>
        <v>Financial Ratios Firm Level by WRDS</v>
      </c>
      <c r="D78">
        <v>14257</v>
      </c>
      <c r="E78">
        <v>29.990113000000001</v>
      </c>
      <c r="F78" t="s">
        <v>543</v>
      </c>
      <c r="G78" t="str">
        <f t="shared" ref="G78:G79" si="13">SUBSTITUTE(A78,"_zscore","")</f>
        <v>cash_conversion_sector</v>
      </c>
    </row>
    <row r="79" spans="1:7" ht="15" customHeight="1" x14ac:dyDescent="0.25">
      <c r="A79" t="s">
        <v>1821</v>
      </c>
      <c r="B79" t="str">
        <f>IFERROR(VLOOKUP(A79,Index!A:B,2,FALSE),"")</f>
        <v/>
      </c>
      <c r="C79" t="e">
        <f>VLOOKUP(G77,'Variable Library'!A:D,4,FALSE)</f>
        <v>#N/A</v>
      </c>
      <c r="D79">
        <v>14255</v>
      </c>
      <c r="E79">
        <v>29.985906</v>
      </c>
      <c r="F79" t="s">
        <v>543</v>
      </c>
      <c r="G79" t="str">
        <f t="shared" si="13"/>
        <v>cash_conversion</v>
      </c>
    </row>
    <row r="80" spans="1:7" hidden="1" x14ac:dyDescent="0.25">
      <c r="A80" t="s">
        <v>123</v>
      </c>
      <c r="B80">
        <f>IFERROR(VLOOKUP(A80,Index!A:B,2,FALSE),"")</f>
        <v>30</v>
      </c>
      <c r="D80">
        <v>47473</v>
      </c>
      <c r="E80">
        <v>99.861166999999995</v>
      </c>
      <c r="F80" t="s">
        <v>544</v>
      </c>
    </row>
    <row r="81" spans="1:7" ht="15" customHeight="1" x14ac:dyDescent="0.25">
      <c r="A81" t="s">
        <v>1994</v>
      </c>
      <c r="B81" t="str">
        <f>IFERROR(VLOOKUP(A81,Index!A:B,2,FALSE),"")</f>
        <v/>
      </c>
      <c r="C81" t="str">
        <f>VLOOKUP(G79,'Variable Library'!A:D,4,FALSE)</f>
        <v>Financial Ratios Firm Level by WRDS</v>
      </c>
      <c r="D81">
        <v>554</v>
      </c>
      <c r="E81">
        <v>1.165359</v>
      </c>
      <c r="F81" t="s">
        <v>543</v>
      </c>
      <c r="G81" t="str">
        <f t="shared" ref="G81:G83" si="14">SUBSTITUTE(A81,"_zscore","")</f>
        <v>cash_debt_sector</v>
      </c>
    </row>
    <row r="82" spans="1:7" ht="15" customHeight="1" x14ac:dyDescent="0.25">
      <c r="A82" t="s">
        <v>1999</v>
      </c>
      <c r="B82" t="str">
        <f>IFERROR(VLOOKUP(A82,Index!A:B,2,FALSE),"")</f>
        <v/>
      </c>
      <c r="C82" t="e">
        <f>VLOOKUP(G80,'Variable Library'!A:D,4,FALSE)</f>
        <v>#N/A</v>
      </c>
      <c r="D82">
        <v>502</v>
      </c>
      <c r="E82">
        <v>1.0559750000000001</v>
      </c>
      <c r="F82" t="s">
        <v>543</v>
      </c>
      <c r="G82" t="str">
        <f t="shared" si="14"/>
        <v>cash_debt</v>
      </c>
    </row>
    <row r="83" spans="1:7" ht="15" customHeight="1" x14ac:dyDescent="0.25">
      <c r="A83" t="s">
        <v>2025</v>
      </c>
      <c r="B83" t="str">
        <f>IFERROR(VLOOKUP(A83,Index!A:B,2,FALSE),"")</f>
        <v/>
      </c>
      <c r="C83" t="e">
        <f>VLOOKUP(G81,'Variable Library'!A:D,4,FALSE)</f>
        <v>#N/A</v>
      </c>
      <c r="D83">
        <v>238</v>
      </c>
      <c r="E83">
        <v>0.50064200000000003</v>
      </c>
      <c r="F83" t="s">
        <v>543</v>
      </c>
      <c r="G83" t="str">
        <f t="shared" si="14"/>
        <v>cash_lt_sector</v>
      </c>
    </row>
    <row r="84" spans="1:7" ht="15" hidden="1" customHeight="1" x14ac:dyDescent="0.25">
      <c r="A84" t="s">
        <v>132</v>
      </c>
      <c r="D84">
        <v>47467</v>
      </c>
      <c r="E84">
        <v>99.848545000000001</v>
      </c>
      <c r="F84" t="s">
        <v>544</v>
      </c>
    </row>
    <row r="85" spans="1:7" ht="15" customHeight="1" x14ac:dyDescent="0.25">
      <c r="A85" t="s">
        <v>2033</v>
      </c>
      <c r="B85" t="str">
        <f>IFERROR(VLOOKUP(A85,Index!A:B,2,FALSE),"")</f>
        <v/>
      </c>
      <c r="C85" t="e">
        <f>VLOOKUP(G83,'Variable Library'!A:D,4,FALSE)</f>
        <v>#N/A</v>
      </c>
      <c r="D85">
        <v>135</v>
      </c>
      <c r="E85">
        <v>0.28397699999999998</v>
      </c>
      <c r="F85" t="s">
        <v>543</v>
      </c>
      <c r="G85" t="str">
        <f t="shared" ref="G85:G86" si="15">SUBSTITUTE(A85,"_zscore","")</f>
        <v>cash_lt</v>
      </c>
    </row>
    <row r="86" spans="1:7" ht="15" customHeight="1" x14ac:dyDescent="0.25">
      <c r="A86" t="s">
        <v>1868</v>
      </c>
      <c r="B86" t="str">
        <f>IFERROR(VLOOKUP(A86,Index!A:B,2,FALSE),"")</f>
        <v/>
      </c>
      <c r="C86" t="e">
        <f>VLOOKUP(G84,'Variable Library'!A:D,4,FALSE)</f>
        <v>#N/A</v>
      </c>
      <c r="D86">
        <v>9121</v>
      </c>
      <c r="E86">
        <v>19.186351999999999</v>
      </c>
      <c r="F86" t="s">
        <v>543</v>
      </c>
      <c r="G86" t="str">
        <f t="shared" si="15"/>
        <v>cash_ratio_sector</v>
      </c>
    </row>
    <row r="87" spans="1:7" ht="15" hidden="1" customHeight="1" x14ac:dyDescent="0.25">
      <c r="A87" t="s">
        <v>128</v>
      </c>
      <c r="D87">
        <v>47467</v>
      </c>
      <c r="E87">
        <v>99.848545000000001</v>
      </c>
      <c r="F87" t="s">
        <v>544</v>
      </c>
    </row>
    <row r="88" spans="1:7" ht="15" customHeight="1" x14ac:dyDescent="0.25">
      <c r="A88" t="s">
        <v>1876</v>
      </c>
      <c r="B88" t="str">
        <f>IFERROR(VLOOKUP(A88,Index!A:B,2,FALSE),"")</f>
        <v/>
      </c>
      <c r="C88" t="e">
        <f>VLOOKUP(G86,'Variable Library'!A:D,4,FALSE)</f>
        <v>#N/A</v>
      </c>
      <c r="D88">
        <v>9019</v>
      </c>
      <c r="E88">
        <v>18.971792000000001</v>
      </c>
      <c r="F88" t="s">
        <v>543</v>
      </c>
      <c r="G88" t="str">
        <f t="shared" ref="G88:G89" si="16">SUBSTITUTE(A88,"_zscore","")</f>
        <v>cash_ratio</v>
      </c>
    </row>
    <row r="89" spans="1:7" x14ac:dyDescent="0.25">
      <c r="A89" t="s">
        <v>1963</v>
      </c>
      <c r="B89" t="str">
        <f>IFERROR(VLOOKUP(A89,Index!A:B,2,FALSE),"")</f>
        <v/>
      </c>
      <c r="C89" t="e">
        <f>VLOOKUP(G87,'Variable Library'!A:D,4,FALSE)</f>
        <v>#N/A</v>
      </c>
      <c r="D89">
        <v>1730</v>
      </c>
      <c r="E89">
        <v>3.6391170000000002</v>
      </c>
      <c r="F89" t="s">
        <v>543</v>
      </c>
      <c r="G89" t="str">
        <f t="shared" si="16"/>
        <v>cfm_sector</v>
      </c>
    </row>
    <row r="90" spans="1:7" hidden="1" x14ac:dyDescent="0.25">
      <c r="A90" t="s">
        <v>141</v>
      </c>
      <c r="B90">
        <f>IFERROR(VLOOKUP(A90,Index!A:B,2,FALSE),"")</f>
        <v>64</v>
      </c>
      <c r="D90">
        <v>47381</v>
      </c>
      <c r="E90">
        <v>99.667641000000003</v>
      </c>
      <c r="F90" t="s">
        <v>544</v>
      </c>
    </row>
    <row r="91" spans="1:7" x14ac:dyDescent="0.25">
      <c r="A91" t="s">
        <v>1964</v>
      </c>
      <c r="B91" t="str">
        <f>IFERROR(VLOOKUP(A91,Index!A:B,2,FALSE),"")</f>
        <v/>
      </c>
      <c r="C91" t="e">
        <f>VLOOKUP(G89,'Variable Library'!A:D,4,FALSE)</f>
        <v>#N/A</v>
      </c>
      <c r="D91">
        <v>1728</v>
      </c>
      <c r="E91">
        <v>3.6349100000000001</v>
      </c>
      <c r="F91" t="s">
        <v>543</v>
      </c>
      <c r="G91" t="str">
        <f>SUBSTITUTE(A91,"_zscore","")</f>
        <v>cfm</v>
      </c>
    </row>
    <row r="92" spans="1:7" ht="15" hidden="1" customHeight="1" x14ac:dyDescent="0.25">
      <c r="A92" t="s">
        <v>144</v>
      </c>
      <c r="D92">
        <v>47379</v>
      </c>
      <c r="E92">
        <v>99.663433999999995</v>
      </c>
      <c r="F92" t="s">
        <v>544</v>
      </c>
    </row>
    <row r="93" spans="1:7" x14ac:dyDescent="0.25">
      <c r="A93" t="s">
        <v>1865</v>
      </c>
      <c r="B93" t="str">
        <f>IFERROR(VLOOKUP(A93,Index!A:B,2,FALSE),"")</f>
        <v/>
      </c>
      <c r="C93" t="str">
        <f>VLOOKUP(G91,'Variable Library'!A:D,4,FALSE)</f>
        <v>Financial Ratios Firm Level by WRDS</v>
      </c>
      <c r="D93">
        <v>9140</v>
      </c>
      <c r="E93">
        <v>19.226319</v>
      </c>
      <c r="F93" t="s">
        <v>543</v>
      </c>
      <c r="G93" t="str">
        <f t="shared" ref="G93:G94" si="17">SUBSTITUTE(A93,"_zscore","")</f>
        <v>curr_debt_sector</v>
      </c>
    </row>
    <row r="94" spans="1:7" ht="15" customHeight="1" x14ac:dyDescent="0.25">
      <c r="A94" t="s">
        <v>1874</v>
      </c>
      <c r="B94" t="str">
        <f>IFERROR(VLOOKUP(A94,Index!A:B,2,FALSE),"")</f>
        <v/>
      </c>
      <c r="C94" t="e">
        <f>VLOOKUP(G92,'Variable Library'!A:D,4,FALSE)</f>
        <v>#N/A</v>
      </c>
      <c r="D94">
        <v>9037</v>
      </c>
      <c r="E94">
        <v>19.009654999999999</v>
      </c>
      <c r="F94" t="s">
        <v>543</v>
      </c>
      <c r="G94" t="str">
        <f t="shared" si="17"/>
        <v>curr_debt</v>
      </c>
    </row>
    <row r="95" spans="1:7" hidden="1" x14ac:dyDescent="0.25">
      <c r="A95" t="s">
        <v>153</v>
      </c>
      <c r="B95">
        <f>IFERROR(VLOOKUP(A95,Index!A:B,2,FALSE),"")</f>
        <v>63</v>
      </c>
      <c r="D95">
        <v>47295</v>
      </c>
      <c r="E95">
        <v>99.486737000000005</v>
      </c>
      <c r="F95" t="s">
        <v>544</v>
      </c>
    </row>
    <row r="96" spans="1:7" x14ac:dyDescent="0.25">
      <c r="A96" t="s">
        <v>1870</v>
      </c>
      <c r="B96" t="str">
        <f>IFERROR(VLOOKUP(A96,Index!A:B,2,FALSE),"")</f>
        <v/>
      </c>
      <c r="C96" t="str">
        <f>VLOOKUP(G94,'Variable Library'!A:D,4,FALSE)</f>
        <v>Financial Ratios Firm Level by WRDS</v>
      </c>
      <c r="D96">
        <v>9121</v>
      </c>
      <c r="E96">
        <v>19.186351999999999</v>
      </c>
      <c r="F96" t="s">
        <v>543</v>
      </c>
      <c r="G96" t="str">
        <f t="shared" ref="G96:G98" si="18">SUBSTITUTE(A96,"_zscore","")</f>
        <v>curr_ratio_sector</v>
      </c>
    </row>
    <row r="97" spans="1:7" x14ac:dyDescent="0.25">
      <c r="A97" t="s">
        <v>1877</v>
      </c>
      <c r="B97" t="str">
        <f>IFERROR(VLOOKUP(A97,Index!A:B,2,FALSE),"")</f>
        <v/>
      </c>
      <c r="C97" t="e">
        <f>VLOOKUP(G95,'Variable Library'!A:D,4,FALSE)</f>
        <v>#N/A</v>
      </c>
      <c r="D97">
        <v>9019</v>
      </c>
      <c r="E97">
        <v>18.971792000000001</v>
      </c>
      <c r="F97" t="s">
        <v>543</v>
      </c>
      <c r="G97" t="str">
        <f t="shared" si="18"/>
        <v>curr_ratio</v>
      </c>
    </row>
    <row r="98" spans="1:7" x14ac:dyDescent="0.25">
      <c r="A98" t="s">
        <v>2021</v>
      </c>
      <c r="B98" t="str">
        <f>IFERROR(VLOOKUP(A98,Index!A:B,2,FALSE),"")</f>
        <v/>
      </c>
      <c r="C98" t="e">
        <f>VLOOKUP(G96,'Variable Library'!A:D,4,FALSE)</f>
        <v>#N/A</v>
      </c>
      <c r="D98">
        <v>251</v>
      </c>
      <c r="E98">
        <v>0.52798800000000001</v>
      </c>
      <c r="F98" t="s">
        <v>543</v>
      </c>
      <c r="G98" t="str">
        <f t="shared" si="18"/>
        <v>de_ratio_sector</v>
      </c>
    </row>
    <row r="99" spans="1:7" hidden="1" x14ac:dyDescent="0.25">
      <c r="A99" t="s">
        <v>157</v>
      </c>
      <c r="B99">
        <f>IFERROR(VLOOKUP(A99,Index!A:B,2,FALSE),"")</f>
        <v>27</v>
      </c>
      <c r="D99">
        <v>47291</v>
      </c>
      <c r="E99">
        <v>99.478323000000003</v>
      </c>
      <c r="F99" t="s">
        <v>544</v>
      </c>
    </row>
    <row r="100" spans="1:7" x14ac:dyDescent="0.25">
      <c r="A100" t="s">
        <v>2031</v>
      </c>
      <c r="B100" t="str">
        <f>IFERROR(VLOOKUP(A100,Index!A:B,2,FALSE),"")</f>
        <v/>
      </c>
      <c r="C100" t="e">
        <f>VLOOKUP(G98,'Variable Library'!A:D,4,FALSE)</f>
        <v>#N/A</v>
      </c>
      <c r="D100">
        <v>148</v>
      </c>
      <c r="E100">
        <v>0.31132300000000002</v>
      </c>
      <c r="F100" t="s">
        <v>543</v>
      </c>
      <c r="G100" t="str">
        <f>SUBSTITUTE(A100,"_zscore","")</f>
        <v>de_ratio</v>
      </c>
    </row>
    <row r="101" spans="1:7" hidden="1" x14ac:dyDescent="0.25">
      <c r="A101" t="s">
        <v>158</v>
      </c>
      <c r="B101">
        <f>IFERROR(VLOOKUP(A101,Index!A:B,2,FALSE),"")</f>
        <v>62</v>
      </c>
      <c r="D101">
        <v>47209</v>
      </c>
      <c r="E101">
        <v>99.305833000000007</v>
      </c>
      <c r="F101" t="s">
        <v>544</v>
      </c>
    </row>
    <row r="102" spans="1:7" x14ac:dyDescent="0.25">
      <c r="A102" t="s">
        <v>2024</v>
      </c>
      <c r="B102" t="str">
        <f>IFERROR(VLOOKUP(A102,Index!A:B,2,FALSE),"")</f>
        <v/>
      </c>
      <c r="C102" t="str">
        <f>VLOOKUP(G100,'Variable Library'!A:D,4,FALSE)</f>
        <v>Financial Ratios Firm Level by WRDS</v>
      </c>
      <c r="D102">
        <v>238</v>
      </c>
      <c r="E102">
        <v>0.50064200000000003</v>
      </c>
      <c r="F102" t="s">
        <v>543</v>
      </c>
      <c r="G102" t="str">
        <f t="shared" ref="G102:G103" si="19">SUBSTITUTE(A102,"_zscore","")</f>
        <v>debt_assets_sector</v>
      </c>
    </row>
    <row r="103" spans="1:7" x14ac:dyDescent="0.25">
      <c r="A103" t="s">
        <v>2032</v>
      </c>
      <c r="B103" t="str">
        <f>IFERROR(VLOOKUP(A103,Index!A:B,2,FALSE),"")</f>
        <v/>
      </c>
      <c r="C103" t="e">
        <f>VLOOKUP(G101,'Variable Library'!A:D,4,FALSE)</f>
        <v>#N/A</v>
      </c>
      <c r="D103">
        <v>135</v>
      </c>
      <c r="E103">
        <v>0.28397699999999998</v>
      </c>
      <c r="F103" t="s">
        <v>543</v>
      </c>
      <c r="G103" t="str">
        <f t="shared" si="19"/>
        <v>debt_assets</v>
      </c>
    </row>
    <row r="104" spans="1:7" hidden="1" x14ac:dyDescent="0.25">
      <c r="A104" t="s">
        <v>164</v>
      </c>
      <c r="B104">
        <f>IFERROR(VLOOKUP(A104,Index!A:B,2,FALSE),"")</f>
        <v>26</v>
      </c>
      <c r="D104">
        <v>47203</v>
      </c>
      <c r="E104">
        <v>99.293211999999997</v>
      </c>
      <c r="F104" t="s">
        <v>544</v>
      </c>
    </row>
    <row r="105" spans="1:7" ht="15" customHeight="1" x14ac:dyDescent="0.25">
      <c r="A105" t="s">
        <v>2003</v>
      </c>
      <c r="B105" t="str">
        <f>IFERROR(VLOOKUP(A105,Index!A:B,2,FALSE),"")</f>
        <v/>
      </c>
      <c r="C105" t="str">
        <f>VLOOKUP(G103,'Variable Library'!A:D,4,FALSE)</f>
        <v>Financial Ratios Firm Level by WRDS</v>
      </c>
      <c r="D105">
        <v>417</v>
      </c>
      <c r="E105">
        <v>0.87717500000000004</v>
      </c>
      <c r="F105" t="s">
        <v>543</v>
      </c>
      <c r="G105" t="str">
        <f t="shared" ref="G105:G106" si="20">SUBSTITUTE(A105,"_zscore","")</f>
        <v>debt_at_sector</v>
      </c>
    </row>
    <row r="106" spans="1:7" x14ac:dyDescent="0.25">
      <c r="A106" t="s">
        <v>2010</v>
      </c>
      <c r="B106" t="str">
        <f>IFERROR(VLOOKUP(A106,Index!A:B,2,FALSE),"")</f>
        <v/>
      </c>
      <c r="C106" t="e">
        <f>VLOOKUP(G104,'Variable Library'!A:D,4,FALSE)</f>
        <v>#N/A</v>
      </c>
      <c r="D106">
        <v>314</v>
      </c>
      <c r="E106">
        <v>0.66051000000000004</v>
      </c>
      <c r="F106" t="s">
        <v>543</v>
      </c>
      <c r="G106" t="str">
        <f t="shared" si="20"/>
        <v>debt_at</v>
      </c>
    </row>
    <row r="107" spans="1:7" hidden="1" x14ac:dyDescent="0.25">
      <c r="A107" t="s">
        <v>166</v>
      </c>
      <c r="B107">
        <f>IFERROR(VLOOKUP(A107,Index!A:B,2,FALSE),"")</f>
        <v>61</v>
      </c>
      <c r="D107">
        <v>47123</v>
      </c>
      <c r="E107">
        <v>99.124928999999995</v>
      </c>
      <c r="F107" t="s">
        <v>544</v>
      </c>
    </row>
    <row r="108" spans="1:7" x14ac:dyDescent="0.25">
      <c r="A108" t="s">
        <v>1998</v>
      </c>
      <c r="B108" t="str">
        <f>IFERROR(VLOOKUP(A108,Index!A:B,2,FALSE),"")</f>
        <v/>
      </c>
      <c r="C108" t="str">
        <f>VLOOKUP(G106,'Variable Library'!A:D,4,FALSE)</f>
        <v>Financial Ratios Firm Level by WRDS</v>
      </c>
      <c r="D108">
        <v>520</v>
      </c>
      <c r="E108">
        <v>1.093839</v>
      </c>
      <c r="F108" t="s">
        <v>543</v>
      </c>
      <c r="G108" t="str">
        <f t="shared" ref="G108:G110" si="21">SUBSTITUTE(A108,"_zscore","")</f>
        <v>debt_capital_sector</v>
      </c>
    </row>
    <row r="109" spans="1:7" ht="15" customHeight="1" x14ac:dyDescent="0.25">
      <c r="A109" t="s">
        <v>2002</v>
      </c>
      <c r="B109" t="str">
        <f>IFERROR(VLOOKUP(A109,Index!A:B,2,FALSE),"")</f>
        <v/>
      </c>
      <c r="C109" t="e">
        <f>VLOOKUP(G107,'Variable Library'!A:D,4,FALSE)</f>
        <v>#N/A</v>
      </c>
      <c r="D109">
        <v>417</v>
      </c>
      <c r="E109">
        <v>0.87717500000000004</v>
      </c>
      <c r="F109" t="s">
        <v>543</v>
      </c>
      <c r="G109" t="str">
        <f t="shared" si="21"/>
        <v>debt_capital</v>
      </c>
    </row>
    <row r="110" spans="1:7" ht="15" customHeight="1" x14ac:dyDescent="0.25">
      <c r="A110" t="s">
        <v>1995</v>
      </c>
      <c r="B110" t="str">
        <f>IFERROR(VLOOKUP(A110,Index!A:B,2,FALSE),"")</f>
        <v/>
      </c>
      <c r="C110" t="e">
        <f>VLOOKUP(G108,'Variable Library'!A:D,4,FALSE)</f>
        <v>#N/A</v>
      </c>
      <c r="D110">
        <v>550</v>
      </c>
      <c r="E110">
        <v>1.1569449999999999</v>
      </c>
      <c r="F110" t="s">
        <v>543</v>
      </c>
      <c r="G110" t="str">
        <f t="shared" si="21"/>
        <v>debt_ebitda_sector</v>
      </c>
    </row>
    <row r="111" spans="1:7" hidden="1" x14ac:dyDescent="0.25">
      <c r="A111" t="s">
        <v>170</v>
      </c>
      <c r="B111">
        <f>IFERROR(VLOOKUP(A111,Index!A:B,2,FALSE),"")</f>
        <v>25</v>
      </c>
      <c r="D111">
        <v>47115</v>
      </c>
      <c r="E111">
        <v>99.108101000000005</v>
      </c>
      <c r="F111" t="s">
        <v>544</v>
      </c>
    </row>
    <row r="112" spans="1:7" ht="15" customHeight="1" x14ac:dyDescent="0.25">
      <c r="A112" t="s">
        <v>2000</v>
      </c>
      <c r="B112" t="str">
        <f>IFERROR(VLOOKUP(A112,Index!A:B,2,FALSE),"")</f>
        <v/>
      </c>
      <c r="C112" t="e">
        <f>VLOOKUP(G110,'Variable Library'!A:D,4,FALSE)</f>
        <v>#N/A</v>
      </c>
      <c r="D112">
        <v>480</v>
      </c>
      <c r="E112">
        <v>1.0096970000000001</v>
      </c>
      <c r="F112" t="s">
        <v>543</v>
      </c>
      <c r="G112" t="str">
        <f t="shared" ref="G112:G113" si="22">SUBSTITUTE(A112,"_zscore","")</f>
        <v>debt_ebitda</v>
      </c>
    </row>
    <row r="113" spans="1:7" x14ac:dyDescent="0.25">
      <c r="A113" t="s">
        <v>1991</v>
      </c>
      <c r="B113" t="str">
        <f>IFERROR(VLOOKUP(A113,Index!A:B,2,FALSE),"")</f>
        <v/>
      </c>
      <c r="C113" t="e">
        <f>VLOOKUP(G111,'Variable Library'!A:D,4,FALSE)</f>
        <v>#N/A</v>
      </c>
      <c r="D113">
        <v>644</v>
      </c>
      <c r="E113">
        <v>1.3546769999999999</v>
      </c>
      <c r="F113" t="s">
        <v>543</v>
      </c>
      <c r="G113" t="str">
        <f t="shared" si="22"/>
        <v>debt_invcap_sector</v>
      </c>
    </row>
    <row r="114" spans="1:7" hidden="1" x14ac:dyDescent="0.25">
      <c r="A114" t="s">
        <v>175</v>
      </c>
      <c r="B114">
        <f>IFERROR(VLOOKUP(A114,Index!A:B,2,FALSE),"")</f>
        <v>60</v>
      </c>
      <c r="D114">
        <v>47035</v>
      </c>
      <c r="E114">
        <v>98.939818000000002</v>
      </c>
      <c r="F114" t="s">
        <v>544</v>
      </c>
    </row>
    <row r="115" spans="1:7" x14ac:dyDescent="0.25">
      <c r="A115" t="s">
        <v>1996</v>
      </c>
      <c r="B115" t="str">
        <f>IFERROR(VLOOKUP(A115,Index!A:B,2,FALSE),"")</f>
        <v/>
      </c>
      <c r="C115" t="e">
        <f>VLOOKUP(G113,'Variable Library'!A:D,4,FALSE)</f>
        <v>#N/A</v>
      </c>
      <c r="D115">
        <v>541</v>
      </c>
      <c r="E115">
        <v>1.1380129999999999</v>
      </c>
      <c r="F115" t="s">
        <v>543</v>
      </c>
      <c r="G115" t="str">
        <f>SUBSTITUTE(A115,"_zscore","")</f>
        <v>debt_invcap</v>
      </c>
    </row>
    <row r="116" spans="1:7" hidden="1" x14ac:dyDescent="0.25">
      <c r="A116" t="s">
        <v>178</v>
      </c>
      <c r="B116">
        <f>IFERROR(VLOOKUP(A116,Index!A:B,2,FALSE),"")</f>
        <v>24</v>
      </c>
      <c r="D116">
        <v>47026</v>
      </c>
      <c r="E116">
        <v>98.920885999999996</v>
      </c>
      <c r="F116" t="s">
        <v>544</v>
      </c>
    </row>
    <row r="117" spans="1:7" ht="15" customHeight="1" x14ac:dyDescent="0.25">
      <c r="A117" t="s">
        <v>1739</v>
      </c>
      <c r="B117" t="str">
        <f>IFERROR(VLOOKUP(A117,Index!A:B,2,FALSE),"")</f>
        <v/>
      </c>
      <c r="C117" t="str">
        <f>VLOOKUP(G115,'Variable Library'!A:D,4,FALSE)</f>
        <v>Financial Ratios Firm Level by WRDS</v>
      </c>
      <c r="D117">
        <v>20568</v>
      </c>
      <c r="E117">
        <v>43.265529000000001</v>
      </c>
      <c r="F117" t="s">
        <v>543</v>
      </c>
      <c r="G117" t="str">
        <f t="shared" ref="G117:G118" si="23">SUBSTITUTE(A117,"_zscore","")</f>
        <v>DIVYIELD_sector</v>
      </c>
    </row>
    <row r="118" spans="1:7" ht="15" customHeight="1" x14ac:dyDescent="0.25">
      <c r="A118" t="s">
        <v>2224</v>
      </c>
      <c r="B118" t="str">
        <f>IFERROR(VLOOKUP(A118,Index!A:B,2,FALSE),"")</f>
        <v/>
      </c>
      <c r="C118" t="e">
        <f>VLOOKUP(G116,'Variable Library'!A:D,4,FALSE)</f>
        <v>#N/A</v>
      </c>
      <c r="D118">
        <v>0</v>
      </c>
      <c r="E118">
        <v>0</v>
      </c>
      <c r="F118" t="s">
        <v>543</v>
      </c>
      <c r="G118" t="str">
        <f t="shared" si="23"/>
        <v>DIVYIELD</v>
      </c>
    </row>
    <row r="119" spans="1:7" ht="15" hidden="1" customHeight="1" x14ac:dyDescent="0.25">
      <c r="A119" t="s">
        <v>183</v>
      </c>
      <c r="D119">
        <v>46947</v>
      </c>
      <c r="E119">
        <v>98.754706999999996</v>
      </c>
      <c r="F119" t="s">
        <v>544</v>
      </c>
    </row>
    <row r="120" spans="1:7" x14ac:dyDescent="0.25">
      <c r="A120" t="s">
        <v>1951</v>
      </c>
      <c r="B120" t="str">
        <f>IFERROR(VLOOKUP(A120,Index!A:B,2,FALSE),"")</f>
        <v/>
      </c>
      <c r="C120" t="str">
        <f>VLOOKUP(G118,'Variable Library'!A:D,4,FALSE)</f>
        <v>Financial Ratios Firm Level by WRDS</v>
      </c>
      <c r="D120">
        <v>2013</v>
      </c>
      <c r="E120">
        <v>4.2344179999999998</v>
      </c>
      <c r="F120" t="s">
        <v>543</v>
      </c>
      <c r="G120" t="str">
        <f t="shared" ref="G120:G122" si="24">SUBSTITUTE(A120,"_zscore","")</f>
        <v>dltt_be_sector</v>
      </c>
    </row>
    <row r="121" spans="1:7" ht="15" customHeight="1" x14ac:dyDescent="0.25">
      <c r="A121" t="s">
        <v>1954</v>
      </c>
      <c r="B121" t="str">
        <f>IFERROR(VLOOKUP(A121,Index!A:B,2,FALSE),"")</f>
        <v/>
      </c>
      <c r="C121" t="e">
        <f>VLOOKUP(G119,'Variable Library'!A:D,4,FALSE)</f>
        <v>#N/A</v>
      </c>
      <c r="D121">
        <v>1910</v>
      </c>
      <c r="E121">
        <v>4.017754</v>
      </c>
      <c r="F121" t="s">
        <v>543</v>
      </c>
      <c r="G121" t="str">
        <f t="shared" si="24"/>
        <v>dltt_be</v>
      </c>
    </row>
    <row r="122" spans="1:7" ht="15" customHeight="1" x14ac:dyDescent="0.25">
      <c r="A122" t="s">
        <v>1750</v>
      </c>
      <c r="B122" t="str">
        <f>IFERROR(VLOOKUP(A122,Index!A:B,2,FALSE),"")</f>
        <v/>
      </c>
      <c r="C122" t="e">
        <f>VLOOKUP(G120,'Variable Library'!A:D,4,FALSE)</f>
        <v>#N/A</v>
      </c>
      <c r="D122">
        <v>19813</v>
      </c>
      <c r="E122">
        <v>41.67736</v>
      </c>
      <c r="F122" t="s">
        <v>543</v>
      </c>
      <c r="G122" t="str">
        <f t="shared" si="24"/>
        <v>dpr_sector</v>
      </c>
    </row>
    <row r="123" spans="1:7" ht="15" hidden="1" customHeight="1" x14ac:dyDescent="0.25">
      <c r="A123" t="s">
        <v>189</v>
      </c>
      <c r="B123">
        <f>IFERROR(VLOOKUP(A123,Index!A:B,2,FALSE),"")</f>
        <v>23</v>
      </c>
      <c r="D123">
        <v>46937</v>
      </c>
      <c r="E123">
        <v>98.733671000000001</v>
      </c>
      <c r="F123" t="s">
        <v>544</v>
      </c>
    </row>
    <row r="124" spans="1:7" hidden="1" x14ac:dyDescent="0.25">
      <c r="A124" t="s">
        <v>1513</v>
      </c>
      <c r="B124" t="str">
        <f>IFERROR(VLOOKUP(A124,Index!A:B,2,FALSE),"")</f>
        <v/>
      </c>
      <c r="D124">
        <v>46926</v>
      </c>
      <c r="E124">
        <v>98.710532000000001</v>
      </c>
      <c r="F124" t="s">
        <v>544</v>
      </c>
    </row>
    <row r="125" spans="1:7" hidden="1" x14ac:dyDescent="0.25">
      <c r="A125" t="s">
        <v>1514</v>
      </c>
      <c r="B125" t="str">
        <f>IFERROR(VLOOKUP(A125,Index!A:B,2,FALSE),"")</f>
        <v/>
      </c>
      <c r="D125">
        <v>46926</v>
      </c>
      <c r="E125">
        <v>98.710532000000001</v>
      </c>
      <c r="F125" t="s">
        <v>544</v>
      </c>
    </row>
    <row r="126" spans="1:7" hidden="1" x14ac:dyDescent="0.25">
      <c r="A126" t="s">
        <v>1515</v>
      </c>
      <c r="B126" t="str">
        <f>IFERROR(VLOOKUP(A126,Index!A:B,2,FALSE),"")</f>
        <v/>
      </c>
      <c r="D126">
        <v>46926</v>
      </c>
      <c r="E126">
        <v>98.710532000000001</v>
      </c>
      <c r="F126" t="s">
        <v>544</v>
      </c>
    </row>
    <row r="127" spans="1:7" hidden="1" x14ac:dyDescent="0.25">
      <c r="A127" t="s">
        <v>1516</v>
      </c>
      <c r="B127" t="str">
        <f>IFERROR(VLOOKUP(A127,Index!A:B,2,FALSE),"")</f>
        <v/>
      </c>
      <c r="D127">
        <v>46926</v>
      </c>
      <c r="E127">
        <v>98.710532000000001</v>
      </c>
      <c r="F127" t="s">
        <v>544</v>
      </c>
    </row>
    <row r="128" spans="1:7" hidden="1" x14ac:dyDescent="0.25">
      <c r="A128" t="s">
        <v>1517</v>
      </c>
      <c r="B128" t="str">
        <f>IFERROR(VLOOKUP(A128,Index!A:B,2,FALSE),"")</f>
        <v/>
      </c>
      <c r="D128">
        <v>46926</v>
      </c>
      <c r="E128">
        <v>98.710532000000001</v>
      </c>
      <c r="F128" t="s">
        <v>544</v>
      </c>
    </row>
    <row r="129" spans="1:7" hidden="1" x14ac:dyDescent="0.25">
      <c r="A129" t="s">
        <v>1518</v>
      </c>
      <c r="B129" t="str">
        <f>IFERROR(VLOOKUP(A129,Index!A:B,2,FALSE),"")</f>
        <v/>
      </c>
      <c r="D129">
        <v>46926</v>
      </c>
      <c r="E129">
        <v>98.710532000000001</v>
      </c>
      <c r="F129" t="s">
        <v>544</v>
      </c>
    </row>
    <row r="130" spans="1:7" hidden="1" x14ac:dyDescent="0.25">
      <c r="A130" t="s">
        <v>1519</v>
      </c>
      <c r="B130" t="str">
        <f>IFERROR(VLOOKUP(A130,Index!A:B,2,FALSE),"")</f>
        <v/>
      </c>
      <c r="D130">
        <v>46924</v>
      </c>
      <c r="E130">
        <v>98.706325000000007</v>
      </c>
      <c r="F130" t="s">
        <v>544</v>
      </c>
    </row>
    <row r="131" spans="1:7" hidden="1" x14ac:dyDescent="0.25">
      <c r="A131" t="s">
        <v>1520</v>
      </c>
      <c r="B131" t="str">
        <f>IFERROR(VLOOKUP(A131,Index!A:B,2,FALSE),"")</f>
        <v/>
      </c>
      <c r="D131">
        <v>46924</v>
      </c>
      <c r="E131">
        <v>98.706325000000007</v>
      </c>
      <c r="F131" t="s">
        <v>544</v>
      </c>
    </row>
    <row r="132" spans="1:7" hidden="1" x14ac:dyDescent="0.25">
      <c r="A132" t="s">
        <v>1521</v>
      </c>
      <c r="B132" t="str">
        <f>IFERROR(VLOOKUP(A132,Index!A:B,2,FALSE),"")</f>
        <v/>
      </c>
      <c r="D132">
        <v>46924</v>
      </c>
      <c r="E132">
        <v>98.706325000000007</v>
      </c>
      <c r="F132" t="s">
        <v>544</v>
      </c>
    </row>
    <row r="133" spans="1:7" hidden="1" x14ac:dyDescent="0.25">
      <c r="A133" t="s">
        <v>1522</v>
      </c>
      <c r="B133" t="str">
        <f>IFERROR(VLOOKUP(A133,Index!A:B,2,FALSE),"")</f>
        <v/>
      </c>
      <c r="D133">
        <v>46924</v>
      </c>
      <c r="E133">
        <v>98.706325000000007</v>
      </c>
      <c r="F133" t="s">
        <v>544</v>
      </c>
    </row>
    <row r="134" spans="1:7" hidden="1" x14ac:dyDescent="0.25">
      <c r="A134" t="s">
        <v>1523</v>
      </c>
      <c r="B134" t="str">
        <f>IFERROR(VLOOKUP(A134,Index!A:B,2,FALSE),"")</f>
        <v/>
      </c>
      <c r="D134">
        <v>46924</v>
      </c>
      <c r="E134">
        <v>98.706325000000007</v>
      </c>
      <c r="F134" t="s">
        <v>544</v>
      </c>
    </row>
    <row r="135" spans="1:7" hidden="1" x14ac:dyDescent="0.25">
      <c r="A135" t="s">
        <v>1524</v>
      </c>
      <c r="B135" t="str">
        <f>IFERROR(VLOOKUP(A135,Index!A:B,2,FALSE),"")</f>
        <v/>
      </c>
      <c r="D135">
        <v>46924</v>
      </c>
      <c r="E135">
        <v>98.706325000000007</v>
      </c>
      <c r="F135" t="s">
        <v>544</v>
      </c>
    </row>
    <row r="136" spans="1:7" x14ac:dyDescent="0.25">
      <c r="A136" t="s">
        <v>1819</v>
      </c>
      <c r="B136" t="str">
        <f>IFERROR(VLOOKUP(A136,Index!A:B,2,FALSE),"")</f>
        <v/>
      </c>
      <c r="C136" t="e">
        <f>VLOOKUP(G134,'Variable Library'!A:D,4,FALSE)</f>
        <v>#N/A</v>
      </c>
      <c r="D136">
        <v>14312</v>
      </c>
      <c r="E136">
        <v>30.105808</v>
      </c>
      <c r="F136" t="s">
        <v>543</v>
      </c>
      <c r="G136" t="str">
        <f t="shared" ref="G136:G138" si="25">SUBSTITUTE(A136,"_zscore","")</f>
        <v>dpr</v>
      </c>
    </row>
    <row r="137" spans="1:7" x14ac:dyDescent="0.25">
      <c r="A137" t="s">
        <v>1610</v>
      </c>
      <c r="B137" t="str">
        <f>IFERROR(VLOOKUP(A137,Index!A:B,2,FALSE),"")</f>
        <v/>
      </c>
      <c r="C137" t="e">
        <f>VLOOKUP(G135,'Variable Library'!A:D,4,FALSE)</f>
        <v>#N/A</v>
      </c>
      <c r="D137">
        <v>40788</v>
      </c>
      <c r="E137">
        <v>85.799028000000007</v>
      </c>
      <c r="F137" t="s">
        <v>543</v>
      </c>
      <c r="G137" t="str">
        <f t="shared" si="25"/>
        <v>dvpspm_sector</v>
      </c>
    </row>
    <row r="138" spans="1:7" x14ac:dyDescent="0.25">
      <c r="A138" t="s">
        <v>2221</v>
      </c>
      <c r="B138" t="str">
        <f>IFERROR(VLOOKUP(A138,Index!A:B,2,FALSE),"")</f>
        <v/>
      </c>
      <c r="C138" t="str">
        <f>VLOOKUP(G136,'Variable Library'!A:D,4,FALSE)</f>
        <v>Financial Ratios Firm Level by WRDS</v>
      </c>
      <c r="D138">
        <v>0</v>
      </c>
      <c r="E138">
        <v>0</v>
      </c>
      <c r="F138" t="s">
        <v>543</v>
      </c>
      <c r="G138" t="str">
        <f t="shared" si="25"/>
        <v>dvpspm</v>
      </c>
    </row>
    <row r="139" spans="1:7" hidden="1" x14ac:dyDescent="0.25">
      <c r="A139" t="s">
        <v>193</v>
      </c>
      <c r="B139">
        <f>IFERROR(VLOOKUP(A139,Index!A:B,2,FALSE),"")</f>
        <v>58</v>
      </c>
      <c r="D139">
        <v>46859</v>
      </c>
      <c r="E139">
        <v>98.569595000000007</v>
      </c>
      <c r="F139" t="s">
        <v>544</v>
      </c>
    </row>
    <row r="140" spans="1:7" x14ac:dyDescent="0.25">
      <c r="A140" t="s">
        <v>1609</v>
      </c>
      <c r="B140" t="str">
        <f>IFERROR(VLOOKUP(A140,Index!A:B,2,FALSE),"")</f>
        <v/>
      </c>
      <c r="C140" t="str">
        <f>VLOOKUP(G138,'Variable Library'!A:D,4,FALSE)</f>
        <v>CRSP/Compustat Merged Database - Security Monthly</v>
      </c>
      <c r="D140">
        <v>40900</v>
      </c>
      <c r="E140">
        <v>86.034623999999994</v>
      </c>
      <c r="F140" t="s">
        <v>543</v>
      </c>
      <c r="G140" t="str">
        <f>SUBSTITUTE(A140,"_zscore","")</f>
        <v>dvpsxm_sector</v>
      </c>
    </row>
    <row r="141" spans="1:7" hidden="1" x14ac:dyDescent="0.25">
      <c r="A141" t="s">
        <v>196</v>
      </c>
      <c r="B141">
        <f>IFERROR(VLOOKUP(A141,Index!A:B,2,FALSE),"")</f>
        <v>22</v>
      </c>
      <c r="D141">
        <v>46850</v>
      </c>
      <c r="E141">
        <v>98.550663999999998</v>
      </c>
      <c r="F141" t="s">
        <v>544</v>
      </c>
    </row>
    <row r="142" spans="1:7" x14ac:dyDescent="0.25">
      <c r="A142" t="s">
        <v>2222</v>
      </c>
      <c r="B142" t="str">
        <f>IFERROR(VLOOKUP(A142,Index!A:B,2,FALSE),"")</f>
        <v/>
      </c>
      <c r="C142" t="e">
        <f>VLOOKUP(G140,'Variable Library'!A:D,4,FALSE)</f>
        <v>#N/A</v>
      </c>
      <c r="D142">
        <v>0</v>
      </c>
      <c r="E142">
        <v>0</v>
      </c>
      <c r="F142" t="s">
        <v>543</v>
      </c>
      <c r="G142" t="str">
        <f>SUBSTITUTE(A142,"_zscore","")</f>
        <v>dvpsxm</v>
      </c>
    </row>
    <row r="143" spans="1:7" hidden="1" x14ac:dyDescent="0.25">
      <c r="A143" t="s">
        <v>202</v>
      </c>
      <c r="B143">
        <f>IFERROR(VLOOKUP(A143,Index!A:B,2,FALSE),"")</f>
        <v>57</v>
      </c>
      <c r="D143">
        <v>46769</v>
      </c>
      <c r="E143">
        <v>98.380277000000007</v>
      </c>
      <c r="F143" t="s">
        <v>544</v>
      </c>
    </row>
    <row r="144" spans="1:7" ht="15" customHeight="1" x14ac:dyDescent="0.25">
      <c r="A144" t="s">
        <v>1740</v>
      </c>
      <c r="B144" t="str">
        <f>IFERROR(VLOOKUP(A144,Index!A:B,2,FALSE),"")</f>
        <v/>
      </c>
      <c r="C144" t="str">
        <f>VLOOKUP(G142,'Variable Library'!A:D,4,FALSE)</f>
        <v>CRSP/Compustat Merged Database - Security Monthly</v>
      </c>
      <c r="D144">
        <v>20277</v>
      </c>
      <c r="E144">
        <v>42.653399999999998</v>
      </c>
      <c r="F144" t="s">
        <v>543</v>
      </c>
      <c r="G144" t="str">
        <f t="shared" ref="G144:G145" si="26">SUBSTITUTE(A144,"_zscore","")</f>
        <v>dvrate_sector</v>
      </c>
    </row>
    <row r="145" spans="1:7" ht="15" customHeight="1" x14ac:dyDescent="0.25">
      <c r="A145" t="s">
        <v>2223</v>
      </c>
      <c r="B145" t="str">
        <f>IFERROR(VLOOKUP(A145,Index!A:B,2,FALSE),"")</f>
        <v/>
      </c>
      <c r="C145" t="e">
        <f>VLOOKUP(G143,'Variable Library'!A:D,4,FALSE)</f>
        <v>#N/A</v>
      </c>
      <c r="D145">
        <v>0</v>
      </c>
      <c r="E145">
        <v>0</v>
      </c>
      <c r="F145" t="s">
        <v>543</v>
      </c>
      <c r="G145" t="str">
        <f t="shared" si="26"/>
        <v>dvrate</v>
      </c>
    </row>
    <row r="146" spans="1:7" ht="15" hidden="1" customHeight="1" x14ac:dyDescent="0.25">
      <c r="A146" t="s">
        <v>206</v>
      </c>
      <c r="D146">
        <v>46762</v>
      </c>
      <c r="E146">
        <v>98.365551999999994</v>
      </c>
      <c r="F146" t="s">
        <v>544</v>
      </c>
    </row>
    <row r="147" spans="1:7" x14ac:dyDescent="0.25">
      <c r="A147" t="s">
        <v>1810</v>
      </c>
      <c r="B147" t="str">
        <f>IFERROR(VLOOKUP(A147,Index!A:B,2,FALSE),"")</f>
        <v/>
      </c>
      <c r="C147" t="str">
        <f>VLOOKUP(G145,'Variable Library'!A:D,4,FALSE)</f>
        <v>CRSP/Compustat Merged Database - Security Monthly</v>
      </c>
      <c r="D147">
        <v>14974</v>
      </c>
      <c r="E147">
        <v>31.498349000000001</v>
      </c>
      <c r="F147" t="s">
        <v>543</v>
      </c>
      <c r="G147" t="str">
        <f t="shared" ref="G147:G149" si="27">SUBSTITUTE(A147,"_zscore","")</f>
        <v>efftax_sector</v>
      </c>
    </row>
    <row r="148" spans="1:7" ht="15" customHeight="1" x14ac:dyDescent="0.25">
      <c r="A148" t="s">
        <v>1809</v>
      </c>
      <c r="B148" t="str">
        <f>IFERROR(VLOOKUP(A148,Index!A:B,2,FALSE),"")</f>
        <v/>
      </c>
      <c r="C148" t="e">
        <f>VLOOKUP(G146,'Variable Library'!A:D,4,FALSE)</f>
        <v>#N/A</v>
      </c>
      <c r="D148">
        <v>14974</v>
      </c>
      <c r="E148">
        <v>31.498349000000001</v>
      </c>
      <c r="F148" t="s">
        <v>543</v>
      </c>
      <c r="G148" t="str">
        <f t="shared" si="27"/>
        <v>efftax</v>
      </c>
    </row>
    <row r="149" spans="1:7" ht="15" customHeight="1" x14ac:dyDescent="0.25">
      <c r="A149" t="s">
        <v>2001</v>
      </c>
      <c r="B149" t="str">
        <f>IFERROR(VLOOKUP(A149,Index!A:B,2,FALSE),"")</f>
        <v/>
      </c>
      <c r="C149" t="e">
        <f>VLOOKUP(G147,'Variable Library'!A:D,4,FALSE)</f>
        <v>#N/A</v>
      </c>
      <c r="D149">
        <v>473</v>
      </c>
      <c r="E149">
        <v>0.994973</v>
      </c>
      <c r="F149" t="s">
        <v>543</v>
      </c>
      <c r="G149" t="str">
        <f t="shared" si="27"/>
        <v>equity_invcap_sector</v>
      </c>
    </row>
    <row r="150" spans="1:7" ht="15" hidden="1" customHeight="1" x14ac:dyDescent="0.25">
      <c r="A150" t="s">
        <v>209</v>
      </c>
      <c r="D150">
        <v>46678</v>
      </c>
      <c r="E150">
        <v>98.188855000000004</v>
      </c>
      <c r="F150" t="s">
        <v>544</v>
      </c>
    </row>
    <row r="151" spans="1:7" x14ac:dyDescent="0.25">
      <c r="A151" t="s">
        <v>2006</v>
      </c>
      <c r="B151" t="str">
        <f>IFERROR(VLOOKUP(A151,Index!A:B,2,FALSE),"")</f>
        <v/>
      </c>
      <c r="C151" t="e">
        <f>VLOOKUP(G149,'Variable Library'!A:D,4,FALSE)</f>
        <v>#N/A</v>
      </c>
      <c r="D151">
        <v>370</v>
      </c>
      <c r="E151">
        <v>0.778308</v>
      </c>
      <c r="F151" t="s">
        <v>543</v>
      </c>
      <c r="G151" t="str">
        <f t="shared" ref="G151:G152" si="28">SUBSTITUTE(A151,"_zscore","")</f>
        <v>equity_invcap</v>
      </c>
    </row>
    <row r="152" spans="1:7" x14ac:dyDescent="0.25">
      <c r="A152" t="s">
        <v>2007</v>
      </c>
      <c r="B152" t="str">
        <f>IFERROR(VLOOKUP(A152,Index!A:B,2,FALSE),"")</f>
        <v/>
      </c>
      <c r="C152" t="e">
        <f>VLOOKUP(G150,'Variable Library'!A:D,4,FALSE)</f>
        <v>#N/A</v>
      </c>
      <c r="D152">
        <v>349</v>
      </c>
      <c r="E152">
        <v>0.73413399999999995</v>
      </c>
      <c r="F152" t="s">
        <v>543</v>
      </c>
      <c r="G152" t="str">
        <f t="shared" si="28"/>
        <v>evm_sector</v>
      </c>
    </row>
    <row r="153" spans="1:7" ht="15" hidden="1" customHeight="1" x14ac:dyDescent="0.25">
      <c r="A153" t="s">
        <v>214</v>
      </c>
      <c r="D153">
        <v>46669</v>
      </c>
      <c r="E153">
        <v>98.169923999999995</v>
      </c>
      <c r="F153" t="s">
        <v>544</v>
      </c>
    </row>
    <row r="154" spans="1:7" ht="15" hidden="1" customHeight="1" x14ac:dyDescent="0.25">
      <c r="A154" t="s">
        <v>216</v>
      </c>
      <c r="D154">
        <v>46587</v>
      </c>
      <c r="E154">
        <v>97.997433999999998</v>
      </c>
      <c r="F154" t="s">
        <v>544</v>
      </c>
    </row>
    <row r="155" spans="1:7" ht="15" customHeight="1" x14ac:dyDescent="0.25">
      <c r="A155" t="s">
        <v>2016</v>
      </c>
      <c r="B155" t="str">
        <f>IFERROR(VLOOKUP(A155,Index!A:B,2,FALSE),"")</f>
        <v/>
      </c>
      <c r="C155" t="e">
        <f>VLOOKUP(G153,'Variable Library'!A:D,4,FALSE)</f>
        <v>#N/A</v>
      </c>
      <c r="D155">
        <v>279</v>
      </c>
      <c r="E155">
        <v>0.58688700000000005</v>
      </c>
      <c r="F155" t="s">
        <v>543</v>
      </c>
      <c r="G155" t="str">
        <f t="shared" ref="G155:G157" si="29">SUBSTITUTE(A155,"_zscore","")</f>
        <v>evm</v>
      </c>
    </row>
    <row r="156" spans="1:7" x14ac:dyDescent="0.25">
      <c r="A156" t="s">
        <v>1766</v>
      </c>
      <c r="B156" t="str">
        <f>IFERROR(VLOOKUP(A156,Index!A:B,2,FALSE),"")</f>
        <v/>
      </c>
      <c r="C156" t="e">
        <f>VLOOKUP(G154,'Variable Library'!A:D,4,FALSE)</f>
        <v>#N/A</v>
      </c>
      <c r="D156">
        <v>18857</v>
      </c>
      <c r="E156">
        <v>39.666378999999999</v>
      </c>
      <c r="F156" t="s">
        <v>543</v>
      </c>
      <c r="G156" t="str">
        <f t="shared" si="29"/>
        <v>exret_sector</v>
      </c>
    </row>
    <row r="157" spans="1:7" ht="15" customHeight="1" x14ac:dyDescent="0.25">
      <c r="A157" t="s">
        <v>1767</v>
      </c>
      <c r="B157" t="str">
        <f>IFERROR(VLOOKUP(A157,Index!A:B,2,FALSE),"")</f>
        <v/>
      </c>
      <c r="C157" t="str">
        <f>VLOOKUP(G155,'Variable Library'!A:D,4,FALSE)</f>
        <v>Financial Ratios Firm Level by WRDS</v>
      </c>
      <c r="D157">
        <v>18857</v>
      </c>
      <c r="E157">
        <v>39.666378999999999</v>
      </c>
      <c r="F157" t="s">
        <v>543</v>
      </c>
      <c r="G157" t="str">
        <f t="shared" si="29"/>
        <v>exret</v>
      </c>
    </row>
    <row r="158" spans="1:7" ht="15" hidden="1" customHeight="1" x14ac:dyDescent="0.25">
      <c r="A158" t="s">
        <v>220</v>
      </c>
      <c r="D158">
        <v>46576</v>
      </c>
      <c r="E158">
        <v>97.974294999999998</v>
      </c>
      <c r="F158" t="s">
        <v>544</v>
      </c>
    </row>
    <row r="159" spans="1:7" ht="15" customHeight="1" x14ac:dyDescent="0.25">
      <c r="A159" t="s">
        <v>1855</v>
      </c>
      <c r="B159" t="str">
        <f>IFERROR(VLOOKUP(A159,Index!A:B,2,FALSE),"")</f>
        <v/>
      </c>
      <c r="C159" t="str">
        <f>VLOOKUP(G157,'Variable Library'!A:D,4,FALSE)</f>
        <v>Beta Suite by WRDS</v>
      </c>
      <c r="D159">
        <v>10178</v>
      </c>
      <c r="E159">
        <v>21.409790000000001</v>
      </c>
      <c r="F159" t="s">
        <v>543</v>
      </c>
      <c r="G159" t="str">
        <f t="shared" ref="G159:G162" si="30">SUBSTITUTE(A159,"_zscore","")</f>
        <v>fcf_ocf_sector</v>
      </c>
    </row>
    <row r="160" spans="1:7" x14ac:dyDescent="0.25">
      <c r="A160" t="s">
        <v>1856</v>
      </c>
      <c r="B160" t="str">
        <f>IFERROR(VLOOKUP(A160,Index!A:B,2,FALSE),"")</f>
        <v/>
      </c>
      <c r="C160" t="e">
        <f>VLOOKUP(G158,'Variable Library'!A:D,4,FALSE)</f>
        <v>#N/A</v>
      </c>
      <c r="D160">
        <v>10178</v>
      </c>
      <c r="E160">
        <v>21.409790000000001</v>
      </c>
      <c r="F160" t="s">
        <v>543</v>
      </c>
      <c r="G160" t="str">
        <f t="shared" si="30"/>
        <v>fcf_ocf</v>
      </c>
    </row>
    <row r="161" spans="1:7" ht="15" customHeight="1" x14ac:dyDescent="0.25">
      <c r="A161" t="s">
        <v>1673</v>
      </c>
      <c r="B161" t="str">
        <f>IFERROR(VLOOKUP(A161,Index!A:B,2,FALSE),"")</f>
        <v/>
      </c>
      <c r="C161" t="e">
        <f>VLOOKUP(G159,'Variable Library'!A:D,4,FALSE)</f>
        <v>#N/A</v>
      </c>
      <c r="D161">
        <v>31484</v>
      </c>
      <c r="E161">
        <v>66.227728999999997</v>
      </c>
      <c r="F161" t="s">
        <v>543</v>
      </c>
      <c r="G161" t="str">
        <f t="shared" si="30"/>
        <v>forward_eight_month_return_sector</v>
      </c>
    </row>
    <row r="162" spans="1:7" ht="15" customHeight="1" x14ac:dyDescent="0.25">
      <c r="A162" t="s">
        <v>1675</v>
      </c>
      <c r="B162" t="str">
        <f>IFERROR(VLOOKUP(A162,Index!A:B,2,FALSE),"")</f>
        <v/>
      </c>
      <c r="C162" t="str">
        <f>VLOOKUP(G160,'Variable Library'!A:D,4,FALSE)</f>
        <v>Financial Ratios Firm Level by WRDS</v>
      </c>
      <c r="D162">
        <v>31467</v>
      </c>
      <c r="E162">
        <v>66.191969</v>
      </c>
      <c r="F162" t="s">
        <v>543</v>
      </c>
      <c r="G162" t="str">
        <f t="shared" si="30"/>
        <v>forward_eight_month_return</v>
      </c>
    </row>
    <row r="163" spans="1:7" ht="15" hidden="1" customHeight="1" x14ac:dyDescent="0.25">
      <c r="A163" t="s">
        <v>225</v>
      </c>
      <c r="D163">
        <v>46494</v>
      </c>
      <c r="E163">
        <v>97.801805000000002</v>
      </c>
      <c r="F163" t="s">
        <v>544</v>
      </c>
    </row>
    <row r="164" spans="1:7" ht="15" customHeight="1" x14ac:dyDescent="0.25">
      <c r="A164" t="s">
        <v>1511</v>
      </c>
      <c r="B164" t="str">
        <f>IFERROR(VLOOKUP(A164,Index!A:B,2,FALSE),"")</f>
        <v/>
      </c>
      <c r="C164" t="str">
        <f>VLOOKUP(G162,'Variable Library'!A:D,4,FALSE)</f>
        <v>Enrichment (CRSP/Compustat Merged Database)</v>
      </c>
      <c r="D164">
        <v>46939</v>
      </c>
      <c r="E164">
        <v>98.737877999999995</v>
      </c>
      <c r="F164" t="s">
        <v>543</v>
      </c>
      <c r="G164" t="str">
        <f>SUBSTITUTE(A164,"_zscore","")</f>
        <v>forward_eighteen_month_return_sector</v>
      </c>
    </row>
    <row r="165" spans="1:7" ht="15" hidden="1" customHeight="1" x14ac:dyDescent="0.25">
      <c r="A165" t="s">
        <v>228</v>
      </c>
      <c r="D165">
        <v>46483</v>
      </c>
      <c r="E165">
        <v>97.778666000000001</v>
      </c>
      <c r="F165" t="s">
        <v>544</v>
      </c>
    </row>
    <row r="166" spans="1:7" hidden="1" x14ac:dyDescent="0.25">
      <c r="A166" t="s">
        <v>232</v>
      </c>
      <c r="B166">
        <f>IFERROR(VLOOKUP(A166,Index!A:B,2,FALSE),"")</f>
        <v>53</v>
      </c>
      <c r="D166">
        <v>46399</v>
      </c>
      <c r="E166">
        <v>97.601968999999997</v>
      </c>
      <c r="F166" t="s">
        <v>544</v>
      </c>
    </row>
    <row r="167" spans="1:7" x14ac:dyDescent="0.25">
      <c r="A167" t="s">
        <v>1512</v>
      </c>
      <c r="B167" t="str">
        <f>IFERROR(VLOOKUP(A167,Index!A:B,2,FALSE),"")</f>
        <v/>
      </c>
      <c r="C167" t="e">
        <f>VLOOKUP(G165,'Variable Library'!A:D,4,FALSE)</f>
        <v>#N/A</v>
      </c>
      <c r="D167">
        <v>46937</v>
      </c>
      <c r="E167">
        <v>98.733671000000001</v>
      </c>
      <c r="F167" t="s">
        <v>543</v>
      </c>
      <c r="G167" t="str">
        <f t="shared" ref="G167:G170" si="31">SUBSTITUTE(A167,"_zscore","")</f>
        <v>forward_eighteen_month_return</v>
      </c>
    </row>
    <row r="168" spans="1:7" x14ac:dyDescent="0.25">
      <c r="A168" t="s">
        <v>1599</v>
      </c>
      <c r="B168" t="str">
        <f>IFERROR(VLOOKUP(A168,Index!A:B,2,FALSE),"")</f>
        <v/>
      </c>
      <c r="C168" t="e">
        <f>VLOOKUP(G166,'Variable Library'!A:D,4,FALSE)</f>
        <v>#N/A</v>
      </c>
      <c r="D168">
        <v>42718</v>
      </c>
      <c r="E168">
        <v>89.858852999999996</v>
      </c>
      <c r="F168" t="s">
        <v>543</v>
      </c>
      <c r="G168" t="str">
        <f t="shared" si="31"/>
        <v>forward_eleven_month_return_sector</v>
      </c>
    </row>
    <row r="169" spans="1:7" x14ac:dyDescent="0.25">
      <c r="A169" t="s">
        <v>1600</v>
      </c>
      <c r="B169" t="str">
        <f>IFERROR(VLOOKUP(A169,Index!A:B,2,FALSE),"")</f>
        <v/>
      </c>
      <c r="C169" t="str">
        <f>VLOOKUP(G167,'Variable Library'!A:D,4,FALSE)</f>
        <v>Enrichment (CRSP/Compustat Merged Database)</v>
      </c>
      <c r="D169">
        <v>42705</v>
      </c>
      <c r="E169">
        <v>89.831507000000002</v>
      </c>
      <c r="F169" t="s">
        <v>543</v>
      </c>
      <c r="G169" t="str">
        <f t="shared" si="31"/>
        <v>forward_eleven_month_return</v>
      </c>
    </row>
    <row r="170" spans="1:7" x14ac:dyDescent="0.25">
      <c r="A170" t="s">
        <v>1534</v>
      </c>
      <c r="B170" t="str">
        <f>IFERROR(VLOOKUP(A170,Index!A:B,2,FALSE),"")</f>
        <v/>
      </c>
      <c r="C170" t="e">
        <f>VLOOKUP(G168,'Variable Library'!A:D,4,FALSE)</f>
        <v>#N/A</v>
      </c>
      <c r="D170">
        <v>46681</v>
      </c>
      <c r="E170">
        <v>98.195166</v>
      </c>
      <c r="F170" t="s">
        <v>543</v>
      </c>
      <c r="G170" t="str">
        <f t="shared" si="31"/>
        <v>forward_fifteen_month_return_sector</v>
      </c>
    </row>
    <row r="171" spans="1:7" hidden="1" x14ac:dyDescent="0.25">
      <c r="A171" t="s">
        <v>236</v>
      </c>
      <c r="B171">
        <f>IFERROR(VLOOKUP(A171,Index!A:B,2,FALSE),"")</f>
        <v>17</v>
      </c>
      <c r="D171">
        <v>46389</v>
      </c>
      <c r="E171">
        <v>97.580933999999999</v>
      </c>
      <c r="F171" t="s">
        <v>544</v>
      </c>
    </row>
    <row r="172" spans="1:7" hidden="1" x14ac:dyDescent="0.25">
      <c r="A172" t="s">
        <v>1549</v>
      </c>
      <c r="B172" t="str">
        <f>IFERROR(VLOOKUP(A172,Index!A:B,2,FALSE),"")</f>
        <v/>
      </c>
      <c r="D172">
        <v>46312</v>
      </c>
      <c r="E172">
        <v>97.418960999999996</v>
      </c>
      <c r="F172" t="s">
        <v>544</v>
      </c>
    </row>
    <row r="173" spans="1:7" hidden="1" x14ac:dyDescent="0.25">
      <c r="A173" t="s">
        <v>1550</v>
      </c>
      <c r="B173" t="str">
        <f>IFERROR(VLOOKUP(A173,Index!A:B,2,FALSE),"")</f>
        <v/>
      </c>
      <c r="D173">
        <v>46312</v>
      </c>
      <c r="E173">
        <v>97.418960999999996</v>
      </c>
      <c r="F173" t="s">
        <v>544</v>
      </c>
    </row>
    <row r="174" spans="1:7" ht="15" hidden="1" customHeight="1" x14ac:dyDescent="0.25">
      <c r="A174" t="s">
        <v>1551</v>
      </c>
      <c r="B174" t="str">
        <f>IFERROR(VLOOKUP(A174,Index!A:B,2,FALSE),"")</f>
        <v/>
      </c>
      <c r="D174">
        <v>46312</v>
      </c>
      <c r="E174">
        <v>97.418960999999996</v>
      </c>
      <c r="F174" t="s">
        <v>544</v>
      </c>
    </row>
    <row r="175" spans="1:7" ht="15" hidden="1" customHeight="1" x14ac:dyDescent="0.25">
      <c r="A175" t="s">
        <v>1552</v>
      </c>
      <c r="B175" t="str">
        <f>IFERROR(VLOOKUP(A175,Index!A:B,2,FALSE),"")</f>
        <v/>
      </c>
      <c r="D175">
        <v>46312</v>
      </c>
      <c r="E175">
        <v>97.418960999999996</v>
      </c>
      <c r="F175" t="s">
        <v>544</v>
      </c>
    </row>
    <row r="176" spans="1:7" ht="15" hidden="1" customHeight="1" x14ac:dyDescent="0.25">
      <c r="A176" t="s">
        <v>1553</v>
      </c>
      <c r="B176" t="str">
        <f>IFERROR(VLOOKUP(A176,Index!A:B,2,FALSE),"")</f>
        <v/>
      </c>
      <c r="D176">
        <v>46312</v>
      </c>
      <c r="E176">
        <v>97.418960999999996</v>
      </c>
      <c r="F176" t="s">
        <v>544</v>
      </c>
    </row>
    <row r="177" spans="1:6" ht="15" hidden="1" customHeight="1" x14ac:dyDescent="0.25">
      <c r="A177" t="s">
        <v>1554</v>
      </c>
      <c r="B177" t="str">
        <f>IFERROR(VLOOKUP(A177,Index!A:B,2,FALSE),"")</f>
        <v/>
      </c>
      <c r="D177">
        <v>46312</v>
      </c>
      <c r="E177">
        <v>97.418960999999996</v>
      </c>
      <c r="F177" t="s">
        <v>544</v>
      </c>
    </row>
    <row r="178" spans="1:6" ht="15" hidden="1" customHeight="1" x14ac:dyDescent="0.25">
      <c r="A178" t="s">
        <v>1555</v>
      </c>
      <c r="B178" t="str">
        <f>IFERROR(VLOOKUP(A178,Index!A:B,2,FALSE),"")</f>
        <v/>
      </c>
      <c r="D178">
        <v>46305</v>
      </c>
      <c r="E178">
        <v>97.404236999999995</v>
      </c>
      <c r="F178" t="s">
        <v>544</v>
      </c>
    </row>
    <row r="179" spans="1:6" ht="15" hidden="1" customHeight="1" x14ac:dyDescent="0.25">
      <c r="A179" t="s">
        <v>1556</v>
      </c>
      <c r="B179" t="str">
        <f>IFERROR(VLOOKUP(A179,Index!A:B,2,FALSE),"")</f>
        <v/>
      </c>
      <c r="D179">
        <v>46305</v>
      </c>
      <c r="E179">
        <v>97.404236999999995</v>
      </c>
      <c r="F179" t="s">
        <v>544</v>
      </c>
    </row>
    <row r="180" spans="1:6" ht="15" hidden="1" customHeight="1" x14ac:dyDescent="0.25">
      <c r="A180" t="s">
        <v>1557</v>
      </c>
      <c r="B180" t="str">
        <f>IFERROR(VLOOKUP(A180,Index!A:B,2,FALSE),"")</f>
        <v/>
      </c>
      <c r="D180">
        <v>46305</v>
      </c>
      <c r="E180">
        <v>97.404236999999995</v>
      </c>
      <c r="F180" t="s">
        <v>544</v>
      </c>
    </row>
    <row r="181" spans="1:6" ht="15" hidden="1" customHeight="1" x14ac:dyDescent="0.25">
      <c r="A181" t="s">
        <v>1558</v>
      </c>
      <c r="B181" t="str">
        <f>IFERROR(VLOOKUP(A181,Index!A:B,2,FALSE),"")</f>
        <v/>
      </c>
      <c r="D181">
        <v>46305</v>
      </c>
      <c r="E181">
        <v>97.404236999999995</v>
      </c>
      <c r="F181" t="s">
        <v>544</v>
      </c>
    </row>
    <row r="182" spans="1:6" ht="15" hidden="1" customHeight="1" x14ac:dyDescent="0.25">
      <c r="A182" t="s">
        <v>1559</v>
      </c>
      <c r="B182" t="str">
        <f>IFERROR(VLOOKUP(A182,Index!A:B,2,FALSE),"")</f>
        <v/>
      </c>
      <c r="D182">
        <v>46305</v>
      </c>
      <c r="E182">
        <v>97.404236999999995</v>
      </c>
      <c r="F182" t="s">
        <v>544</v>
      </c>
    </row>
    <row r="183" spans="1:6" ht="15" hidden="1" customHeight="1" x14ac:dyDescent="0.25">
      <c r="A183" t="s">
        <v>1560</v>
      </c>
      <c r="B183" t="str">
        <f>IFERROR(VLOOKUP(A183,Index!A:B,2,FALSE),"")</f>
        <v/>
      </c>
      <c r="D183">
        <v>46305</v>
      </c>
      <c r="E183">
        <v>97.404236999999995</v>
      </c>
      <c r="F183" t="s">
        <v>544</v>
      </c>
    </row>
    <row r="184" spans="1:6" ht="15" hidden="1" customHeight="1" x14ac:dyDescent="0.25">
      <c r="A184" t="s">
        <v>1561</v>
      </c>
      <c r="B184" t="str">
        <f>IFERROR(VLOOKUP(A184,Index!A:B,2,FALSE),"")</f>
        <v/>
      </c>
      <c r="D184">
        <v>45695</v>
      </c>
      <c r="E184">
        <v>96.121080000000006</v>
      </c>
      <c r="F184" t="s">
        <v>544</v>
      </c>
    </row>
    <row r="185" spans="1:6" ht="15" hidden="1" customHeight="1" x14ac:dyDescent="0.25">
      <c r="A185" t="s">
        <v>1562</v>
      </c>
      <c r="B185" t="str">
        <f>IFERROR(VLOOKUP(A185,Index!A:B,2,FALSE),"")</f>
        <v/>
      </c>
      <c r="D185">
        <v>45695</v>
      </c>
      <c r="E185">
        <v>96.121080000000006</v>
      </c>
      <c r="F185" t="s">
        <v>544</v>
      </c>
    </row>
    <row r="186" spans="1:6" ht="15" hidden="1" customHeight="1" x14ac:dyDescent="0.25">
      <c r="A186" t="s">
        <v>1563</v>
      </c>
      <c r="B186" t="str">
        <f>IFERROR(VLOOKUP(A186,Index!A:B,2,FALSE),"")</f>
        <v/>
      </c>
      <c r="D186">
        <v>45695</v>
      </c>
      <c r="E186">
        <v>96.121080000000006</v>
      </c>
      <c r="F186" t="s">
        <v>544</v>
      </c>
    </row>
    <row r="187" spans="1:6" ht="15" hidden="1" customHeight="1" x14ac:dyDescent="0.25">
      <c r="A187" t="s">
        <v>1564</v>
      </c>
      <c r="B187" t="str">
        <f>IFERROR(VLOOKUP(A187,Index!A:B,2,FALSE),"")</f>
        <v/>
      </c>
      <c r="D187">
        <v>45695</v>
      </c>
      <c r="E187">
        <v>96.121080000000006</v>
      </c>
      <c r="F187" t="s">
        <v>544</v>
      </c>
    </row>
    <row r="188" spans="1:6" ht="15" hidden="1" customHeight="1" x14ac:dyDescent="0.25">
      <c r="A188" t="s">
        <v>1565</v>
      </c>
      <c r="B188" t="str">
        <f>IFERROR(VLOOKUP(A188,Index!A:B,2,FALSE),"")</f>
        <v/>
      </c>
      <c r="D188">
        <v>45695</v>
      </c>
      <c r="E188">
        <v>96.121080000000006</v>
      </c>
      <c r="F188" t="s">
        <v>544</v>
      </c>
    </row>
    <row r="189" spans="1:6" ht="15" hidden="1" customHeight="1" x14ac:dyDescent="0.25">
      <c r="A189" t="s">
        <v>1566</v>
      </c>
      <c r="D189">
        <v>45695</v>
      </c>
      <c r="E189">
        <v>96.121080000000006</v>
      </c>
      <c r="F189" t="s">
        <v>544</v>
      </c>
    </row>
    <row r="190" spans="1:6" ht="15" hidden="1" customHeight="1" x14ac:dyDescent="0.25">
      <c r="A190" t="s">
        <v>1567</v>
      </c>
      <c r="D190">
        <v>45685</v>
      </c>
      <c r="E190">
        <v>96.100043999999997</v>
      </c>
      <c r="F190" t="s">
        <v>544</v>
      </c>
    </row>
    <row r="191" spans="1:6" ht="15" hidden="1" customHeight="1" x14ac:dyDescent="0.25">
      <c r="A191" t="s">
        <v>1568</v>
      </c>
      <c r="D191">
        <v>45685</v>
      </c>
      <c r="E191">
        <v>96.100043999999997</v>
      </c>
      <c r="F191" t="s">
        <v>544</v>
      </c>
    </row>
    <row r="192" spans="1:6" ht="15" hidden="1" customHeight="1" x14ac:dyDescent="0.25">
      <c r="A192" t="s">
        <v>1569</v>
      </c>
      <c r="B192" t="str">
        <f>IFERROR(VLOOKUP(A192,Index!A:B,2,FALSE),"")</f>
        <v/>
      </c>
      <c r="D192">
        <v>45685</v>
      </c>
      <c r="E192">
        <v>96.100043999999997</v>
      </c>
      <c r="F192" t="s">
        <v>544</v>
      </c>
    </row>
    <row r="193" spans="1:6" ht="15" hidden="1" customHeight="1" x14ac:dyDescent="0.25">
      <c r="A193" t="s">
        <v>1570</v>
      </c>
      <c r="D193">
        <v>45685</v>
      </c>
      <c r="E193">
        <v>96.100043999999997</v>
      </c>
      <c r="F193" t="s">
        <v>544</v>
      </c>
    </row>
    <row r="194" spans="1:6" ht="15" hidden="1" customHeight="1" x14ac:dyDescent="0.25">
      <c r="A194" t="s">
        <v>1571</v>
      </c>
      <c r="D194">
        <v>45685</v>
      </c>
      <c r="E194">
        <v>96.100043999999997</v>
      </c>
      <c r="F194" t="s">
        <v>544</v>
      </c>
    </row>
    <row r="195" spans="1:6" ht="15" hidden="1" customHeight="1" x14ac:dyDescent="0.25">
      <c r="A195" t="s">
        <v>1572</v>
      </c>
      <c r="D195">
        <v>45685</v>
      </c>
      <c r="E195">
        <v>96.100043999999997</v>
      </c>
      <c r="F195" t="s">
        <v>544</v>
      </c>
    </row>
    <row r="196" spans="1:6" ht="15" hidden="1" customHeight="1" x14ac:dyDescent="0.25">
      <c r="A196" t="s">
        <v>1573</v>
      </c>
      <c r="B196" t="str">
        <f>IFERROR(VLOOKUP(A196,Index!A:B,2,FALSE),"")</f>
        <v/>
      </c>
      <c r="D196">
        <v>45082</v>
      </c>
      <c r="E196">
        <v>94.831612000000007</v>
      </c>
      <c r="F196" t="s">
        <v>544</v>
      </c>
    </row>
    <row r="197" spans="1:6" ht="15" hidden="1" customHeight="1" x14ac:dyDescent="0.25">
      <c r="A197" t="s">
        <v>1574</v>
      </c>
      <c r="B197" t="str">
        <f>IFERROR(VLOOKUP(A197,Index!A:B,2,FALSE),"")</f>
        <v/>
      </c>
      <c r="D197">
        <v>45082</v>
      </c>
      <c r="E197">
        <v>94.831612000000007</v>
      </c>
      <c r="F197" t="s">
        <v>544</v>
      </c>
    </row>
    <row r="198" spans="1:6" ht="15" hidden="1" customHeight="1" x14ac:dyDescent="0.25">
      <c r="A198" t="s">
        <v>1575</v>
      </c>
      <c r="B198" t="str">
        <f>IFERROR(VLOOKUP(A198,Index!A:B,2,FALSE),"")</f>
        <v/>
      </c>
      <c r="D198">
        <v>45082</v>
      </c>
      <c r="E198">
        <v>94.831612000000007</v>
      </c>
      <c r="F198" t="s">
        <v>544</v>
      </c>
    </row>
    <row r="199" spans="1:6" ht="15" hidden="1" customHeight="1" x14ac:dyDescent="0.25">
      <c r="A199" t="s">
        <v>1576</v>
      </c>
      <c r="B199" t="str">
        <f>IFERROR(VLOOKUP(A199,Index!A:B,2,FALSE),"")</f>
        <v/>
      </c>
      <c r="D199">
        <v>45082</v>
      </c>
      <c r="E199">
        <v>94.831612000000007</v>
      </c>
      <c r="F199" t="s">
        <v>544</v>
      </c>
    </row>
    <row r="200" spans="1:6" ht="15" hidden="1" customHeight="1" x14ac:dyDescent="0.25">
      <c r="A200" t="s">
        <v>1577</v>
      </c>
      <c r="B200" t="str">
        <f>IFERROR(VLOOKUP(A200,Index!A:B,2,FALSE),"")</f>
        <v/>
      </c>
      <c r="D200">
        <v>45082</v>
      </c>
      <c r="E200">
        <v>94.831612000000007</v>
      </c>
      <c r="F200" t="s">
        <v>544</v>
      </c>
    </row>
    <row r="201" spans="1:6" ht="15" hidden="1" customHeight="1" x14ac:dyDescent="0.25">
      <c r="A201" t="s">
        <v>1578</v>
      </c>
      <c r="B201" t="str">
        <f>IFERROR(VLOOKUP(A201,Index!A:B,2,FALSE),"")</f>
        <v/>
      </c>
      <c r="D201">
        <v>45082</v>
      </c>
      <c r="E201">
        <v>94.831612000000007</v>
      </c>
      <c r="F201" t="s">
        <v>544</v>
      </c>
    </row>
    <row r="202" spans="1:6" hidden="1" x14ac:dyDescent="0.25">
      <c r="A202" t="s">
        <v>1579</v>
      </c>
      <c r="B202" t="str">
        <f>IFERROR(VLOOKUP(A202,Index!A:B,2,FALSE),"")</f>
        <v/>
      </c>
      <c r="D202">
        <v>45064</v>
      </c>
      <c r="E202">
        <v>94.793747999999994</v>
      </c>
      <c r="F202" t="s">
        <v>544</v>
      </c>
    </row>
    <row r="203" spans="1:6" ht="15" hidden="1" customHeight="1" x14ac:dyDescent="0.25">
      <c r="A203" t="s">
        <v>1580</v>
      </c>
      <c r="B203" t="str">
        <f>IFERROR(VLOOKUP(A203,Index!A:B,2,FALSE),"")</f>
        <v/>
      </c>
      <c r="D203">
        <v>45064</v>
      </c>
      <c r="E203">
        <v>94.793747999999994</v>
      </c>
      <c r="F203" t="s">
        <v>544</v>
      </c>
    </row>
    <row r="204" spans="1:6" hidden="1" x14ac:dyDescent="0.25">
      <c r="A204" t="s">
        <v>1581</v>
      </c>
      <c r="B204" t="str">
        <f>IFERROR(VLOOKUP(A204,Index!A:B,2,FALSE),"")</f>
        <v/>
      </c>
      <c r="D204">
        <v>45064</v>
      </c>
      <c r="E204">
        <v>94.793747999999994</v>
      </c>
      <c r="F204" t="s">
        <v>544</v>
      </c>
    </row>
    <row r="205" spans="1:6" hidden="1" x14ac:dyDescent="0.25">
      <c r="A205" t="s">
        <v>1582</v>
      </c>
      <c r="B205" t="str">
        <f>IFERROR(VLOOKUP(A205,Index!A:B,2,FALSE),"")</f>
        <v/>
      </c>
      <c r="D205">
        <v>45064</v>
      </c>
      <c r="E205">
        <v>94.793747999999994</v>
      </c>
      <c r="F205" t="s">
        <v>544</v>
      </c>
    </row>
    <row r="206" spans="1:6" hidden="1" x14ac:dyDescent="0.25">
      <c r="A206" t="s">
        <v>1583</v>
      </c>
      <c r="D206">
        <v>45064</v>
      </c>
      <c r="E206">
        <v>94.793747999999994</v>
      </c>
      <c r="F206" t="s">
        <v>544</v>
      </c>
    </row>
    <row r="207" spans="1:6" hidden="1" x14ac:dyDescent="0.25">
      <c r="A207" t="s">
        <v>1584</v>
      </c>
      <c r="D207">
        <v>45064</v>
      </c>
      <c r="E207">
        <v>94.793747999999994</v>
      </c>
      <c r="F207" t="s">
        <v>544</v>
      </c>
    </row>
    <row r="208" spans="1:6" hidden="1" x14ac:dyDescent="0.25">
      <c r="A208" t="s">
        <v>1585</v>
      </c>
      <c r="D208">
        <v>43588</v>
      </c>
      <c r="E208">
        <v>91.688929000000002</v>
      </c>
      <c r="F208" t="s">
        <v>544</v>
      </c>
    </row>
    <row r="209" spans="1:7" ht="15" hidden="1" customHeight="1" x14ac:dyDescent="0.25">
      <c r="A209" t="s">
        <v>1586</v>
      </c>
      <c r="B209" t="str">
        <f>IFERROR(VLOOKUP(A209,Index!A:B,2,FALSE),"")</f>
        <v/>
      </c>
      <c r="D209">
        <v>43588</v>
      </c>
      <c r="E209">
        <v>91.688929000000002</v>
      </c>
      <c r="F209" t="s">
        <v>544</v>
      </c>
    </row>
    <row r="210" spans="1:7" hidden="1" x14ac:dyDescent="0.25">
      <c r="A210" t="s">
        <v>1587</v>
      </c>
      <c r="D210">
        <v>43588</v>
      </c>
      <c r="E210">
        <v>91.688929000000002</v>
      </c>
      <c r="F210" t="s">
        <v>544</v>
      </c>
    </row>
    <row r="211" spans="1:7" hidden="1" x14ac:dyDescent="0.25">
      <c r="A211" t="s">
        <v>1588</v>
      </c>
      <c r="D211">
        <v>43588</v>
      </c>
      <c r="E211">
        <v>91.688929000000002</v>
      </c>
      <c r="F211" t="s">
        <v>544</v>
      </c>
    </row>
    <row r="212" spans="1:7" hidden="1" x14ac:dyDescent="0.25">
      <c r="A212" t="s">
        <v>1589</v>
      </c>
      <c r="D212">
        <v>43588</v>
      </c>
      <c r="E212">
        <v>91.688929000000002</v>
      </c>
      <c r="F212" t="s">
        <v>544</v>
      </c>
    </row>
    <row r="213" spans="1:7" ht="15" hidden="1" customHeight="1" x14ac:dyDescent="0.25">
      <c r="A213" t="s">
        <v>1590</v>
      </c>
      <c r="B213" t="str">
        <f>IFERROR(VLOOKUP(A213,Index!A:B,2,FALSE),"")</f>
        <v/>
      </c>
      <c r="D213">
        <v>43588</v>
      </c>
      <c r="E213">
        <v>91.688929000000002</v>
      </c>
      <c r="F213" t="s">
        <v>544</v>
      </c>
    </row>
    <row r="214" spans="1:7" hidden="1" x14ac:dyDescent="0.25">
      <c r="A214" t="s">
        <v>1591</v>
      </c>
      <c r="D214">
        <v>43570</v>
      </c>
      <c r="E214">
        <v>91.651065000000003</v>
      </c>
      <c r="F214" t="s">
        <v>544</v>
      </c>
    </row>
    <row r="215" spans="1:7" hidden="1" x14ac:dyDescent="0.25">
      <c r="A215" t="s">
        <v>1592</v>
      </c>
      <c r="D215">
        <v>43570</v>
      </c>
      <c r="E215">
        <v>91.651065000000003</v>
      </c>
      <c r="F215" t="s">
        <v>544</v>
      </c>
    </row>
    <row r="216" spans="1:7" hidden="1" x14ac:dyDescent="0.25">
      <c r="A216" t="s">
        <v>1593</v>
      </c>
      <c r="D216">
        <v>43570</v>
      </c>
      <c r="E216">
        <v>91.651065000000003</v>
      </c>
      <c r="F216" t="s">
        <v>544</v>
      </c>
    </row>
    <row r="217" spans="1:7" hidden="1" x14ac:dyDescent="0.25">
      <c r="A217" t="s">
        <v>1594</v>
      </c>
      <c r="D217">
        <v>43570</v>
      </c>
      <c r="E217">
        <v>91.651065000000003</v>
      </c>
      <c r="F217" t="s">
        <v>544</v>
      </c>
    </row>
    <row r="218" spans="1:7" ht="15" hidden="1" customHeight="1" x14ac:dyDescent="0.25">
      <c r="A218" t="s">
        <v>1595</v>
      </c>
      <c r="B218" t="str">
        <f>IFERROR(VLOOKUP(A218,Index!A:B,2,FALSE),"")</f>
        <v/>
      </c>
      <c r="D218">
        <v>43570</v>
      </c>
      <c r="E218">
        <v>91.651065000000003</v>
      </c>
      <c r="F218" t="s">
        <v>544</v>
      </c>
    </row>
    <row r="219" spans="1:7" ht="15" hidden="1" customHeight="1" x14ac:dyDescent="0.25">
      <c r="A219" t="s">
        <v>1596</v>
      </c>
      <c r="B219" t="str">
        <f>IFERROR(VLOOKUP(A219,Index!A:B,2,FALSE),"")</f>
        <v/>
      </c>
      <c r="D219">
        <v>43570</v>
      </c>
      <c r="E219">
        <v>91.651065000000003</v>
      </c>
      <c r="F219" t="s">
        <v>544</v>
      </c>
    </row>
    <row r="220" spans="1:7" ht="15" customHeight="1" x14ac:dyDescent="0.25">
      <c r="A220" t="s">
        <v>1536</v>
      </c>
      <c r="B220" t="str">
        <f>IFERROR(VLOOKUP(A220,Index!A:B,2,FALSE),"")</f>
        <v/>
      </c>
      <c r="C220" t="e">
        <f>VLOOKUP(G218,'Variable Library'!A:D,4,FALSE)</f>
        <v>#N/A</v>
      </c>
      <c r="D220">
        <v>46669</v>
      </c>
      <c r="E220">
        <v>98.169923999999995</v>
      </c>
      <c r="F220" t="s">
        <v>543</v>
      </c>
      <c r="G220" t="str">
        <f>SUBSTITUTE(A220,"_zscore","")</f>
        <v>forward_fifteen_month_return</v>
      </c>
    </row>
    <row r="221" spans="1:7" hidden="1" x14ac:dyDescent="0.25">
      <c r="A221" t="s">
        <v>245</v>
      </c>
      <c r="B221">
        <f>IFERROR(VLOOKUP(A221,Index!A:B,2,FALSE),"")</f>
        <v>52</v>
      </c>
      <c r="D221">
        <v>42732</v>
      </c>
      <c r="E221">
        <v>89.888301999999996</v>
      </c>
      <c r="F221" t="s">
        <v>544</v>
      </c>
    </row>
    <row r="222" spans="1:7" ht="15" customHeight="1" x14ac:dyDescent="0.25">
      <c r="A222" t="s">
        <v>1741</v>
      </c>
      <c r="B222" t="str">
        <f>IFERROR(VLOOKUP(A222,Index!A:B,2,FALSE),"")</f>
        <v/>
      </c>
      <c r="C222" t="str">
        <f>VLOOKUP(G220,'Variable Library'!A:D,4,FALSE)</f>
        <v>Enrichment (CRSP/Compustat Merged Database)</v>
      </c>
      <c r="D222">
        <v>19983</v>
      </c>
      <c r="E222">
        <v>42.034961000000003</v>
      </c>
      <c r="F222" t="s">
        <v>543</v>
      </c>
      <c r="G222" t="str">
        <f t="shared" ref="G222:G223" si="32">SUBSTITUTE(A222,"_zscore","")</f>
        <v>forward_five_month_return_sector</v>
      </c>
    </row>
    <row r="223" spans="1:7" ht="15" customHeight="1" x14ac:dyDescent="0.25">
      <c r="A223" t="s">
        <v>1742</v>
      </c>
      <c r="B223" t="str">
        <f>IFERROR(VLOOKUP(A223,Index!A:B,2,FALSE),"")</f>
        <v/>
      </c>
      <c r="C223" t="e">
        <f>VLOOKUP(G221,'Variable Library'!A:D,4,FALSE)</f>
        <v>#N/A</v>
      </c>
      <c r="D223">
        <v>19927</v>
      </c>
      <c r="E223">
        <v>41.917163000000002</v>
      </c>
      <c r="F223" t="s">
        <v>543</v>
      </c>
      <c r="G223" t="str">
        <f t="shared" si="32"/>
        <v>forward_five_month_return</v>
      </c>
    </row>
    <row r="224" spans="1:7" ht="15" hidden="1" customHeight="1" x14ac:dyDescent="0.25">
      <c r="A224" t="s">
        <v>249</v>
      </c>
      <c r="B224">
        <f>IFERROR(VLOOKUP(A224,Index!A:B,2,FALSE),"")</f>
        <v>16</v>
      </c>
      <c r="D224">
        <v>42705</v>
      </c>
      <c r="E224">
        <v>89.831507000000002</v>
      </c>
      <c r="F224" t="s">
        <v>544</v>
      </c>
    </row>
    <row r="225" spans="1:7" ht="15" customHeight="1" x14ac:dyDescent="0.25">
      <c r="A225" t="s">
        <v>1785</v>
      </c>
      <c r="B225" t="str">
        <f>IFERROR(VLOOKUP(A225,Index!A:B,2,FALSE),"")</f>
        <v/>
      </c>
      <c r="C225" t="str">
        <f>VLOOKUP(G223,'Variable Library'!A:D,4,FALSE)</f>
        <v>Enrichment (CRSP/Compustat Merged Database)</v>
      </c>
      <c r="D225">
        <v>16066</v>
      </c>
      <c r="E225">
        <v>33.795409999999997</v>
      </c>
      <c r="F225" t="s">
        <v>543</v>
      </c>
      <c r="G225" t="str">
        <f>SUBSTITUTE(A225,"_zscore","")</f>
        <v>forward_four_month_return_sector</v>
      </c>
    </row>
    <row r="226" spans="1:7" ht="15" hidden="1" customHeight="1" x14ac:dyDescent="0.25">
      <c r="A226" t="s">
        <v>1601</v>
      </c>
      <c r="B226" t="str">
        <f>IFERROR(VLOOKUP(A226,Index!A:B,2,FALSE),"")</f>
        <v/>
      </c>
      <c r="D226">
        <v>41268</v>
      </c>
      <c r="E226">
        <v>86.808724999999995</v>
      </c>
      <c r="F226" t="s">
        <v>544</v>
      </c>
    </row>
    <row r="227" spans="1:7" ht="15" hidden="1" customHeight="1" x14ac:dyDescent="0.25">
      <c r="A227" t="s">
        <v>1602</v>
      </c>
      <c r="B227" t="str">
        <f>IFERROR(VLOOKUP(A227,Index!A:B,2,FALSE),"")</f>
        <v/>
      </c>
      <c r="D227">
        <v>41268</v>
      </c>
      <c r="E227">
        <v>86.808724999999995</v>
      </c>
      <c r="F227" t="s">
        <v>544</v>
      </c>
    </row>
    <row r="228" spans="1:7" ht="15" hidden="1" customHeight="1" x14ac:dyDescent="0.25">
      <c r="A228" t="s">
        <v>1603</v>
      </c>
      <c r="B228" t="str">
        <f>IFERROR(VLOOKUP(A228,Index!A:B,2,FALSE),"")</f>
        <v/>
      </c>
      <c r="D228">
        <v>41268</v>
      </c>
      <c r="E228">
        <v>86.808724999999995</v>
      </c>
      <c r="F228" t="s">
        <v>544</v>
      </c>
    </row>
    <row r="229" spans="1:7" hidden="1" x14ac:dyDescent="0.25">
      <c r="A229" t="s">
        <v>1604</v>
      </c>
      <c r="D229">
        <v>41268</v>
      </c>
      <c r="E229">
        <v>86.808724999999995</v>
      </c>
      <c r="F229" t="s">
        <v>544</v>
      </c>
    </row>
    <row r="230" spans="1:7" hidden="1" x14ac:dyDescent="0.25">
      <c r="A230" t="s">
        <v>1605</v>
      </c>
      <c r="D230">
        <v>41265</v>
      </c>
      <c r="E230">
        <v>86.802414999999996</v>
      </c>
      <c r="F230" t="s">
        <v>544</v>
      </c>
    </row>
    <row r="231" spans="1:7" hidden="1" x14ac:dyDescent="0.25">
      <c r="A231" t="s">
        <v>1606</v>
      </c>
      <c r="D231">
        <v>41265</v>
      </c>
      <c r="E231">
        <v>86.802414999999996</v>
      </c>
      <c r="F231" t="s">
        <v>544</v>
      </c>
    </row>
    <row r="232" spans="1:7" ht="15" hidden="1" customHeight="1" x14ac:dyDescent="0.25">
      <c r="A232" t="s">
        <v>1607</v>
      </c>
      <c r="B232" t="str">
        <f>IFERROR(VLOOKUP(A232,Index!A:B,2,FALSE),"")</f>
        <v/>
      </c>
      <c r="D232">
        <v>41265</v>
      </c>
      <c r="E232">
        <v>86.802414999999996</v>
      </c>
      <c r="F232" t="s">
        <v>544</v>
      </c>
    </row>
    <row r="233" spans="1:7" hidden="1" x14ac:dyDescent="0.25">
      <c r="A233" t="s">
        <v>1608</v>
      </c>
      <c r="D233">
        <v>41265</v>
      </c>
      <c r="E233">
        <v>86.802414999999996</v>
      </c>
      <c r="F233" t="s">
        <v>544</v>
      </c>
    </row>
    <row r="234" spans="1:7" x14ac:dyDescent="0.25">
      <c r="A234" t="s">
        <v>1786</v>
      </c>
      <c r="B234" t="str">
        <f>IFERROR(VLOOKUP(A234,Index!A:B,2,FALSE),"")</f>
        <v/>
      </c>
      <c r="C234" t="e">
        <f>VLOOKUP(G232,'Variable Library'!A:D,4,FALSE)</f>
        <v>#N/A</v>
      </c>
      <c r="D234">
        <v>16004</v>
      </c>
      <c r="E234">
        <v>33.664991000000001</v>
      </c>
      <c r="F234" t="s">
        <v>543</v>
      </c>
      <c r="G234" t="str">
        <f t="shared" ref="G234:G235" si="33">SUBSTITUTE(A234,"_zscore","")</f>
        <v>forward_four_month_return</v>
      </c>
    </row>
    <row r="235" spans="1:7" x14ac:dyDescent="0.25">
      <c r="A235" t="s">
        <v>1539</v>
      </c>
      <c r="B235" t="str">
        <f>IFERROR(VLOOKUP(A235,Index!A:B,2,FALSE),"")</f>
        <v/>
      </c>
      <c r="C235" t="e">
        <f>VLOOKUP(G233,'Variable Library'!A:D,4,FALSE)</f>
        <v>#N/A</v>
      </c>
      <c r="D235">
        <v>46580</v>
      </c>
      <c r="E235">
        <v>97.982709</v>
      </c>
      <c r="F235" t="s">
        <v>543</v>
      </c>
      <c r="G235" t="str">
        <f t="shared" si="33"/>
        <v>forward_fourteen_month_return_sector</v>
      </c>
    </row>
    <row r="236" spans="1:7" ht="15" hidden="1" customHeight="1" x14ac:dyDescent="0.25">
      <c r="A236" t="s">
        <v>1611</v>
      </c>
      <c r="B236" t="str">
        <f>IFERROR(VLOOKUP(A236,Index!A:B,2,FALSE),"")</f>
        <v/>
      </c>
      <c r="D236">
        <v>39626</v>
      </c>
      <c r="E236">
        <v>83.354719000000003</v>
      </c>
      <c r="F236" t="s">
        <v>544</v>
      </c>
    </row>
    <row r="237" spans="1:7" hidden="1" x14ac:dyDescent="0.25">
      <c r="A237" t="s">
        <v>1612</v>
      </c>
      <c r="D237">
        <v>39626</v>
      </c>
      <c r="E237">
        <v>83.354719000000003</v>
      </c>
      <c r="F237" t="s">
        <v>544</v>
      </c>
    </row>
    <row r="238" spans="1:7" hidden="1" x14ac:dyDescent="0.25">
      <c r="A238" t="s">
        <v>1613</v>
      </c>
      <c r="D238">
        <v>39626</v>
      </c>
      <c r="E238">
        <v>83.354719000000003</v>
      </c>
      <c r="F238" t="s">
        <v>544</v>
      </c>
    </row>
    <row r="239" spans="1:7" hidden="1" x14ac:dyDescent="0.25">
      <c r="A239" t="s">
        <v>1614</v>
      </c>
      <c r="D239">
        <v>39626</v>
      </c>
      <c r="E239">
        <v>83.354719000000003</v>
      </c>
      <c r="F239" t="s">
        <v>544</v>
      </c>
    </row>
    <row r="240" spans="1:7" hidden="1" x14ac:dyDescent="0.25">
      <c r="A240" t="s">
        <v>1615</v>
      </c>
      <c r="D240">
        <v>39626</v>
      </c>
      <c r="E240">
        <v>83.354719000000003</v>
      </c>
      <c r="F240" t="s">
        <v>544</v>
      </c>
    </row>
    <row r="241" spans="1:7" ht="15" hidden="1" customHeight="1" x14ac:dyDescent="0.25">
      <c r="A241" t="s">
        <v>1616</v>
      </c>
      <c r="B241" t="str">
        <f>IFERROR(VLOOKUP(A241,Index!A:B,2,FALSE),"")</f>
        <v/>
      </c>
      <c r="D241">
        <v>39626</v>
      </c>
      <c r="E241">
        <v>83.354719000000003</v>
      </c>
      <c r="F241" t="s">
        <v>544</v>
      </c>
    </row>
    <row r="242" spans="1:7" hidden="1" x14ac:dyDescent="0.25">
      <c r="A242" t="s">
        <v>1617</v>
      </c>
      <c r="D242">
        <v>39603</v>
      </c>
      <c r="E242">
        <v>83.306337999999997</v>
      </c>
      <c r="F242" t="s">
        <v>544</v>
      </c>
    </row>
    <row r="243" spans="1:7" hidden="1" x14ac:dyDescent="0.25">
      <c r="A243" t="s">
        <v>1618</v>
      </c>
      <c r="D243">
        <v>39603</v>
      </c>
      <c r="E243">
        <v>83.306337999999997</v>
      </c>
      <c r="F243" t="s">
        <v>544</v>
      </c>
    </row>
    <row r="244" spans="1:7" hidden="1" x14ac:dyDescent="0.25">
      <c r="A244" t="s">
        <v>1619</v>
      </c>
      <c r="D244">
        <v>39603</v>
      </c>
      <c r="E244">
        <v>83.306337999999997</v>
      </c>
      <c r="F244" t="s">
        <v>544</v>
      </c>
    </row>
    <row r="245" spans="1:7" ht="15" hidden="1" customHeight="1" x14ac:dyDescent="0.25">
      <c r="A245" t="s">
        <v>1620</v>
      </c>
      <c r="B245" t="str">
        <f>IFERROR(VLOOKUP(A245,Index!A:B,2,FALSE),"")</f>
        <v/>
      </c>
      <c r="D245">
        <v>39603</v>
      </c>
      <c r="E245">
        <v>83.306337999999997</v>
      </c>
      <c r="F245" t="s">
        <v>544</v>
      </c>
    </row>
    <row r="246" spans="1:7" ht="15" hidden="1" customHeight="1" x14ac:dyDescent="0.25">
      <c r="A246" t="s">
        <v>1621</v>
      </c>
      <c r="B246" t="str">
        <f>IFERROR(VLOOKUP(A246,Index!A:B,2,FALSE),"")</f>
        <v/>
      </c>
      <c r="D246">
        <v>39603</v>
      </c>
      <c r="E246">
        <v>83.306337999999997</v>
      </c>
      <c r="F246" t="s">
        <v>544</v>
      </c>
    </row>
    <row r="247" spans="1:7" ht="15" hidden="1" customHeight="1" x14ac:dyDescent="0.25">
      <c r="A247" t="s">
        <v>1622</v>
      </c>
      <c r="B247" t="str">
        <f>IFERROR(VLOOKUP(A247,Index!A:B,2,FALSE),"")</f>
        <v/>
      </c>
      <c r="D247">
        <v>39603</v>
      </c>
      <c r="E247">
        <v>83.306337999999997</v>
      </c>
      <c r="F247" t="s">
        <v>544</v>
      </c>
    </row>
    <row r="248" spans="1:7" x14ac:dyDescent="0.25">
      <c r="A248" t="s">
        <v>1540</v>
      </c>
      <c r="B248" t="str">
        <f>IFERROR(VLOOKUP(A248,Index!A:B,2,FALSE),"")</f>
        <v/>
      </c>
      <c r="C248" t="e">
        <f>VLOOKUP(G246,'Variable Library'!A:D,4,FALSE)</f>
        <v>#N/A</v>
      </c>
      <c r="D248">
        <v>46576</v>
      </c>
      <c r="E248">
        <v>97.974294999999998</v>
      </c>
      <c r="F248" t="s">
        <v>543</v>
      </c>
      <c r="G248" t="str">
        <f t="shared" ref="G248:G249" si="34">SUBSTITUTE(A248,"_zscore","")</f>
        <v>forward_fourteen_month_return</v>
      </c>
    </row>
    <row r="249" spans="1:7" ht="15" customHeight="1" x14ac:dyDescent="0.25">
      <c r="A249" t="s">
        <v>1650</v>
      </c>
      <c r="B249" t="str">
        <f>IFERROR(VLOOKUP(A249,Index!A:B,2,FALSE),"")</f>
        <v/>
      </c>
      <c r="C249" t="e">
        <f>VLOOKUP(G247,'Variable Library'!A:D,4,FALSE)</f>
        <v>#N/A</v>
      </c>
      <c r="D249">
        <v>35270</v>
      </c>
      <c r="E249">
        <v>74.191716</v>
      </c>
      <c r="F249" t="s">
        <v>543</v>
      </c>
      <c r="G249" t="str">
        <f t="shared" si="34"/>
        <v>forward_nine_month_return_sector</v>
      </c>
    </row>
    <row r="250" spans="1:7" ht="15" hidden="1" customHeight="1" x14ac:dyDescent="0.25">
      <c r="A250" t="s">
        <v>255</v>
      </c>
      <c r="B250">
        <f>IFERROR(VLOOKUP(A250,Index!A:B,2,FALSE),"")</f>
        <v>51</v>
      </c>
      <c r="D250">
        <v>39015</v>
      </c>
      <c r="E250">
        <v>82.069458999999995</v>
      </c>
      <c r="F250" t="s">
        <v>544</v>
      </c>
    </row>
    <row r="251" spans="1:7" x14ac:dyDescent="0.25">
      <c r="A251" t="s">
        <v>1651</v>
      </c>
      <c r="B251" t="str">
        <f>IFERROR(VLOOKUP(A251,Index!A:B,2,FALSE),"")</f>
        <v/>
      </c>
      <c r="C251" t="e">
        <f>VLOOKUP(G249,'Variable Library'!A:D,4,FALSE)</f>
        <v>#N/A</v>
      </c>
      <c r="D251">
        <v>35250</v>
      </c>
      <c r="E251">
        <v>74.149646000000004</v>
      </c>
      <c r="F251" t="s">
        <v>543</v>
      </c>
      <c r="G251" t="str">
        <f>SUBSTITUTE(A251,"_zscore","")</f>
        <v>forward_nine_month_return</v>
      </c>
    </row>
    <row r="252" spans="1:7" hidden="1" x14ac:dyDescent="0.25">
      <c r="A252" t="s">
        <v>259</v>
      </c>
      <c r="D252">
        <v>38986</v>
      </c>
      <c r="E252">
        <v>82.008455999999995</v>
      </c>
      <c r="F252" t="s">
        <v>544</v>
      </c>
    </row>
    <row r="253" spans="1:7" x14ac:dyDescent="0.25">
      <c r="A253" t="s">
        <v>1507</v>
      </c>
      <c r="B253" t="str">
        <f>IFERROR(VLOOKUP(A253,Index!A:B,2,FALSE),"")</f>
        <v/>
      </c>
      <c r="C253" t="str">
        <f>VLOOKUP(G251,'Variable Library'!A:D,4,FALSE)</f>
        <v>Enrichment (CRSP/Compustat Merged Database)</v>
      </c>
      <c r="D253">
        <v>47033</v>
      </c>
      <c r="E253">
        <v>98.935610999999994</v>
      </c>
      <c r="F253" t="s">
        <v>543</v>
      </c>
      <c r="G253" t="str">
        <f>SUBSTITUTE(A253,"_zscore","")</f>
        <v>forward_nineteen_month_return_sector</v>
      </c>
    </row>
    <row r="254" spans="1:7" ht="15" hidden="1" customHeight="1" x14ac:dyDescent="0.25">
      <c r="A254" t="s">
        <v>1627</v>
      </c>
      <c r="B254" t="str">
        <f>IFERROR(VLOOKUP(A254,Index!A:B,2,FALSE),"")</f>
        <v/>
      </c>
      <c r="D254">
        <v>38086</v>
      </c>
      <c r="E254">
        <v>80.115273999999999</v>
      </c>
      <c r="F254" t="s">
        <v>544</v>
      </c>
    </row>
    <row r="255" spans="1:7" hidden="1" x14ac:dyDescent="0.25">
      <c r="A255" t="s">
        <v>1628</v>
      </c>
      <c r="D255">
        <v>38086</v>
      </c>
      <c r="E255">
        <v>80.115273999999999</v>
      </c>
      <c r="F255" t="s">
        <v>544</v>
      </c>
    </row>
    <row r="256" spans="1:7" hidden="1" x14ac:dyDescent="0.25">
      <c r="A256" t="s">
        <v>1629</v>
      </c>
      <c r="D256">
        <v>38061</v>
      </c>
      <c r="E256">
        <v>80.062685000000002</v>
      </c>
      <c r="F256" t="s">
        <v>544</v>
      </c>
    </row>
    <row r="257" spans="1:7" hidden="1" x14ac:dyDescent="0.25">
      <c r="A257" t="s">
        <v>1630</v>
      </c>
      <c r="D257">
        <v>38061</v>
      </c>
      <c r="E257">
        <v>80.062685000000002</v>
      </c>
      <c r="F257" t="s">
        <v>544</v>
      </c>
    </row>
    <row r="258" spans="1:7" ht="15" hidden="1" customHeight="1" x14ac:dyDescent="0.25">
      <c r="A258" t="s">
        <v>1631</v>
      </c>
      <c r="B258" t="str">
        <f>IFERROR(VLOOKUP(A258,Index!A:B,2,FALSE),"")</f>
        <v/>
      </c>
      <c r="D258">
        <v>37471</v>
      </c>
      <c r="E258">
        <v>78.821599000000006</v>
      </c>
      <c r="F258" t="s">
        <v>544</v>
      </c>
    </row>
    <row r="259" spans="1:7" hidden="1" x14ac:dyDescent="0.25">
      <c r="A259" t="s">
        <v>1632</v>
      </c>
      <c r="D259">
        <v>37471</v>
      </c>
      <c r="E259">
        <v>78.821599000000006</v>
      </c>
      <c r="F259" t="s">
        <v>544</v>
      </c>
    </row>
    <row r="260" spans="1:7" hidden="1" x14ac:dyDescent="0.25">
      <c r="A260" t="s">
        <v>1633</v>
      </c>
      <c r="D260">
        <v>37445</v>
      </c>
      <c r="E260">
        <v>78.766907000000003</v>
      </c>
      <c r="F260" t="s">
        <v>544</v>
      </c>
    </row>
    <row r="261" spans="1:7" hidden="1" x14ac:dyDescent="0.25">
      <c r="A261" t="s">
        <v>1634</v>
      </c>
      <c r="D261">
        <v>37445</v>
      </c>
      <c r="E261">
        <v>78.766907000000003</v>
      </c>
      <c r="F261" t="s">
        <v>544</v>
      </c>
    </row>
    <row r="262" spans="1:7" x14ac:dyDescent="0.25">
      <c r="A262" t="s">
        <v>1508</v>
      </c>
      <c r="B262" t="str">
        <f>IFERROR(VLOOKUP(A262,Index!A:B,2,FALSE),"")</f>
        <v/>
      </c>
      <c r="C262" t="e">
        <f>VLOOKUP(G260,'Variable Library'!A:D,4,FALSE)</f>
        <v>#N/A</v>
      </c>
      <c r="D262">
        <v>47026</v>
      </c>
      <c r="E262">
        <v>98.920885999999996</v>
      </c>
      <c r="F262" t="s">
        <v>543</v>
      </c>
      <c r="G262" t="str">
        <f>SUBSTITUTE(A262,"_zscore","")</f>
        <v>forward_nineteen_month_return</v>
      </c>
    </row>
    <row r="263" spans="1:7" hidden="1" x14ac:dyDescent="0.25">
      <c r="A263" t="s">
        <v>1636</v>
      </c>
      <c r="D263">
        <v>35658</v>
      </c>
      <c r="E263">
        <v>75.007887999999994</v>
      </c>
      <c r="F263" t="s">
        <v>544</v>
      </c>
    </row>
    <row r="264" spans="1:7" hidden="1" x14ac:dyDescent="0.25">
      <c r="A264" t="s">
        <v>1637</v>
      </c>
      <c r="D264">
        <v>35658</v>
      </c>
      <c r="E264">
        <v>75.007887999999994</v>
      </c>
      <c r="F264" t="s">
        <v>544</v>
      </c>
    </row>
    <row r="265" spans="1:7" hidden="1" x14ac:dyDescent="0.25">
      <c r="A265" t="s">
        <v>1638</v>
      </c>
      <c r="D265">
        <v>35658</v>
      </c>
      <c r="E265">
        <v>75.007887999999994</v>
      </c>
      <c r="F265" t="s">
        <v>544</v>
      </c>
    </row>
    <row r="266" spans="1:7" hidden="1" x14ac:dyDescent="0.25">
      <c r="A266" t="s">
        <v>1639</v>
      </c>
      <c r="D266">
        <v>35658</v>
      </c>
      <c r="E266">
        <v>75.007887999999994</v>
      </c>
      <c r="F266" t="s">
        <v>544</v>
      </c>
    </row>
    <row r="267" spans="1:7" hidden="1" x14ac:dyDescent="0.25">
      <c r="A267" t="s">
        <v>1640</v>
      </c>
      <c r="B267" t="str">
        <f>IFERROR(VLOOKUP(A267,Index!A:B,2,FALSE),"")</f>
        <v/>
      </c>
      <c r="D267">
        <v>35658</v>
      </c>
      <c r="E267">
        <v>75.007887999999994</v>
      </c>
      <c r="F267" t="s">
        <v>544</v>
      </c>
    </row>
    <row r="268" spans="1:7" hidden="1" x14ac:dyDescent="0.25">
      <c r="A268" t="s">
        <v>1641</v>
      </c>
      <c r="D268">
        <v>35658</v>
      </c>
      <c r="E268">
        <v>75.007887999999994</v>
      </c>
      <c r="F268" t="s">
        <v>544</v>
      </c>
    </row>
    <row r="269" spans="1:7" hidden="1" x14ac:dyDescent="0.25">
      <c r="A269" t="s">
        <v>1642</v>
      </c>
      <c r="D269">
        <v>35642</v>
      </c>
      <c r="E269">
        <v>74.974232000000001</v>
      </c>
      <c r="F269" t="s">
        <v>544</v>
      </c>
    </row>
    <row r="270" spans="1:7" hidden="1" x14ac:dyDescent="0.25">
      <c r="A270" t="s">
        <v>1643</v>
      </c>
      <c r="D270">
        <v>35642</v>
      </c>
      <c r="E270">
        <v>74.974232000000001</v>
      </c>
      <c r="F270" t="s">
        <v>544</v>
      </c>
    </row>
    <row r="271" spans="1:7" hidden="1" x14ac:dyDescent="0.25">
      <c r="A271" t="s">
        <v>1644</v>
      </c>
      <c r="B271" t="str">
        <f>IFERROR(VLOOKUP(A271,Index!A:B,2,FALSE),"")</f>
        <v/>
      </c>
      <c r="D271">
        <v>35642</v>
      </c>
      <c r="E271">
        <v>74.974232000000001</v>
      </c>
      <c r="F271" t="s">
        <v>544</v>
      </c>
    </row>
    <row r="272" spans="1:7" hidden="1" x14ac:dyDescent="0.25">
      <c r="A272" t="s">
        <v>1645</v>
      </c>
      <c r="D272">
        <v>35642</v>
      </c>
      <c r="E272">
        <v>74.974232000000001</v>
      </c>
      <c r="F272" t="s">
        <v>544</v>
      </c>
    </row>
    <row r="273" spans="1:7" hidden="1" x14ac:dyDescent="0.25">
      <c r="A273" t="s">
        <v>1646</v>
      </c>
      <c r="D273">
        <v>35642</v>
      </c>
      <c r="E273">
        <v>74.974232000000001</v>
      </c>
      <c r="F273" t="s">
        <v>544</v>
      </c>
    </row>
    <row r="274" spans="1:7" hidden="1" x14ac:dyDescent="0.25">
      <c r="A274" t="s">
        <v>1647</v>
      </c>
      <c r="D274">
        <v>35642</v>
      </c>
      <c r="E274">
        <v>74.974232000000001</v>
      </c>
      <c r="F274" t="s">
        <v>544</v>
      </c>
    </row>
    <row r="275" spans="1:7" x14ac:dyDescent="0.25">
      <c r="A275" t="s">
        <v>1923</v>
      </c>
      <c r="B275" t="str">
        <f>IFERROR(VLOOKUP(A275,Index!A:B,2,FALSE),"")</f>
        <v/>
      </c>
      <c r="C275" t="e">
        <f>VLOOKUP(G273,'Variable Library'!A:D,4,FALSE)</f>
        <v>#N/A</v>
      </c>
      <c r="D275">
        <v>4126</v>
      </c>
      <c r="E275">
        <v>8.6791900000000002</v>
      </c>
      <c r="F275" t="s">
        <v>543</v>
      </c>
      <c r="G275" t="str">
        <f>SUBSTITUTE(A275,"_zscore","")</f>
        <v>forward_one_month_return_sector</v>
      </c>
    </row>
    <row r="276" spans="1:7" hidden="1" x14ac:dyDescent="0.25">
      <c r="A276" t="s">
        <v>263</v>
      </c>
      <c r="B276">
        <f>IFERROR(VLOOKUP(A276,Index!A:B,2,FALSE),"")</f>
        <v>50</v>
      </c>
      <c r="D276">
        <v>35270</v>
      </c>
      <c r="E276">
        <v>74.191716</v>
      </c>
      <c r="F276" t="s">
        <v>544</v>
      </c>
    </row>
    <row r="277" spans="1:7" x14ac:dyDescent="0.25">
      <c r="A277" t="s">
        <v>1925</v>
      </c>
      <c r="B277" t="str">
        <f>IFERROR(VLOOKUP(A277,Index!A:B,2,FALSE),"")</f>
        <v/>
      </c>
      <c r="C277" t="e">
        <f>VLOOKUP(G275,'Variable Library'!A:D,4,FALSE)</f>
        <v>#N/A</v>
      </c>
      <c r="D277">
        <v>4013</v>
      </c>
      <c r="E277">
        <v>8.4414899999999999</v>
      </c>
      <c r="F277" t="s">
        <v>543</v>
      </c>
      <c r="G277" t="str">
        <f t="shared" ref="G277:G278" si="35">SUBSTITUTE(A277,"_zscore","")</f>
        <v>forward_one_month_return</v>
      </c>
    </row>
    <row r="278" spans="1:7" x14ac:dyDescent="0.25">
      <c r="A278" t="s">
        <v>1697</v>
      </c>
      <c r="B278" t="str">
        <f>IFERROR(VLOOKUP(A278,Index!A:B,2,FALSE),"")</f>
        <v/>
      </c>
      <c r="C278" t="e">
        <f>VLOOKUP(G276,'Variable Library'!A:D,4,FALSE)</f>
        <v>#N/A</v>
      </c>
      <c r="D278">
        <v>27691</v>
      </c>
      <c r="E278">
        <v>58.249017000000002</v>
      </c>
      <c r="F278" t="s">
        <v>543</v>
      </c>
      <c r="G278" t="str">
        <f t="shared" si="35"/>
        <v>forward_seven_month_return_sector</v>
      </c>
    </row>
    <row r="279" spans="1:7" hidden="1" x14ac:dyDescent="0.25">
      <c r="A279" t="s">
        <v>267</v>
      </c>
      <c r="D279">
        <v>35250</v>
      </c>
      <c r="E279">
        <v>74.149646000000004</v>
      </c>
      <c r="F279" t="s">
        <v>544</v>
      </c>
    </row>
    <row r="280" spans="1:7" ht="15" customHeight="1" x14ac:dyDescent="0.25">
      <c r="A280" t="s">
        <v>1699</v>
      </c>
      <c r="B280" t="str">
        <f>IFERROR(VLOOKUP(A280,Index!A:B,2,FALSE),"")</f>
        <v/>
      </c>
      <c r="C280" t="e">
        <f>VLOOKUP(G278,'Variable Library'!A:D,4,FALSE)</f>
        <v>#N/A</v>
      </c>
      <c r="D280">
        <v>27658</v>
      </c>
      <c r="E280">
        <v>58.179600000000001</v>
      </c>
      <c r="F280" t="s">
        <v>543</v>
      </c>
      <c r="G280" t="str">
        <f>SUBSTITUTE(A280,"_zscore","")</f>
        <v>forward_seven_month_return</v>
      </c>
    </row>
    <row r="281" spans="1:7" hidden="1" x14ac:dyDescent="0.25">
      <c r="A281" t="s">
        <v>1652</v>
      </c>
      <c r="D281">
        <v>34181</v>
      </c>
      <c r="E281">
        <v>71.900965999999997</v>
      </c>
      <c r="F281" t="s">
        <v>544</v>
      </c>
    </row>
    <row r="282" spans="1:7" hidden="1" x14ac:dyDescent="0.25">
      <c r="A282" t="s">
        <v>1653</v>
      </c>
      <c r="D282">
        <v>34181</v>
      </c>
      <c r="E282">
        <v>71.900965999999997</v>
      </c>
      <c r="F282" t="s">
        <v>544</v>
      </c>
    </row>
    <row r="283" spans="1:7" hidden="1" x14ac:dyDescent="0.25">
      <c r="A283" t="s">
        <v>1654</v>
      </c>
      <c r="D283">
        <v>34181</v>
      </c>
      <c r="E283">
        <v>71.900965999999997</v>
      </c>
      <c r="F283" t="s">
        <v>544</v>
      </c>
    </row>
    <row r="284" spans="1:7" ht="15" hidden="1" customHeight="1" x14ac:dyDescent="0.25">
      <c r="A284" t="s">
        <v>1655</v>
      </c>
      <c r="B284" t="str">
        <f>IFERROR(VLOOKUP(A284,Index!A:B,2,FALSE),"")</f>
        <v/>
      </c>
      <c r="D284">
        <v>34181</v>
      </c>
      <c r="E284">
        <v>71.900965999999997</v>
      </c>
      <c r="F284" t="s">
        <v>544</v>
      </c>
    </row>
    <row r="285" spans="1:7" hidden="1" x14ac:dyDescent="0.25">
      <c r="A285" t="s">
        <v>1656</v>
      </c>
      <c r="D285">
        <v>34150</v>
      </c>
      <c r="E285">
        <v>71.835756000000003</v>
      </c>
      <c r="F285" t="s">
        <v>544</v>
      </c>
    </row>
    <row r="286" spans="1:7" hidden="1" x14ac:dyDescent="0.25">
      <c r="A286" t="s">
        <v>1657</v>
      </c>
      <c r="D286">
        <v>34150</v>
      </c>
      <c r="E286">
        <v>71.835756000000003</v>
      </c>
      <c r="F286" t="s">
        <v>544</v>
      </c>
    </row>
    <row r="287" spans="1:7" hidden="1" x14ac:dyDescent="0.25">
      <c r="A287" t="s">
        <v>1658</v>
      </c>
      <c r="D287">
        <v>34053</v>
      </c>
      <c r="E287">
        <v>71.631713000000005</v>
      </c>
      <c r="F287" t="s">
        <v>544</v>
      </c>
    </row>
    <row r="288" spans="1:7" ht="15" hidden="1" customHeight="1" x14ac:dyDescent="0.25">
      <c r="A288" t="s">
        <v>1659</v>
      </c>
      <c r="B288" t="str">
        <f>IFERROR(VLOOKUP(A288,Index!A:B,2,FALSE),"")</f>
        <v/>
      </c>
      <c r="D288">
        <v>34053</v>
      </c>
      <c r="E288">
        <v>71.631713000000005</v>
      </c>
      <c r="F288" t="s">
        <v>544</v>
      </c>
    </row>
    <row r="289" spans="1:7" ht="15" hidden="1" customHeight="1" x14ac:dyDescent="0.25">
      <c r="A289" t="s">
        <v>1660</v>
      </c>
      <c r="B289" t="str">
        <f>IFERROR(VLOOKUP(A289,Index!A:B,2,FALSE),"")</f>
        <v/>
      </c>
      <c r="D289">
        <v>31687</v>
      </c>
      <c r="E289">
        <v>66.654747</v>
      </c>
      <c r="F289" t="s">
        <v>544</v>
      </c>
    </row>
    <row r="290" spans="1:7" ht="15" hidden="1" customHeight="1" x14ac:dyDescent="0.25">
      <c r="A290" t="s">
        <v>1661</v>
      </c>
      <c r="B290" t="str">
        <f>IFERROR(VLOOKUP(A290,Index!A:B,2,FALSE),"")</f>
        <v/>
      </c>
      <c r="D290">
        <v>31687</v>
      </c>
      <c r="E290">
        <v>66.654747</v>
      </c>
      <c r="F290" t="s">
        <v>544</v>
      </c>
    </row>
    <row r="291" spans="1:7" hidden="1" x14ac:dyDescent="0.25">
      <c r="A291" t="s">
        <v>1662</v>
      </c>
      <c r="D291">
        <v>31687</v>
      </c>
      <c r="E291">
        <v>66.654747</v>
      </c>
      <c r="F291" t="s">
        <v>544</v>
      </c>
    </row>
    <row r="292" spans="1:7" hidden="1" x14ac:dyDescent="0.25">
      <c r="A292" t="s">
        <v>1663</v>
      </c>
      <c r="D292">
        <v>31687</v>
      </c>
      <c r="E292">
        <v>66.654747</v>
      </c>
      <c r="F292" t="s">
        <v>544</v>
      </c>
    </row>
    <row r="293" spans="1:7" hidden="1" x14ac:dyDescent="0.25">
      <c r="A293" t="s">
        <v>1664</v>
      </c>
      <c r="D293">
        <v>31687</v>
      </c>
      <c r="E293">
        <v>66.654747</v>
      </c>
      <c r="F293" t="s">
        <v>544</v>
      </c>
    </row>
    <row r="294" spans="1:7" ht="15" hidden="1" customHeight="1" x14ac:dyDescent="0.25">
      <c r="A294" t="s">
        <v>1665</v>
      </c>
      <c r="B294" t="str">
        <f>IFERROR(VLOOKUP(A294,Index!A:B,2,FALSE),"")</f>
        <v/>
      </c>
      <c r="D294">
        <v>31687</v>
      </c>
      <c r="E294">
        <v>66.654747</v>
      </c>
      <c r="F294" t="s">
        <v>544</v>
      </c>
    </row>
    <row r="295" spans="1:7" hidden="1" x14ac:dyDescent="0.25">
      <c r="A295" t="s">
        <v>1666</v>
      </c>
      <c r="D295">
        <v>31681</v>
      </c>
      <c r="E295">
        <v>66.642124999999993</v>
      </c>
      <c r="F295" t="s">
        <v>544</v>
      </c>
    </row>
    <row r="296" spans="1:7" hidden="1" x14ac:dyDescent="0.25">
      <c r="A296" t="s">
        <v>1667</v>
      </c>
      <c r="D296">
        <v>31681</v>
      </c>
      <c r="E296">
        <v>66.642124999999993</v>
      </c>
      <c r="F296" t="s">
        <v>544</v>
      </c>
    </row>
    <row r="297" spans="1:7" hidden="1" x14ac:dyDescent="0.25">
      <c r="A297" t="s">
        <v>1668</v>
      </c>
      <c r="D297">
        <v>31681</v>
      </c>
      <c r="E297">
        <v>66.642124999999993</v>
      </c>
      <c r="F297" t="s">
        <v>544</v>
      </c>
    </row>
    <row r="298" spans="1:7" ht="15" hidden="1" customHeight="1" x14ac:dyDescent="0.25">
      <c r="A298" t="s">
        <v>1669</v>
      </c>
      <c r="B298" t="str">
        <f>IFERROR(VLOOKUP(A298,Index!A:B,2,FALSE),"")</f>
        <v/>
      </c>
      <c r="D298">
        <v>31681</v>
      </c>
      <c r="E298">
        <v>66.642124999999993</v>
      </c>
      <c r="F298" t="s">
        <v>544</v>
      </c>
    </row>
    <row r="299" spans="1:7" hidden="1" x14ac:dyDescent="0.25">
      <c r="A299" t="s">
        <v>1670</v>
      </c>
      <c r="D299">
        <v>31681</v>
      </c>
      <c r="E299">
        <v>66.642124999999993</v>
      </c>
      <c r="F299" t="s">
        <v>544</v>
      </c>
    </row>
    <row r="300" spans="1:7" hidden="1" x14ac:dyDescent="0.25">
      <c r="A300" t="s">
        <v>1671</v>
      </c>
      <c r="D300">
        <v>31681</v>
      </c>
      <c r="E300">
        <v>66.642124999999993</v>
      </c>
      <c r="F300" t="s">
        <v>544</v>
      </c>
    </row>
    <row r="301" spans="1:7" x14ac:dyDescent="0.25">
      <c r="A301" t="s">
        <v>1526</v>
      </c>
      <c r="B301" t="str">
        <f>IFERROR(VLOOKUP(A301,Index!A:B,2,FALSE),"")</f>
        <v/>
      </c>
      <c r="C301" t="e">
        <f>VLOOKUP(G299,'Variable Library'!A:D,4,FALSE)</f>
        <v>#N/A</v>
      </c>
      <c r="D301">
        <v>46859</v>
      </c>
      <c r="E301">
        <v>98.569595000000007</v>
      </c>
      <c r="F301" t="s">
        <v>543</v>
      </c>
      <c r="G301" t="str">
        <f t="shared" ref="G301:G302" si="36">SUBSTITUTE(A301,"_zscore","")</f>
        <v>forward_seventeen_month_return_sector</v>
      </c>
    </row>
    <row r="302" spans="1:7" x14ac:dyDescent="0.25">
      <c r="A302" t="s">
        <v>1528</v>
      </c>
      <c r="B302" t="str">
        <f>IFERROR(VLOOKUP(A302,Index!A:B,2,FALSE),"")</f>
        <v/>
      </c>
      <c r="C302" t="e">
        <f>VLOOKUP(G300,'Variable Library'!A:D,4,FALSE)</f>
        <v>#N/A</v>
      </c>
      <c r="D302">
        <v>46850</v>
      </c>
      <c r="E302">
        <v>98.550663999999998</v>
      </c>
      <c r="F302" t="s">
        <v>543</v>
      </c>
      <c r="G302" t="str">
        <f t="shared" si="36"/>
        <v>forward_seventeen_month_return</v>
      </c>
    </row>
    <row r="303" spans="1:7" hidden="1" x14ac:dyDescent="0.25">
      <c r="A303" t="s">
        <v>272</v>
      </c>
      <c r="D303">
        <v>31477</v>
      </c>
      <c r="E303">
        <v>66.213003999999998</v>
      </c>
      <c r="F303" t="s">
        <v>544</v>
      </c>
    </row>
    <row r="304" spans="1:7" ht="15" customHeight="1" x14ac:dyDescent="0.25">
      <c r="A304" t="s">
        <v>1713</v>
      </c>
      <c r="B304" t="str">
        <f>IFERROR(VLOOKUP(A304,Index!A:B,2,FALSE),"")</f>
        <v/>
      </c>
      <c r="C304" t="str">
        <f>VLOOKUP(G302,'Variable Library'!A:D,4,FALSE)</f>
        <v>Enrichment (CRSP/Compustat Merged Database)</v>
      </c>
      <c r="D304">
        <v>23850</v>
      </c>
      <c r="E304">
        <v>50.169334999999997</v>
      </c>
      <c r="F304" t="s">
        <v>543</v>
      </c>
      <c r="G304" t="str">
        <f t="shared" ref="G304:G305" si="37">SUBSTITUTE(A304,"_zscore","")</f>
        <v>forward_six_month_return_sector</v>
      </c>
    </row>
    <row r="305" spans="1:7" x14ac:dyDescent="0.25">
      <c r="A305" t="s">
        <v>1714</v>
      </c>
      <c r="B305" t="str">
        <f>IFERROR(VLOOKUP(A305,Index!A:B,2,FALSE),"")</f>
        <v/>
      </c>
      <c r="C305" t="e">
        <f>VLOOKUP(G303,'Variable Library'!A:D,4,FALSE)</f>
        <v>#N/A</v>
      </c>
      <c r="D305">
        <v>23815</v>
      </c>
      <c r="E305">
        <v>50.095711000000001</v>
      </c>
      <c r="F305" t="s">
        <v>543</v>
      </c>
      <c r="G305" t="str">
        <f t="shared" si="37"/>
        <v>forward_six_month_return</v>
      </c>
    </row>
    <row r="306" spans="1:7" hidden="1" x14ac:dyDescent="0.25">
      <c r="A306" t="s">
        <v>276</v>
      </c>
      <c r="D306">
        <v>31467</v>
      </c>
      <c r="E306">
        <v>66.191969</v>
      </c>
      <c r="F306" t="s">
        <v>544</v>
      </c>
    </row>
    <row r="307" spans="1:7" hidden="1" x14ac:dyDescent="0.25">
      <c r="A307" t="s">
        <v>1676</v>
      </c>
      <c r="D307">
        <v>30264</v>
      </c>
      <c r="E307">
        <v>63.661414999999998</v>
      </c>
      <c r="F307" t="s">
        <v>544</v>
      </c>
    </row>
    <row r="308" spans="1:7" ht="15" hidden="1" customHeight="1" x14ac:dyDescent="0.25">
      <c r="A308" t="s">
        <v>1677</v>
      </c>
      <c r="B308" t="str">
        <f>IFERROR(VLOOKUP(A308,Index!A:B,2,FALSE),"")</f>
        <v/>
      </c>
      <c r="D308">
        <v>30264</v>
      </c>
      <c r="E308">
        <v>63.661414999999998</v>
      </c>
      <c r="F308" t="s">
        <v>544</v>
      </c>
    </row>
    <row r="309" spans="1:7" hidden="1" x14ac:dyDescent="0.25">
      <c r="A309" t="s">
        <v>1678</v>
      </c>
      <c r="D309">
        <v>30264</v>
      </c>
      <c r="E309">
        <v>63.661414999999998</v>
      </c>
      <c r="F309" t="s">
        <v>544</v>
      </c>
    </row>
    <row r="310" spans="1:7" hidden="1" x14ac:dyDescent="0.25">
      <c r="A310" t="s">
        <v>1679</v>
      </c>
      <c r="D310">
        <v>30264</v>
      </c>
      <c r="E310">
        <v>63.661414999999998</v>
      </c>
      <c r="F310" t="s">
        <v>544</v>
      </c>
    </row>
    <row r="311" spans="1:7" hidden="1" x14ac:dyDescent="0.25">
      <c r="A311" t="s">
        <v>1680</v>
      </c>
      <c r="D311">
        <v>30147</v>
      </c>
      <c r="E311">
        <v>63.415300999999999</v>
      </c>
      <c r="F311" t="s">
        <v>544</v>
      </c>
    </row>
    <row r="312" spans="1:7" ht="15" hidden="1" customHeight="1" x14ac:dyDescent="0.25">
      <c r="A312" t="s">
        <v>1681</v>
      </c>
      <c r="B312" t="str">
        <f>IFERROR(VLOOKUP(A312,Index!A:B,2,FALSE),"")</f>
        <v/>
      </c>
      <c r="D312">
        <v>30147</v>
      </c>
      <c r="E312">
        <v>63.415300999999999</v>
      </c>
      <c r="F312" t="s">
        <v>544</v>
      </c>
    </row>
    <row r="313" spans="1:7" hidden="1" x14ac:dyDescent="0.25">
      <c r="A313" t="s">
        <v>1682</v>
      </c>
      <c r="D313">
        <v>30051</v>
      </c>
      <c r="E313">
        <v>63.213361999999996</v>
      </c>
      <c r="F313" t="s">
        <v>544</v>
      </c>
    </row>
    <row r="314" spans="1:7" hidden="1" x14ac:dyDescent="0.25">
      <c r="A314" t="s">
        <v>1683</v>
      </c>
      <c r="D314">
        <v>30051</v>
      </c>
      <c r="E314">
        <v>63.213361999999996</v>
      </c>
      <c r="F314" t="s">
        <v>544</v>
      </c>
    </row>
    <row r="315" spans="1:7" x14ac:dyDescent="0.25">
      <c r="A315" t="s">
        <v>1531</v>
      </c>
      <c r="B315" t="str">
        <f>IFERROR(VLOOKUP(A315,Index!A:B,2,FALSE),"")</f>
        <v/>
      </c>
      <c r="C315" t="e">
        <f>VLOOKUP(G313,'Variable Library'!A:D,4,FALSE)</f>
        <v>#N/A</v>
      </c>
      <c r="D315">
        <v>46766</v>
      </c>
      <c r="E315">
        <v>98.373966999999993</v>
      </c>
      <c r="F315" t="s">
        <v>543</v>
      </c>
      <c r="G315" t="str">
        <f>SUBSTITUTE(A315,"_zscore","")</f>
        <v>forward_sixteen_month_return_sector</v>
      </c>
    </row>
    <row r="316" spans="1:7" ht="15" hidden="1" customHeight="1" x14ac:dyDescent="0.25">
      <c r="A316" t="s">
        <v>1685</v>
      </c>
      <c r="B316" t="str">
        <f>IFERROR(VLOOKUP(A316,Index!A:B,2,FALSE),"")</f>
        <v/>
      </c>
      <c r="D316">
        <v>27728</v>
      </c>
      <c r="E316">
        <v>58.326847000000001</v>
      </c>
      <c r="F316" t="s">
        <v>544</v>
      </c>
    </row>
    <row r="317" spans="1:7" hidden="1" x14ac:dyDescent="0.25">
      <c r="A317" t="s">
        <v>1686</v>
      </c>
      <c r="D317">
        <v>27728</v>
      </c>
      <c r="E317">
        <v>58.326847000000001</v>
      </c>
      <c r="F317" t="s">
        <v>544</v>
      </c>
    </row>
    <row r="318" spans="1:7" hidden="1" x14ac:dyDescent="0.25">
      <c r="A318" t="s">
        <v>1687</v>
      </c>
      <c r="D318">
        <v>27728</v>
      </c>
      <c r="E318">
        <v>58.326847000000001</v>
      </c>
      <c r="F318" t="s">
        <v>544</v>
      </c>
    </row>
    <row r="319" spans="1:7" hidden="1" x14ac:dyDescent="0.25">
      <c r="A319" t="s">
        <v>1688</v>
      </c>
      <c r="D319">
        <v>27728</v>
      </c>
      <c r="E319">
        <v>58.326847000000001</v>
      </c>
      <c r="F319" t="s">
        <v>544</v>
      </c>
    </row>
    <row r="320" spans="1:7" ht="15" hidden="1" customHeight="1" x14ac:dyDescent="0.25">
      <c r="A320" t="s">
        <v>1689</v>
      </c>
      <c r="B320" t="str">
        <f>IFERROR(VLOOKUP(A320,Index!A:B,2,FALSE),"")</f>
        <v/>
      </c>
      <c r="D320">
        <v>27728</v>
      </c>
      <c r="E320">
        <v>58.326847000000001</v>
      </c>
      <c r="F320" t="s">
        <v>544</v>
      </c>
    </row>
    <row r="321" spans="1:7" hidden="1" x14ac:dyDescent="0.25">
      <c r="A321" t="s">
        <v>1690</v>
      </c>
      <c r="D321">
        <v>27728</v>
      </c>
      <c r="E321">
        <v>58.326847000000001</v>
      </c>
      <c r="F321" t="s">
        <v>544</v>
      </c>
    </row>
    <row r="322" spans="1:7" hidden="1" x14ac:dyDescent="0.25">
      <c r="A322" t="s">
        <v>1691</v>
      </c>
      <c r="D322">
        <v>27718</v>
      </c>
      <c r="E322">
        <v>58.305812000000003</v>
      </c>
      <c r="F322" t="s">
        <v>544</v>
      </c>
    </row>
    <row r="323" spans="1:7" hidden="1" x14ac:dyDescent="0.25">
      <c r="A323" t="s">
        <v>1692</v>
      </c>
      <c r="D323">
        <v>27718</v>
      </c>
      <c r="E323">
        <v>58.305812000000003</v>
      </c>
      <c r="F323" t="s">
        <v>544</v>
      </c>
    </row>
    <row r="324" spans="1:7" ht="15" hidden="1" customHeight="1" x14ac:dyDescent="0.25">
      <c r="A324" t="s">
        <v>1693</v>
      </c>
      <c r="B324" t="str">
        <f>IFERROR(VLOOKUP(A324,Index!A:B,2,FALSE),"")</f>
        <v/>
      </c>
      <c r="D324">
        <v>27718</v>
      </c>
      <c r="E324">
        <v>58.305812000000003</v>
      </c>
      <c r="F324" t="s">
        <v>544</v>
      </c>
    </row>
    <row r="325" spans="1:7" hidden="1" x14ac:dyDescent="0.25">
      <c r="A325" t="s">
        <v>1694</v>
      </c>
      <c r="D325">
        <v>27718</v>
      </c>
      <c r="E325">
        <v>58.305812000000003</v>
      </c>
      <c r="F325" t="s">
        <v>544</v>
      </c>
    </row>
    <row r="326" spans="1:7" hidden="1" x14ac:dyDescent="0.25">
      <c r="A326" t="s">
        <v>1695</v>
      </c>
      <c r="D326">
        <v>27718</v>
      </c>
      <c r="E326">
        <v>58.305812000000003</v>
      </c>
      <c r="F326" t="s">
        <v>544</v>
      </c>
    </row>
    <row r="327" spans="1:7" hidden="1" x14ac:dyDescent="0.25">
      <c r="A327" t="s">
        <v>1696</v>
      </c>
      <c r="D327">
        <v>27718</v>
      </c>
      <c r="E327">
        <v>58.305812000000003</v>
      </c>
      <c r="F327" t="s">
        <v>544</v>
      </c>
    </row>
    <row r="328" spans="1:7" ht="15" customHeight="1" x14ac:dyDescent="0.25">
      <c r="A328" t="s">
        <v>1532</v>
      </c>
      <c r="B328" t="str">
        <f>IFERROR(VLOOKUP(A328,Index!A:B,2,FALSE),"")</f>
        <v/>
      </c>
      <c r="C328" t="e">
        <f>VLOOKUP(G326,'Variable Library'!A:D,4,FALSE)</f>
        <v>#N/A</v>
      </c>
      <c r="D328">
        <v>46762</v>
      </c>
      <c r="E328">
        <v>98.365551999999994</v>
      </c>
      <c r="F328" t="s">
        <v>543</v>
      </c>
      <c r="G328" t="str">
        <f t="shared" ref="G328:G329" si="38">SUBSTITUTE(A328,"_zscore","")</f>
        <v>forward_sixteen_month_return</v>
      </c>
    </row>
    <row r="329" spans="1:7" x14ac:dyDescent="0.25">
      <c r="A329" t="s">
        <v>1625</v>
      </c>
      <c r="B329" t="str">
        <f>IFERROR(VLOOKUP(A329,Index!A:B,2,FALSE),"")</f>
        <v/>
      </c>
      <c r="C329" t="e">
        <f>VLOOKUP(G327,'Variable Library'!A:D,4,FALSE)</f>
        <v>#N/A</v>
      </c>
      <c r="D329">
        <v>38994</v>
      </c>
      <c r="E329">
        <v>82.025284999999997</v>
      </c>
      <c r="F329" t="s">
        <v>543</v>
      </c>
      <c r="G329" t="str">
        <f t="shared" si="38"/>
        <v>forward_ten_month_return_sector</v>
      </c>
    </row>
    <row r="330" spans="1:7" hidden="1" x14ac:dyDescent="0.25">
      <c r="A330" t="s">
        <v>285</v>
      </c>
      <c r="D330">
        <v>27658</v>
      </c>
      <c r="E330">
        <v>58.179600000000001</v>
      </c>
      <c r="F330" t="s">
        <v>544</v>
      </c>
    </row>
    <row r="331" spans="1:7" x14ac:dyDescent="0.25">
      <c r="A331" t="s">
        <v>1626</v>
      </c>
      <c r="B331" t="str">
        <f>IFERROR(VLOOKUP(A331,Index!A:B,2,FALSE),"")</f>
        <v/>
      </c>
      <c r="C331" t="e">
        <f>VLOOKUP(G329,'Variable Library'!A:D,4,FALSE)</f>
        <v>#N/A</v>
      </c>
      <c r="D331">
        <v>38986</v>
      </c>
      <c r="E331">
        <v>82.008455999999995</v>
      </c>
      <c r="F331" t="s">
        <v>543</v>
      </c>
      <c r="G331" t="str">
        <f t="shared" ref="G331:G332" si="39">SUBSTITUTE(A331,"_zscore","")</f>
        <v>forward_ten_month_return</v>
      </c>
    </row>
    <row r="332" spans="1:7" ht="15" customHeight="1" x14ac:dyDescent="0.25">
      <c r="A332" t="s">
        <v>1542</v>
      </c>
      <c r="B332" t="str">
        <f>IFERROR(VLOOKUP(A332,Index!A:B,2,FALSE),"")</f>
        <v/>
      </c>
      <c r="C332" t="e">
        <f>VLOOKUP(G330,'Variable Library'!A:D,4,FALSE)</f>
        <v>#N/A</v>
      </c>
      <c r="D332">
        <v>46495</v>
      </c>
      <c r="E332">
        <v>97.803908000000007</v>
      </c>
      <c r="F332" t="s">
        <v>543</v>
      </c>
      <c r="G332" t="str">
        <f t="shared" si="39"/>
        <v>forward_thirteen_month_return_sector</v>
      </c>
    </row>
    <row r="333" spans="1:7" hidden="1" x14ac:dyDescent="0.25">
      <c r="A333" t="s">
        <v>289</v>
      </c>
      <c r="D333">
        <v>27640</v>
      </c>
      <c r="E333">
        <v>58.141736000000002</v>
      </c>
      <c r="F333" t="s">
        <v>544</v>
      </c>
    </row>
    <row r="334" spans="1:7" hidden="1" x14ac:dyDescent="0.25">
      <c r="A334" t="s">
        <v>1701</v>
      </c>
      <c r="D334">
        <v>26971</v>
      </c>
      <c r="E334">
        <v>56.734470999999999</v>
      </c>
      <c r="F334" t="s">
        <v>544</v>
      </c>
    </row>
    <row r="335" spans="1:7" hidden="1" x14ac:dyDescent="0.25">
      <c r="A335" t="s">
        <v>1702</v>
      </c>
      <c r="D335">
        <v>26971</v>
      </c>
      <c r="E335">
        <v>56.734470999999999</v>
      </c>
      <c r="F335" t="s">
        <v>544</v>
      </c>
    </row>
    <row r="336" spans="1:7" x14ac:dyDescent="0.25">
      <c r="A336" t="s">
        <v>1544</v>
      </c>
      <c r="B336" t="str">
        <f>IFERROR(VLOOKUP(A336,Index!A:B,2,FALSE),"")</f>
        <v/>
      </c>
      <c r="C336" t="e">
        <f>VLOOKUP(G334,'Variable Library'!A:D,4,FALSE)</f>
        <v>#N/A</v>
      </c>
      <c r="D336">
        <v>46483</v>
      </c>
      <c r="E336">
        <v>97.778666000000001</v>
      </c>
      <c r="F336" t="s">
        <v>543</v>
      </c>
      <c r="G336" t="str">
        <f t="shared" ref="G336:G337" si="40">SUBSTITUTE(A336,"_zscore","")</f>
        <v>forward_thirteen_month_return</v>
      </c>
    </row>
    <row r="337" spans="1:7" x14ac:dyDescent="0.25">
      <c r="A337" t="s">
        <v>1462</v>
      </c>
      <c r="B337" t="str">
        <f>IFERROR(VLOOKUP(A337,Index!A:B,2,FALSE),"")</f>
        <v/>
      </c>
      <c r="C337" t="e">
        <f>VLOOKUP(G335,'Variable Library'!A:D,4,FALSE)</f>
        <v>#N/A</v>
      </c>
      <c r="D337">
        <v>47503</v>
      </c>
      <c r="E337">
        <v>99.924272999999999</v>
      </c>
      <c r="F337" t="s">
        <v>543</v>
      </c>
      <c r="G337" t="str">
        <f t="shared" si="40"/>
        <v>forward_thirty_month_return_sector</v>
      </c>
    </row>
    <row r="338" spans="1:7" hidden="1" x14ac:dyDescent="0.25">
      <c r="A338" t="s">
        <v>296</v>
      </c>
      <c r="D338">
        <v>26927</v>
      </c>
      <c r="E338">
        <v>56.641914999999997</v>
      </c>
      <c r="F338" t="s">
        <v>544</v>
      </c>
    </row>
    <row r="339" spans="1:7" hidden="1" x14ac:dyDescent="0.25">
      <c r="A339" t="s">
        <v>1705</v>
      </c>
      <c r="D339">
        <v>26757</v>
      </c>
      <c r="E339">
        <v>56.284314000000002</v>
      </c>
      <c r="F339" t="s">
        <v>544</v>
      </c>
    </row>
    <row r="340" spans="1:7" ht="15" hidden="1" customHeight="1" x14ac:dyDescent="0.25">
      <c r="A340" t="s">
        <v>1706</v>
      </c>
      <c r="B340" t="str">
        <f>IFERROR(VLOOKUP(A340,Index!A:B,2,FALSE),"")</f>
        <v/>
      </c>
      <c r="D340">
        <v>26757</v>
      </c>
      <c r="E340">
        <v>56.284314000000002</v>
      </c>
      <c r="F340" t="s">
        <v>544</v>
      </c>
    </row>
    <row r="341" spans="1:7" hidden="1" x14ac:dyDescent="0.25">
      <c r="A341" t="s">
        <v>1707</v>
      </c>
      <c r="D341">
        <v>26358</v>
      </c>
      <c r="E341">
        <v>55.445003</v>
      </c>
      <c r="F341" t="s">
        <v>544</v>
      </c>
    </row>
    <row r="342" spans="1:7" hidden="1" x14ac:dyDescent="0.25">
      <c r="A342" t="s">
        <v>1708</v>
      </c>
      <c r="D342">
        <v>26358</v>
      </c>
      <c r="E342">
        <v>55.445003</v>
      </c>
      <c r="F342" t="s">
        <v>544</v>
      </c>
    </row>
    <row r="343" spans="1:7" hidden="1" x14ac:dyDescent="0.25">
      <c r="A343" t="s">
        <v>1709</v>
      </c>
      <c r="D343">
        <v>26140</v>
      </c>
      <c r="E343">
        <v>54.986432000000001</v>
      </c>
      <c r="F343" t="s">
        <v>544</v>
      </c>
    </row>
    <row r="344" spans="1:7" hidden="1" x14ac:dyDescent="0.25">
      <c r="A344" t="s">
        <v>1710</v>
      </c>
      <c r="D344">
        <v>26140</v>
      </c>
      <c r="E344">
        <v>54.986432000000001</v>
      </c>
      <c r="F344" t="s">
        <v>544</v>
      </c>
    </row>
    <row r="345" spans="1:7" x14ac:dyDescent="0.25">
      <c r="A345" t="s">
        <v>1464</v>
      </c>
      <c r="B345" t="str">
        <f>IFERROR(VLOOKUP(A345,Index!A:B,2,FALSE),"")</f>
        <v/>
      </c>
      <c r="C345" t="e">
        <f>VLOOKUP(G343,'Variable Library'!A:D,4,FALSE)</f>
        <v>#N/A</v>
      </c>
      <c r="D345">
        <v>47503</v>
      </c>
      <c r="E345">
        <v>99.924272999999999</v>
      </c>
      <c r="F345" t="s">
        <v>543</v>
      </c>
      <c r="G345" t="str">
        <f>SUBSTITUTE(A345,"_zscore","")</f>
        <v>forward_thirty_month_return</v>
      </c>
    </row>
    <row r="346" spans="1:7" ht="15" hidden="1" customHeight="1" x14ac:dyDescent="0.25">
      <c r="A346" t="s">
        <v>297</v>
      </c>
      <c r="B346">
        <f>IFERROR(VLOOKUP(A346,Index!A:B,2,FALSE),"")</f>
        <v>129</v>
      </c>
      <c r="D346">
        <v>24170</v>
      </c>
      <c r="E346">
        <v>50.842466000000002</v>
      </c>
      <c r="F346" t="s">
        <v>544</v>
      </c>
    </row>
    <row r="347" spans="1:7" x14ac:dyDescent="0.25">
      <c r="A347" t="s">
        <v>1441</v>
      </c>
      <c r="B347" t="str">
        <f>IFERROR(VLOOKUP(A347,Index!A:B,2,FALSE),"")</f>
        <v/>
      </c>
      <c r="C347" t="str">
        <f>VLOOKUP(G345,'Variable Library'!A:D,4,FALSE)</f>
        <v>Enrichment (CRSP/Compustat Merged Database)</v>
      </c>
      <c r="D347">
        <v>47533</v>
      </c>
      <c r="E347">
        <v>99.987379000000004</v>
      </c>
      <c r="F347" t="s">
        <v>543</v>
      </c>
      <c r="G347" t="str">
        <f t="shared" ref="G347:G349" si="41">SUBSTITUTE(A347,"_zscore","")</f>
        <v>forward_thirtyfive_month_return_sector</v>
      </c>
    </row>
    <row r="348" spans="1:7" x14ac:dyDescent="0.25">
      <c r="A348" t="s">
        <v>1443</v>
      </c>
      <c r="B348" t="str">
        <f>IFERROR(VLOOKUP(A348,Index!A:B,2,FALSE),"")</f>
        <v/>
      </c>
      <c r="C348" t="e">
        <f>VLOOKUP(G346,'Variable Library'!A:D,4,FALSE)</f>
        <v>#N/A</v>
      </c>
      <c r="D348">
        <v>47533</v>
      </c>
      <c r="E348">
        <v>99.987379000000004</v>
      </c>
      <c r="F348" t="s">
        <v>543</v>
      </c>
      <c r="G348" t="str">
        <f t="shared" si="41"/>
        <v>forward_thirtyfive_month_return</v>
      </c>
    </row>
    <row r="349" spans="1:7" x14ac:dyDescent="0.25">
      <c r="A349" t="s">
        <v>1447</v>
      </c>
      <c r="B349" t="str">
        <f>IFERROR(VLOOKUP(A349,Index!A:B,2,FALSE),"")</f>
        <v/>
      </c>
      <c r="C349" t="e">
        <f>VLOOKUP(G347,'Variable Library'!A:D,4,FALSE)</f>
        <v>#N/A</v>
      </c>
      <c r="D349">
        <v>47527</v>
      </c>
      <c r="E349">
        <v>99.974757999999994</v>
      </c>
      <c r="F349" t="s">
        <v>543</v>
      </c>
      <c r="G349" t="str">
        <f t="shared" si="41"/>
        <v>forward_thirtyfour_month_return_sector</v>
      </c>
    </row>
    <row r="350" spans="1:7" ht="15" hidden="1" customHeight="1" x14ac:dyDescent="0.25">
      <c r="A350" t="s">
        <v>298</v>
      </c>
      <c r="B350">
        <f>IFERROR(VLOOKUP(A350,Index!A:B,2,FALSE),"")</f>
        <v>11</v>
      </c>
      <c r="D350">
        <v>23815</v>
      </c>
      <c r="E350">
        <v>50.095711000000001</v>
      </c>
      <c r="F350" t="s">
        <v>544</v>
      </c>
    </row>
    <row r="351" spans="1:7" x14ac:dyDescent="0.25">
      <c r="A351" t="s">
        <v>1445</v>
      </c>
      <c r="B351" t="str">
        <f>IFERROR(VLOOKUP(A351,Index!A:B,2,FALSE),"")</f>
        <v/>
      </c>
      <c r="C351" t="e">
        <f>VLOOKUP(G349,'Variable Library'!A:D,4,FALSE)</f>
        <v>#N/A</v>
      </c>
      <c r="D351">
        <v>47527</v>
      </c>
      <c r="E351">
        <v>99.974757999999994</v>
      </c>
      <c r="F351" t="s">
        <v>543</v>
      </c>
      <c r="G351" t="str">
        <f>SUBSTITUTE(A351,"_zscore","")</f>
        <v>forward_thirtyfour_month_return</v>
      </c>
    </row>
    <row r="352" spans="1:7" hidden="1" x14ac:dyDescent="0.25">
      <c r="A352" t="s">
        <v>1716</v>
      </c>
      <c r="D352">
        <v>23770</v>
      </c>
      <c r="E352">
        <v>50.001052000000001</v>
      </c>
      <c r="F352" t="s">
        <v>544</v>
      </c>
    </row>
    <row r="353" spans="1:7" hidden="1" x14ac:dyDescent="0.25">
      <c r="A353" t="s">
        <v>1717</v>
      </c>
      <c r="D353">
        <v>23770</v>
      </c>
      <c r="E353">
        <v>50.001052000000001</v>
      </c>
      <c r="F353" t="s">
        <v>544</v>
      </c>
    </row>
    <row r="354" spans="1:7" hidden="1" x14ac:dyDescent="0.25">
      <c r="A354" t="s">
        <v>1718</v>
      </c>
      <c r="B354" t="str">
        <f>IFERROR(VLOOKUP(A354,Index!A:B,2,FALSE),"")</f>
        <v/>
      </c>
      <c r="D354">
        <v>23770</v>
      </c>
      <c r="E354">
        <v>50.001052000000001</v>
      </c>
      <c r="F354" t="s">
        <v>544</v>
      </c>
    </row>
    <row r="355" spans="1:7" hidden="1" x14ac:dyDescent="0.25">
      <c r="A355" t="s">
        <v>1719</v>
      </c>
      <c r="D355">
        <v>23770</v>
      </c>
      <c r="E355">
        <v>50.001052000000001</v>
      </c>
      <c r="F355" t="s">
        <v>544</v>
      </c>
    </row>
    <row r="356" spans="1:7" hidden="1" x14ac:dyDescent="0.25">
      <c r="A356" t="s">
        <v>1720</v>
      </c>
      <c r="D356">
        <v>23770</v>
      </c>
      <c r="E356">
        <v>50.001052000000001</v>
      </c>
      <c r="F356" t="s">
        <v>544</v>
      </c>
    </row>
    <row r="357" spans="1:7" hidden="1" x14ac:dyDescent="0.25">
      <c r="A357" t="s">
        <v>1721</v>
      </c>
      <c r="D357">
        <v>23770</v>
      </c>
      <c r="E357">
        <v>50.001052000000001</v>
      </c>
      <c r="F357" t="s">
        <v>544</v>
      </c>
    </row>
    <row r="358" spans="1:7" hidden="1" x14ac:dyDescent="0.25">
      <c r="A358" t="s">
        <v>1722</v>
      </c>
      <c r="B358" t="str">
        <f>IFERROR(VLOOKUP(A358,Index!A:B,2,FALSE),"")</f>
        <v/>
      </c>
      <c r="D358">
        <v>23769</v>
      </c>
      <c r="E358">
        <v>49.998947999999999</v>
      </c>
      <c r="F358" t="s">
        <v>544</v>
      </c>
    </row>
    <row r="359" spans="1:7" hidden="1" x14ac:dyDescent="0.25">
      <c r="A359" t="s">
        <v>1723</v>
      </c>
      <c r="D359">
        <v>23769</v>
      </c>
      <c r="E359">
        <v>49.998947999999999</v>
      </c>
      <c r="F359" t="s">
        <v>544</v>
      </c>
    </row>
    <row r="360" spans="1:7" hidden="1" x14ac:dyDescent="0.25">
      <c r="A360" t="s">
        <v>1724</v>
      </c>
      <c r="D360">
        <v>23769</v>
      </c>
      <c r="E360">
        <v>49.998947999999999</v>
      </c>
      <c r="F360" t="s">
        <v>544</v>
      </c>
    </row>
    <row r="361" spans="1:7" hidden="1" x14ac:dyDescent="0.25">
      <c r="A361" t="s">
        <v>1725</v>
      </c>
      <c r="D361">
        <v>23769</v>
      </c>
      <c r="E361">
        <v>49.998947999999999</v>
      </c>
      <c r="F361" t="s">
        <v>544</v>
      </c>
    </row>
    <row r="362" spans="1:7" hidden="1" x14ac:dyDescent="0.25">
      <c r="A362" t="s">
        <v>1726</v>
      </c>
      <c r="B362" t="str">
        <f>IFERROR(VLOOKUP(A362,Index!A:B,2,FALSE),"")</f>
        <v/>
      </c>
      <c r="D362">
        <v>23769</v>
      </c>
      <c r="E362">
        <v>49.998947999999999</v>
      </c>
      <c r="F362" t="s">
        <v>544</v>
      </c>
    </row>
    <row r="363" spans="1:7" hidden="1" x14ac:dyDescent="0.25">
      <c r="A363" t="s">
        <v>1727</v>
      </c>
      <c r="D363">
        <v>23769</v>
      </c>
      <c r="E363">
        <v>49.998947999999999</v>
      </c>
      <c r="F363" t="s">
        <v>544</v>
      </c>
    </row>
    <row r="364" spans="1:7" x14ac:dyDescent="0.25">
      <c r="A364" t="s">
        <v>1459</v>
      </c>
      <c r="B364" t="str">
        <f>IFERROR(VLOOKUP(A364,Index!A:B,2,FALSE),"")</f>
        <v/>
      </c>
      <c r="C364" t="e">
        <f>VLOOKUP(G362,'Variable Library'!A:D,4,FALSE)</f>
        <v>#N/A</v>
      </c>
      <c r="D364">
        <v>47509</v>
      </c>
      <c r="E364">
        <v>99.936893999999995</v>
      </c>
      <c r="F364" t="s">
        <v>543</v>
      </c>
      <c r="G364" t="str">
        <f>SUBSTITUTE(A364,"_zscore","")</f>
        <v>forward_thirtyone_month_return_sector</v>
      </c>
    </row>
    <row r="365" spans="1:7" hidden="1" x14ac:dyDescent="0.25">
      <c r="A365" t="s">
        <v>302</v>
      </c>
      <c r="D365">
        <v>23757</v>
      </c>
      <c r="E365">
        <v>49.973706</v>
      </c>
      <c r="F365" t="s">
        <v>544</v>
      </c>
    </row>
    <row r="366" spans="1:7" ht="15" customHeight="1" x14ac:dyDescent="0.25">
      <c r="A366" t="s">
        <v>1457</v>
      </c>
      <c r="B366" t="str">
        <f>IFERROR(VLOOKUP(A366,Index!A:B,2,FALSE),"")</f>
        <v/>
      </c>
      <c r="C366" t="e">
        <f>VLOOKUP(G364,'Variable Library'!A:D,4,FALSE)</f>
        <v>#N/A</v>
      </c>
      <c r="D366">
        <v>47509</v>
      </c>
      <c r="E366">
        <v>99.936893999999995</v>
      </c>
      <c r="F366" t="s">
        <v>543</v>
      </c>
      <c r="G366" t="str">
        <f>SUBSTITUTE(A366,"_zscore","")</f>
        <v>forward_thirtyone_month_return</v>
      </c>
    </row>
    <row r="367" spans="1:7" hidden="1" x14ac:dyDescent="0.25">
      <c r="A367" t="s">
        <v>1730</v>
      </c>
      <c r="D367">
        <v>23074</v>
      </c>
      <c r="E367">
        <v>48.536991</v>
      </c>
      <c r="F367" t="s">
        <v>544</v>
      </c>
    </row>
    <row r="368" spans="1:7" hidden="1" x14ac:dyDescent="0.25">
      <c r="A368" t="s">
        <v>1731</v>
      </c>
      <c r="D368">
        <v>23074</v>
      </c>
      <c r="E368">
        <v>48.536991</v>
      </c>
      <c r="F368" t="s">
        <v>544</v>
      </c>
    </row>
    <row r="369" spans="1:7" hidden="1" x14ac:dyDescent="0.25">
      <c r="A369" t="s">
        <v>1732</v>
      </c>
      <c r="D369">
        <v>23074</v>
      </c>
      <c r="E369">
        <v>48.536991</v>
      </c>
      <c r="F369" t="s">
        <v>544</v>
      </c>
    </row>
    <row r="370" spans="1:7" ht="15" hidden="1" customHeight="1" x14ac:dyDescent="0.25">
      <c r="A370" t="s">
        <v>1733</v>
      </c>
      <c r="B370" t="str">
        <f>IFERROR(VLOOKUP(A370,Index!A:B,2,FALSE),"")</f>
        <v/>
      </c>
      <c r="D370">
        <v>23074</v>
      </c>
      <c r="E370">
        <v>48.536991</v>
      </c>
      <c r="F370" t="s">
        <v>544</v>
      </c>
    </row>
    <row r="371" spans="1:7" hidden="1" x14ac:dyDescent="0.25">
      <c r="A371" t="s">
        <v>1734</v>
      </c>
      <c r="D371">
        <v>22851</v>
      </c>
      <c r="E371">
        <v>48.067901999999997</v>
      </c>
      <c r="F371" t="s">
        <v>544</v>
      </c>
    </row>
    <row r="372" spans="1:7" hidden="1" x14ac:dyDescent="0.25">
      <c r="A372" t="s">
        <v>1735</v>
      </c>
      <c r="D372">
        <v>22851</v>
      </c>
      <c r="E372">
        <v>48.067901999999997</v>
      </c>
      <c r="F372" t="s">
        <v>544</v>
      </c>
    </row>
    <row r="373" spans="1:7" hidden="1" x14ac:dyDescent="0.25">
      <c r="A373" t="s">
        <v>1736</v>
      </c>
      <c r="D373">
        <v>22851</v>
      </c>
      <c r="E373">
        <v>48.067901999999997</v>
      </c>
      <c r="F373" t="s">
        <v>544</v>
      </c>
    </row>
    <row r="374" spans="1:7" hidden="1" x14ac:dyDescent="0.25">
      <c r="A374" t="s">
        <v>1737</v>
      </c>
      <c r="B374" t="str">
        <f>IFERROR(VLOOKUP(A374,Index!A:B,2,FALSE),"")</f>
        <v/>
      </c>
      <c r="D374">
        <v>22851</v>
      </c>
      <c r="E374">
        <v>48.067901999999997</v>
      </c>
      <c r="F374" t="s">
        <v>544</v>
      </c>
    </row>
    <row r="375" spans="1:7" x14ac:dyDescent="0.25">
      <c r="A375" t="s">
        <v>1438</v>
      </c>
      <c r="B375" t="str">
        <f>IFERROR(VLOOKUP(A375,Index!A:B,2,FALSE),"")</f>
        <v/>
      </c>
      <c r="C375" t="e">
        <f>VLOOKUP(G373,'Variable Library'!A:D,4,FALSE)</f>
        <v>#N/A</v>
      </c>
      <c r="D375">
        <v>47539</v>
      </c>
      <c r="E375">
        <v>100</v>
      </c>
      <c r="F375" t="s">
        <v>543</v>
      </c>
      <c r="G375" t="str">
        <f t="shared" ref="G375:G378" si="42">SUBSTITUTE(A375,"_zscore","")</f>
        <v>forward_thirtysix_month_return_sector</v>
      </c>
    </row>
    <row r="376" spans="1:7" x14ac:dyDescent="0.25">
      <c r="A376" t="s">
        <v>1431</v>
      </c>
      <c r="B376" t="str">
        <f>IFERROR(VLOOKUP(A376,Index!A:B,2,FALSE),"")</f>
        <v/>
      </c>
      <c r="C376" t="e">
        <f>VLOOKUP(G374,'Variable Library'!A:D,4,FALSE)</f>
        <v>#N/A</v>
      </c>
      <c r="D376">
        <v>47539</v>
      </c>
      <c r="E376">
        <v>100</v>
      </c>
      <c r="F376" t="s">
        <v>543</v>
      </c>
      <c r="G376" t="str">
        <f t="shared" si="42"/>
        <v>forward_thirtysix_month_return</v>
      </c>
    </row>
    <row r="377" spans="1:7" x14ac:dyDescent="0.25">
      <c r="A377" t="s">
        <v>1450</v>
      </c>
      <c r="B377" t="str">
        <f>IFERROR(VLOOKUP(A377,Index!A:B,2,FALSE),"")</f>
        <v/>
      </c>
      <c r="C377" t="e">
        <f>VLOOKUP(G375,'Variable Library'!A:D,4,FALSE)</f>
        <v>#N/A</v>
      </c>
      <c r="D377">
        <v>47521</v>
      </c>
      <c r="E377">
        <v>99.962136000000001</v>
      </c>
      <c r="F377" t="s">
        <v>543</v>
      </c>
      <c r="G377" t="str">
        <f t="shared" si="42"/>
        <v>forward_thirtythree_month_return_sector</v>
      </c>
    </row>
    <row r="378" spans="1:7" x14ac:dyDescent="0.25">
      <c r="A378" t="s">
        <v>1449</v>
      </c>
      <c r="B378" t="str">
        <f>IFERROR(VLOOKUP(A378,Index!A:B,2,FALSE),"")</f>
        <v/>
      </c>
      <c r="C378" t="str">
        <f>VLOOKUP(G376,'Variable Library'!A:D,4,FALSE)</f>
        <v>Enrichment (CRSP/Compustat Merged Database)</v>
      </c>
      <c r="D378">
        <v>47521</v>
      </c>
      <c r="E378">
        <v>99.962136000000001</v>
      </c>
      <c r="F378" t="s">
        <v>543</v>
      </c>
      <c r="G378" t="str">
        <f t="shared" si="42"/>
        <v>forward_thirtythree_month_return</v>
      </c>
    </row>
    <row r="379" spans="1:7" hidden="1" x14ac:dyDescent="0.25">
      <c r="A379" t="s">
        <v>307</v>
      </c>
      <c r="D379">
        <v>19927</v>
      </c>
      <c r="E379">
        <v>41.917163000000002</v>
      </c>
      <c r="F379" t="s">
        <v>544</v>
      </c>
    </row>
    <row r="380" spans="1:7" x14ac:dyDescent="0.25">
      <c r="A380" t="s">
        <v>1453</v>
      </c>
      <c r="B380" t="str">
        <f>IFERROR(VLOOKUP(A380,Index!A:B,2,FALSE),"")</f>
        <v/>
      </c>
      <c r="C380" t="str">
        <f>VLOOKUP(G378,'Variable Library'!A:D,4,FALSE)</f>
        <v>Enrichment (CRSP/Compustat Merged Database)</v>
      </c>
      <c r="D380">
        <v>47515</v>
      </c>
      <c r="E380">
        <v>99.949515000000005</v>
      </c>
      <c r="F380" t="s">
        <v>543</v>
      </c>
      <c r="G380" t="str">
        <f t="shared" ref="G380:G381" si="43">SUBSTITUTE(A380,"_zscore","")</f>
        <v>forward_thirtytwo_month_return_sector</v>
      </c>
    </row>
    <row r="381" spans="1:7" x14ac:dyDescent="0.25">
      <c r="A381" t="s">
        <v>1455</v>
      </c>
      <c r="B381" t="str">
        <f>IFERROR(VLOOKUP(A381,Index!A:B,2,FALSE),"")</f>
        <v/>
      </c>
      <c r="C381" t="e">
        <f>VLOOKUP(G379,'Variable Library'!A:D,4,FALSE)</f>
        <v>#N/A</v>
      </c>
      <c r="D381">
        <v>47515</v>
      </c>
      <c r="E381">
        <v>99.949515000000005</v>
      </c>
      <c r="F381" t="s">
        <v>543</v>
      </c>
      <c r="G381" t="str">
        <f t="shared" si="43"/>
        <v>forward_thirtytwo_month_return</v>
      </c>
    </row>
    <row r="382" spans="1:7" hidden="1" x14ac:dyDescent="0.25">
      <c r="A382" t="s">
        <v>1744</v>
      </c>
      <c r="B382" t="str">
        <f>IFERROR(VLOOKUP(A382,Index!A:B,2,FALSE),"")</f>
        <v/>
      </c>
      <c r="D382">
        <v>19821</v>
      </c>
      <c r="E382">
        <v>41.694187999999997</v>
      </c>
      <c r="F382" t="s">
        <v>544</v>
      </c>
    </row>
    <row r="383" spans="1:7" hidden="1" x14ac:dyDescent="0.25">
      <c r="A383" t="s">
        <v>1745</v>
      </c>
      <c r="D383">
        <v>19821</v>
      </c>
      <c r="E383">
        <v>41.694187999999997</v>
      </c>
      <c r="F383" t="s">
        <v>544</v>
      </c>
    </row>
    <row r="384" spans="1:7" hidden="1" x14ac:dyDescent="0.25">
      <c r="A384" t="s">
        <v>1746</v>
      </c>
      <c r="D384">
        <v>19821</v>
      </c>
      <c r="E384">
        <v>41.694187999999997</v>
      </c>
      <c r="F384" t="s">
        <v>544</v>
      </c>
    </row>
    <row r="385" spans="1:7" hidden="1" x14ac:dyDescent="0.25">
      <c r="A385" t="s">
        <v>1747</v>
      </c>
      <c r="D385">
        <v>19821</v>
      </c>
      <c r="E385">
        <v>41.694187999999997</v>
      </c>
      <c r="F385" t="s">
        <v>544</v>
      </c>
    </row>
    <row r="386" spans="1:7" hidden="1" x14ac:dyDescent="0.25">
      <c r="A386" t="s">
        <v>1748</v>
      </c>
      <c r="B386" t="str">
        <f>IFERROR(VLOOKUP(A386,Index!A:B,2,FALSE),"")</f>
        <v/>
      </c>
      <c r="D386">
        <v>19821</v>
      </c>
      <c r="E386">
        <v>41.694187999999997</v>
      </c>
      <c r="F386" t="s">
        <v>544</v>
      </c>
    </row>
    <row r="387" spans="1:7" hidden="1" x14ac:dyDescent="0.25">
      <c r="A387" t="s">
        <v>1749</v>
      </c>
      <c r="D387">
        <v>19821</v>
      </c>
      <c r="E387">
        <v>41.694187999999997</v>
      </c>
      <c r="F387" t="s">
        <v>544</v>
      </c>
    </row>
    <row r="388" spans="1:7" x14ac:dyDescent="0.25">
      <c r="A388" t="s">
        <v>1827</v>
      </c>
      <c r="B388" t="str">
        <f>IFERROR(VLOOKUP(A388,Index!A:B,2,FALSE),"")</f>
        <v/>
      </c>
      <c r="C388" t="e">
        <f>VLOOKUP(G386,'Variable Library'!A:D,4,FALSE)</f>
        <v>#N/A</v>
      </c>
      <c r="D388">
        <v>12113</v>
      </c>
      <c r="E388">
        <v>25.480132000000001</v>
      </c>
      <c r="F388" t="s">
        <v>543</v>
      </c>
      <c r="G388" t="str">
        <f>SUBSTITUTE(A388,"_zscore","")</f>
        <v>forward_three_month_return_sector</v>
      </c>
    </row>
    <row r="389" spans="1:7" hidden="1" x14ac:dyDescent="0.25">
      <c r="A389" t="s">
        <v>1751</v>
      </c>
      <c r="D389">
        <v>19811</v>
      </c>
      <c r="E389">
        <v>41.673152999999999</v>
      </c>
      <c r="F389" t="s">
        <v>544</v>
      </c>
    </row>
    <row r="390" spans="1:7" hidden="1" x14ac:dyDescent="0.25">
      <c r="A390" t="s">
        <v>1752</v>
      </c>
      <c r="B390" t="str">
        <f>IFERROR(VLOOKUP(A390,Index!A:B,2,FALSE),"")</f>
        <v/>
      </c>
      <c r="D390">
        <v>19811</v>
      </c>
      <c r="E390">
        <v>41.673152999999999</v>
      </c>
      <c r="F390" t="s">
        <v>544</v>
      </c>
    </row>
    <row r="391" spans="1:7" hidden="1" x14ac:dyDescent="0.25">
      <c r="A391" t="s">
        <v>1753</v>
      </c>
      <c r="D391">
        <v>19811</v>
      </c>
      <c r="E391">
        <v>41.673152999999999</v>
      </c>
      <c r="F391" t="s">
        <v>544</v>
      </c>
    </row>
    <row r="392" spans="1:7" hidden="1" x14ac:dyDescent="0.25">
      <c r="A392" t="s">
        <v>1754</v>
      </c>
      <c r="D392">
        <v>19811</v>
      </c>
      <c r="E392">
        <v>41.673152999999999</v>
      </c>
      <c r="F392" t="s">
        <v>544</v>
      </c>
    </row>
    <row r="393" spans="1:7" hidden="1" x14ac:dyDescent="0.25">
      <c r="A393" t="s">
        <v>1755</v>
      </c>
      <c r="D393">
        <v>19811</v>
      </c>
      <c r="E393">
        <v>41.673152999999999</v>
      </c>
      <c r="F393" t="s">
        <v>544</v>
      </c>
    </row>
    <row r="394" spans="1:7" hidden="1" x14ac:dyDescent="0.25">
      <c r="A394" t="s">
        <v>1756</v>
      </c>
      <c r="D394">
        <v>19811</v>
      </c>
      <c r="E394">
        <v>41.673152999999999</v>
      </c>
      <c r="F394" t="s">
        <v>544</v>
      </c>
    </row>
    <row r="395" spans="1:7" hidden="1" x14ac:dyDescent="0.25">
      <c r="A395" t="s">
        <v>311</v>
      </c>
      <c r="D395">
        <v>19804</v>
      </c>
      <c r="E395">
        <v>41.658428000000001</v>
      </c>
      <c r="F395" t="s">
        <v>544</v>
      </c>
    </row>
    <row r="396" spans="1:7" x14ac:dyDescent="0.25">
      <c r="A396" t="s">
        <v>1828</v>
      </c>
      <c r="B396" t="str">
        <f>IFERROR(VLOOKUP(A396,Index!A:B,2,FALSE),"")</f>
        <v/>
      </c>
      <c r="C396" t="e">
        <f>VLOOKUP(G394,'Variable Library'!A:D,4,FALSE)</f>
        <v>#N/A</v>
      </c>
      <c r="D396">
        <v>12029</v>
      </c>
      <c r="E396">
        <v>25.303435</v>
      </c>
      <c r="F396" t="s">
        <v>543</v>
      </c>
      <c r="G396" t="str">
        <f>SUBSTITUTE(A396,"_zscore","")</f>
        <v>forward_three_month_return</v>
      </c>
    </row>
    <row r="397" spans="1:7" hidden="1" x14ac:dyDescent="0.25">
      <c r="A397" t="s">
        <v>1758</v>
      </c>
      <c r="D397">
        <v>19126</v>
      </c>
      <c r="E397">
        <v>40.232230000000001</v>
      </c>
      <c r="F397" t="s">
        <v>544</v>
      </c>
    </row>
    <row r="398" spans="1:7" hidden="1" x14ac:dyDescent="0.25">
      <c r="A398" t="s">
        <v>1759</v>
      </c>
      <c r="D398">
        <v>19126</v>
      </c>
      <c r="E398">
        <v>40.232230000000001</v>
      </c>
      <c r="F398" t="s">
        <v>544</v>
      </c>
    </row>
    <row r="399" spans="1:7" hidden="1" x14ac:dyDescent="0.25">
      <c r="A399" t="s">
        <v>1760</v>
      </c>
      <c r="D399">
        <v>19081</v>
      </c>
      <c r="E399">
        <v>40.137571000000001</v>
      </c>
      <c r="F399" t="s">
        <v>544</v>
      </c>
    </row>
    <row r="400" spans="1:7" hidden="1" x14ac:dyDescent="0.25">
      <c r="A400" t="s">
        <v>1761</v>
      </c>
      <c r="B400" t="str">
        <f>IFERROR(VLOOKUP(A400,Index!A:B,2,FALSE),"")</f>
        <v/>
      </c>
      <c r="D400">
        <v>19081</v>
      </c>
      <c r="E400">
        <v>40.137571000000001</v>
      </c>
      <c r="F400" t="s">
        <v>544</v>
      </c>
    </row>
    <row r="401" spans="1:7" hidden="1" x14ac:dyDescent="0.25">
      <c r="A401" t="s">
        <v>1762</v>
      </c>
      <c r="D401">
        <v>18905</v>
      </c>
      <c r="E401">
        <v>39.767349000000003</v>
      </c>
      <c r="F401" t="s">
        <v>544</v>
      </c>
    </row>
    <row r="402" spans="1:7" hidden="1" x14ac:dyDescent="0.25">
      <c r="A402" t="s">
        <v>1763</v>
      </c>
      <c r="D402">
        <v>18905</v>
      </c>
      <c r="E402">
        <v>39.767349000000003</v>
      </c>
      <c r="F402" t="s">
        <v>544</v>
      </c>
    </row>
    <row r="403" spans="1:7" hidden="1" x14ac:dyDescent="0.25">
      <c r="A403" t="s">
        <v>1764</v>
      </c>
      <c r="D403">
        <v>18862</v>
      </c>
      <c r="E403">
        <v>39.676896999999997</v>
      </c>
      <c r="F403" t="s">
        <v>544</v>
      </c>
    </row>
    <row r="404" spans="1:7" hidden="1" x14ac:dyDescent="0.25">
      <c r="A404" t="s">
        <v>1765</v>
      </c>
      <c r="D404">
        <v>18862</v>
      </c>
      <c r="E404">
        <v>39.676896999999997</v>
      </c>
      <c r="F404" t="s">
        <v>544</v>
      </c>
    </row>
    <row r="405" spans="1:7" x14ac:dyDescent="0.25">
      <c r="A405" t="s">
        <v>1547</v>
      </c>
      <c r="B405" t="str">
        <f>IFERROR(VLOOKUP(A405,Index!A:B,2,FALSE),"")</f>
        <v/>
      </c>
      <c r="C405" t="e">
        <f>VLOOKUP(G403,'Variable Library'!A:D,4,FALSE)</f>
        <v>#N/A</v>
      </c>
      <c r="D405">
        <v>46393</v>
      </c>
      <c r="E405">
        <v>97.589348000000001</v>
      </c>
      <c r="F405" t="s">
        <v>543</v>
      </c>
      <c r="G405" t="str">
        <f t="shared" ref="G405:G406" si="44">SUBSTITUTE(A405,"_zscore","")</f>
        <v>forward_twelve_month_return_sector</v>
      </c>
    </row>
    <row r="406" spans="1:7" x14ac:dyDescent="0.25">
      <c r="A406" t="s">
        <v>1548</v>
      </c>
      <c r="B406" t="str">
        <f>IFERROR(VLOOKUP(A406,Index!A:B,2,FALSE),"")</f>
        <v/>
      </c>
      <c r="C406" t="e">
        <f>VLOOKUP(G404,'Variable Library'!A:D,4,FALSE)</f>
        <v>#N/A</v>
      </c>
      <c r="D406">
        <v>46389</v>
      </c>
      <c r="E406">
        <v>97.580933999999999</v>
      </c>
      <c r="F406" t="s">
        <v>543</v>
      </c>
      <c r="G406" t="str">
        <f t="shared" si="44"/>
        <v>forward_twelve_month_return</v>
      </c>
    </row>
    <row r="407" spans="1:7" hidden="1" x14ac:dyDescent="0.25">
      <c r="A407" t="s">
        <v>315</v>
      </c>
      <c r="D407">
        <v>18857</v>
      </c>
      <c r="E407">
        <v>39.666378999999999</v>
      </c>
      <c r="F407" t="s">
        <v>544</v>
      </c>
    </row>
    <row r="408" spans="1:7" x14ac:dyDescent="0.25">
      <c r="A408" t="s">
        <v>1503</v>
      </c>
      <c r="B408" t="str">
        <f>IFERROR(VLOOKUP(A408,Index!A:B,2,FALSE),"")</f>
        <v/>
      </c>
      <c r="C408" t="str">
        <f>VLOOKUP(G406,'Variable Library'!A:D,4,FALSE)</f>
        <v>Enrichment (CRSP/Compustat Merged Database)</v>
      </c>
      <c r="D408">
        <v>47115</v>
      </c>
      <c r="E408">
        <v>99.108101000000005</v>
      </c>
      <c r="F408" t="s">
        <v>543</v>
      </c>
      <c r="G408" t="str">
        <f t="shared" ref="G408:G412" si="45">SUBSTITUTE(A408,"_zscore","")</f>
        <v>forward_twenty_month_return_sector</v>
      </c>
    </row>
    <row r="409" spans="1:7" x14ac:dyDescent="0.25">
      <c r="A409" t="s">
        <v>1504</v>
      </c>
      <c r="B409" t="str">
        <f>IFERROR(VLOOKUP(A409,Index!A:B,2,FALSE),"")</f>
        <v/>
      </c>
      <c r="C409" t="e">
        <f>VLOOKUP(G407,'Variable Library'!A:D,4,FALSE)</f>
        <v>#N/A</v>
      </c>
      <c r="D409">
        <v>47115</v>
      </c>
      <c r="E409">
        <v>99.108101000000005</v>
      </c>
      <c r="F409" t="s">
        <v>543</v>
      </c>
      <c r="G409" t="str">
        <f t="shared" si="45"/>
        <v>forward_twenty_month_return</v>
      </c>
    </row>
    <row r="410" spans="1:7" x14ac:dyDescent="0.25">
      <c r="A410" t="s">
        <v>1469</v>
      </c>
      <c r="B410" t="str">
        <f>IFERROR(VLOOKUP(A410,Index!A:B,2,FALSE),"")</f>
        <v/>
      </c>
      <c r="C410" t="e">
        <f>VLOOKUP(G408,'Variable Library'!A:D,4,FALSE)</f>
        <v>#N/A</v>
      </c>
      <c r="D410">
        <v>47491</v>
      </c>
      <c r="E410">
        <v>99.899029999999996</v>
      </c>
      <c r="F410" t="s">
        <v>543</v>
      </c>
      <c r="G410" t="str">
        <f t="shared" si="45"/>
        <v>forward_twentyeight_month_return_sector</v>
      </c>
    </row>
    <row r="411" spans="1:7" x14ac:dyDescent="0.25">
      <c r="A411" t="s">
        <v>1472</v>
      </c>
      <c r="B411" t="str">
        <f>IFERROR(VLOOKUP(A411,Index!A:B,2,FALSE),"")</f>
        <v/>
      </c>
      <c r="C411" t="str">
        <f>VLOOKUP(G409,'Variable Library'!A:D,4,FALSE)</f>
        <v>Enrichment (CRSP/Compustat Merged Database)</v>
      </c>
      <c r="D411">
        <v>47491</v>
      </c>
      <c r="E411">
        <v>99.899029999999996</v>
      </c>
      <c r="F411" t="s">
        <v>543</v>
      </c>
      <c r="G411" t="str">
        <f t="shared" si="45"/>
        <v>forward_twentyeight_month_return</v>
      </c>
    </row>
    <row r="412" spans="1:7" x14ac:dyDescent="0.25">
      <c r="A412" t="s">
        <v>1484</v>
      </c>
      <c r="B412" t="str">
        <f>IFERROR(VLOOKUP(A412,Index!A:B,2,FALSE),"")</f>
        <v/>
      </c>
      <c r="C412" t="e">
        <f>VLOOKUP(G410,'Variable Library'!A:D,4,FALSE)</f>
        <v>#N/A</v>
      </c>
      <c r="D412">
        <v>47473</v>
      </c>
      <c r="E412">
        <v>99.861166999999995</v>
      </c>
      <c r="F412" t="s">
        <v>543</v>
      </c>
      <c r="G412" t="str">
        <f t="shared" si="45"/>
        <v>forward_twentyfive_month_return_sector</v>
      </c>
    </row>
    <row r="413" spans="1:7" hidden="1" x14ac:dyDescent="0.25">
      <c r="A413" t="s">
        <v>324</v>
      </c>
      <c r="D413">
        <v>18738</v>
      </c>
      <c r="E413">
        <v>39.416058</v>
      </c>
      <c r="F413" t="s">
        <v>544</v>
      </c>
    </row>
    <row r="414" spans="1:7" hidden="1" x14ac:dyDescent="0.25">
      <c r="A414" t="s">
        <v>319</v>
      </c>
      <c r="D414">
        <v>18738</v>
      </c>
      <c r="E414">
        <v>39.416058</v>
      </c>
      <c r="F414" t="s">
        <v>544</v>
      </c>
    </row>
    <row r="415" spans="1:7" x14ac:dyDescent="0.25">
      <c r="A415" t="s">
        <v>1482</v>
      </c>
      <c r="B415" t="str">
        <f>IFERROR(VLOOKUP(A415,Index!A:B,2,FALSE),"")</f>
        <v/>
      </c>
      <c r="C415" t="e">
        <f>VLOOKUP(G413,'Variable Library'!A:D,4,FALSE)</f>
        <v>#N/A</v>
      </c>
      <c r="D415">
        <v>47473</v>
      </c>
      <c r="E415">
        <v>99.861166999999995</v>
      </c>
      <c r="F415" t="s">
        <v>543</v>
      </c>
      <c r="G415" t="str">
        <f>SUBSTITUTE(A415,"_zscore","")</f>
        <v>forward_twentyfive_month_return</v>
      </c>
    </row>
    <row r="416" spans="1:7" hidden="1" x14ac:dyDescent="0.25">
      <c r="A416" t="s">
        <v>325</v>
      </c>
      <c r="B416">
        <f>IFERROR(VLOOKUP(A416,Index!A:B,2,FALSE),"")</f>
        <v>161</v>
      </c>
      <c r="D416">
        <v>18738</v>
      </c>
      <c r="E416">
        <v>39.416058</v>
      </c>
      <c r="F416" t="s">
        <v>544</v>
      </c>
    </row>
    <row r="417" spans="1:7" x14ac:dyDescent="0.25">
      <c r="A417" t="s">
        <v>1487</v>
      </c>
      <c r="B417" t="str">
        <f>IFERROR(VLOOKUP(A417,Index!A:B,2,FALSE),"")</f>
        <v/>
      </c>
      <c r="C417" t="str">
        <f>VLOOKUP(G415,'Variable Library'!A:D,4,FALSE)</f>
        <v>Enrichment (CRSP/Compustat Merged Database)</v>
      </c>
      <c r="D417">
        <v>47467</v>
      </c>
      <c r="E417">
        <v>99.848545000000001</v>
      </c>
      <c r="F417" t="s">
        <v>543</v>
      </c>
      <c r="G417" t="str">
        <f>SUBSTITUTE(A417,"_zscore","")</f>
        <v>forward_twentyfour_month_return_sector</v>
      </c>
    </row>
    <row r="418" spans="1:7" hidden="1" x14ac:dyDescent="0.25">
      <c r="A418" t="s">
        <v>327</v>
      </c>
      <c r="D418">
        <v>18738</v>
      </c>
      <c r="E418">
        <v>39.416058</v>
      </c>
      <c r="F418" t="s">
        <v>544</v>
      </c>
    </row>
    <row r="419" spans="1:7" hidden="1" x14ac:dyDescent="0.25">
      <c r="A419" t="s">
        <v>326</v>
      </c>
      <c r="D419">
        <v>18738</v>
      </c>
      <c r="E419">
        <v>39.416058</v>
      </c>
      <c r="F419" t="s">
        <v>544</v>
      </c>
    </row>
    <row r="420" spans="1:7" x14ac:dyDescent="0.25">
      <c r="A420" t="s">
        <v>1488</v>
      </c>
      <c r="B420" t="str">
        <f>IFERROR(VLOOKUP(A420,Index!A:B,2,FALSE),"")</f>
        <v/>
      </c>
      <c r="C420" t="e">
        <f>VLOOKUP(G418,'Variable Library'!A:D,4,FALSE)</f>
        <v>#N/A</v>
      </c>
      <c r="D420">
        <v>47467</v>
      </c>
      <c r="E420">
        <v>99.848545000000001</v>
      </c>
      <c r="F420" t="s">
        <v>543</v>
      </c>
      <c r="G420" t="str">
        <f t="shared" ref="G420:G421" si="46">SUBSTITUTE(A420,"_zscore","")</f>
        <v>forward_twentyfour_month_return</v>
      </c>
    </row>
    <row r="421" spans="1:7" x14ac:dyDescent="0.25">
      <c r="A421" t="s">
        <v>1465</v>
      </c>
      <c r="B421" t="str">
        <f>IFERROR(VLOOKUP(A421,Index!A:B,2,FALSE),"")</f>
        <v/>
      </c>
      <c r="C421" t="e">
        <f>VLOOKUP(G419,'Variable Library'!A:D,4,FALSE)</f>
        <v>#N/A</v>
      </c>
      <c r="D421">
        <v>47497</v>
      </c>
      <c r="E421">
        <v>99.911651000000006</v>
      </c>
      <c r="F421" t="s">
        <v>543</v>
      </c>
      <c r="G421" t="str">
        <f t="shared" si="46"/>
        <v>forward_twentynine_month_return_sector</v>
      </c>
    </row>
    <row r="422" spans="1:7" hidden="1" x14ac:dyDescent="0.25">
      <c r="A422" t="s">
        <v>322</v>
      </c>
      <c r="D422">
        <v>18738</v>
      </c>
      <c r="E422">
        <v>39.416058</v>
      </c>
      <c r="F422" t="s">
        <v>544</v>
      </c>
    </row>
    <row r="423" spans="1:7" hidden="1" x14ac:dyDescent="0.25">
      <c r="A423" t="s">
        <v>316</v>
      </c>
      <c r="D423">
        <v>18738</v>
      </c>
      <c r="E423">
        <v>39.416058</v>
      </c>
      <c r="F423" t="s">
        <v>544</v>
      </c>
    </row>
    <row r="424" spans="1:7" x14ac:dyDescent="0.25">
      <c r="A424" t="s">
        <v>1466</v>
      </c>
      <c r="B424" t="str">
        <f>IFERROR(VLOOKUP(A424,Index!A:B,2,FALSE),"")</f>
        <v/>
      </c>
      <c r="C424" t="e">
        <f>VLOOKUP(G422,'Variable Library'!A:D,4,FALSE)</f>
        <v>#N/A</v>
      </c>
      <c r="D424">
        <v>47497</v>
      </c>
      <c r="E424">
        <v>99.911651000000006</v>
      </c>
      <c r="F424" t="s">
        <v>543</v>
      </c>
      <c r="G424" t="str">
        <f t="shared" ref="G424:G426" si="47">SUBSTITUTE(A424,"_zscore","")</f>
        <v>forward_twentynine_month_return</v>
      </c>
    </row>
    <row r="425" spans="1:7" x14ac:dyDescent="0.25">
      <c r="A425" t="s">
        <v>1498</v>
      </c>
      <c r="B425" t="str">
        <f>IFERROR(VLOOKUP(A425,Index!A:B,2,FALSE),"")</f>
        <v/>
      </c>
      <c r="C425" t="e">
        <f>VLOOKUP(G423,'Variable Library'!A:D,4,FALSE)</f>
        <v>#N/A</v>
      </c>
      <c r="D425">
        <v>47209</v>
      </c>
      <c r="E425">
        <v>99.305833000000007</v>
      </c>
      <c r="F425" t="s">
        <v>543</v>
      </c>
      <c r="G425" t="str">
        <f t="shared" si="47"/>
        <v>forward_twentyone_month_return_sector</v>
      </c>
    </row>
    <row r="426" spans="1:7" ht="15" customHeight="1" x14ac:dyDescent="0.25">
      <c r="A426" t="s">
        <v>1500</v>
      </c>
      <c r="B426" t="str">
        <f>IFERROR(VLOOKUP(A426,Index!A:B,2,FALSE),"")</f>
        <v/>
      </c>
      <c r="C426" t="str">
        <f>VLOOKUP(G424,'Variable Library'!A:D,4,FALSE)</f>
        <v>Enrichment (CRSP/Compustat Merged Database)</v>
      </c>
      <c r="D426">
        <v>47203</v>
      </c>
      <c r="E426">
        <v>99.293211999999997</v>
      </c>
      <c r="F426" t="s">
        <v>543</v>
      </c>
      <c r="G426" t="str">
        <f t="shared" si="47"/>
        <v>forward_twentyone_month_return</v>
      </c>
    </row>
    <row r="427" spans="1:7" hidden="1" x14ac:dyDescent="0.25">
      <c r="A427" t="s">
        <v>323</v>
      </c>
      <c r="D427">
        <v>18738</v>
      </c>
      <c r="E427">
        <v>39.416058</v>
      </c>
      <c r="F427" t="s">
        <v>544</v>
      </c>
    </row>
    <row r="428" spans="1:7" x14ac:dyDescent="0.25">
      <c r="A428" t="s">
        <v>1475</v>
      </c>
      <c r="B428" t="str">
        <f>IFERROR(VLOOKUP(A428,Index!A:B,2,FALSE),"")</f>
        <v/>
      </c>
      <c r="C428" t="str">
        <f>VLOOKUP(G426,'Variable Library'!A:D,4,FALSE)</f>
        <v>Enrichment (CRSP/Compustat Merged Database)</v>
      </c>
      <c r="D428">
        <v>47485</v>
      </c>
      <c r="E428">
        <v>99.886409</v>
      </c>
      <c r="F428" t="s">
        <v>543</v>
      </c>
      <c r="G428" t="str">
        <f t="shared" ref="G428:G431" si="48">SUBSTITUTE(A428,"_zscore","")</f>
        <v>forward_twentyseven_month_return_sector</v>
      </c>
    </row>
    <row r="429" spans="1:7" x14ac:dyDescent="0.25">
      <c r="A429" t="s">
        <v>1476</v>
      </c>
      <c r="B429" t="str">
        <f>IFERROR(VLOOKUP(A429,Index!A:B,2,FALSE),"")</f>
        <v/>
      </c>
      <c r="C429" t="e">
        <f>VLOOKUP(G427,'Variable Library'!A:D,4,FALSE)</f>
        <v>#N/A</v>
      </c>
      <c r="D429">
        <v>47485</v>
      </c>
      <c r="E429">
        <v>99.886409</v>
      </c>
      <c r="F429" t="s">
        <v>543</v>
      </c>
      <c r="G429" t="str">
        <f t="shared" si="48"/>
        <v>forward_twentyseven_month_return</v>
      </c>
    </row>
    <row r="430" spans="1:7" x14ac:dyDescent="0.25">
      <c r="A430" t="s">
        <v>1477</v>
      </c>
      <c r="B430" t="str">
        <f>IFERROR(VLOOKUP(A430,Index!A:B,2,FALSE),"")</f>
        <v/>
      </c>
      <c r="C430" t="e">
        <f>VLOOKUP(G428,'Variable Library'!A:D,4,FALSE)</f>
        <v>#N/A</v>
      </c>
      <c r="D430">
        <v>47479</v>
      </c>
      <c r="E430">
        <v>99.873788000000005</v>
      </c>
      <c r="F430" t="s">
        <v>543</v>
      </c>
      <c r="G430" t="str">
        <f t="shared" si="48"/>
        <v>forward_twentysix_month_return_sector</v>
      </c>
    </row>
    <row r="431" spans="1:7" x14ac:dyDescent="0.25">
      <c r="A431" t="s">
        <v>1478</v>
      </c>
      <c r="B431" t="str">
        <f>IFERROR(VLOOKUP(A431,Index!A:B,2,FALSE),"")</f>
        <v/>
      </c>
      <c r="C431" t="str">
        <f>VLOOKUP(G429,'Variable Library'!A:D,4,FALSE)</f>
        <v>Enrichment (CRSP/Compustat Merged Database)</v>
      </c>
      <c r="D431">
        <v>47479</v>
      </c>
      <c r="E431">
        <v>99.873788000000005</v>
      </c>
      <c r="F431" t="s">
        <v>543</v>
      </c>
      <c r="G431" t="str">
        <f t="shared" si="48"/>
        <v>forward_twentysix_month_return</v>
      </c>
    </row>
    <row r="432" spans="1:7" hidden="1" x14ac:dyDescent="0.25">
      <c r="A432" t="s">
        <v>321</v>
      </c>
      <c r="D432">
        <v>18738</v>
      </c>
      <c r="E432">
        <v>39.416058</v>
      </c>
      <c r="F432" t="s">
        <v>544</v>
      </c>
    </row>
    <row r="433" spans="1:7" ht="15" customHeight="1" x14ac:dyDescent="0.25">
      <c r="A433" t="s">
        <v>1490</v>
      </c>
      <c r="B433" t="str">
        <f>IFERROR(VLOOKUP(A433,Index!A:B,2,FALSE),"")</f>
        <v/>
      </c>
      <c r="C433" t="str">
        <f>VLOOKUP(G431,'Variable Library'!A:D,4,FALSE)</f>
        <v>Enrichment (CRSP/Compustat Merged Database)</v>
      </c>
      <c r="D433">
        <v>47385</v>
      </c>
      <c r="E433">
        <v>99.676055000000005</v>
      </c>
      <c r="F433" t="s">
        <v>543</v>
      </c>
      <c r="G433" t="str">
        <f t="shared" ref="G433:G434" si="49">SUBSTITUTE(A433,"_zscore","")</f>
        <v>forward_twentythree_month_return_sector</v>
      </c>
    </row>
    <row r="434" spans="1:7" ht="15" customHeight="1" x14ac:dyDescent="0.25">
      <c r="A434" t="s">
        <v>1492</v>
      </c>
      <c r="B434" t="str">
        <f>IFERROR(VLOOKUP(A434,Index!A:B,2,FALSE),"")</f>
        <v/>
      </c>
      <c r="C434" t="e">
        <f>VLOOKUP(G432,'Variable Library'!A:D,4,FALSE)</f>
        <v>#N/A</v>
      </c>
      <c r="D434">
        <v>47379</v>
      </c>
      <c r="E434">
        <v>99.663433999999995</v>
      </c>
      <c r="F434" t="s">
        <v>543</v>
      </c>
      <c r="G434" t="str">
        <f t="shared" si="49"/>
        <v>forward_twentythree_month_return</v>
      </c>
    </row>
    <row r="435" spans="1:7" hidden="1" x14ac:dyDescent="0.25">
      <c r="A435" t="s">
        <v>330</v>
      </c>
      <c r="D435">
        <v>16004</v>
      </c>
      <c r="E435">
        <v>33.664991000000001</v>
      </c>
      <c r="F435" t="s">
        <v>544</v>
      </c>
    </row>
    <row r="436" spans="1:7" x14ac:dyDescent="0.25">
      <c r="A436" t="s">
        <v>1496</v>
      </c>
      <c r="B436" t="str">
        <f>IFERROR(VLOOKUP(A436,Index!A:B,2,FALSE),"")</f>
        <v/>
      </c>
      <c r="C436" t="str">
        <f>VLOOKUP(G434,'Variable Library'!A:D,4,FALSE)</f>
        <v>Enrichment (CRSP/Compustat Merged Database)</v>
      </c>
      <c r="D436">
        <v>47291</v>
      </c>
      <c r="E436">
        <v>99.478323000000003</v>
      </c>
      <c r="F436" t="s">
        <v>543</v>
      </c>
      <c r="G436" t="str">
        <f t="shared" ref="G436:G437" si="50">SUBSTITUTE(A436,"_zscore","")</f>
        <v>forward_twentytwo_month_return_sector</v>
      </c>
    </row>
    <row r="437" spans="1:7" x14ac:dyDescent="0.25">
      <c r="A437" t="s">
        <v>1495</v>
      </c>
      <c r="B437" t="str">
        <f>IFERROR(VLOOKUP(A437,Index!A:B,2,FALSE),"")</f>
        <v/>
      </c>
      <c r="C437" t="e">
        <f>VLOOKUP(G435,'Variable Library'!A:D,4,FALSE)</f>
        <v>#N/A</v>
      </c>
      <c r="D437">
        <v>47291</v>
      </c>
      <c r="E437">
        <v>99.478323000000003</v>
      </c>
      <c r="F437" t="s">
        <v>543</v>
      </c>
      <c r="G437" t="str">
        <f t="shared" si="50"/>
        <v>forward_twentytwo_month_return</v>
      </c>
    </row>
    <row r="438" spans="1:7" hidden="1" x14ac:dyDescent="0.25">
      <c r="A438" t="s">
        <v>1788</v>
      </c>
      <c r="D438">
        <v>15858</v>
      </c>
      <c r="E438">
        <v>33.357875</v>
      </c>
      <c r="F438" t="s">
        <v>544</v>
      </c>
    </row>
    <row r="439" spans="1:7" hidden="1" x14ac:dyDescent="0.25">
      <c r="A439" t="s">
        <v>1789</v>
      </c>
      <c r="D439">
        <v>15858</v>
      </c>
      <c r="E439">
        <v>33.357875</v>
      </c>
      <c r="F439" t="s">
        <v>544</v>
      </c>
    </row>
    <row r="440" spans="1:7" hidden="1" x14ac:dyDescent="0.25">
      <c r="A440" t="s">
        <v>1790</v>
      </c>
      <c r="D440">
        <v>15858</v>
      </c>
      <c r="E440">
        <v>33.357875</v>
      </c>
      <c r="F440" t="s">
        <v>544</v>
      </c>
    </row>
    <row r="441" spans="1:7" hidden="1" x14ac:dyDescent="0.25">
      <c r="A441" t="s">
        <v>1791</v>
      </c>
      <c r="D441">
        <v>15858</v>
      </c>
      <c r="E441">
        <v>33.357875</v>
      </c>
      <c r="F441" t="s">
        <v>544</v>
      </c>
    </row>
    <row r="442" spans="1:7" hidden="1" x14ac:dyDescent="0.25">
      <c r="A442" t="s">
        <v>1792</v>
      </c>
      <c r="D442">
        <v>15858</v>
      </c>
      <c r="E442">
        <v>33.357875</v>
      </c>
      <c r="F442" t="s">
        <v>544</v>
      </c>
    </row>
    <row r="443" spans="1:7" ht="15" hidden="1" customHeight="1" x14ac:dyDescent="0.25">
      <c r="A443" t="s">
        <v>1793</v>
      </c>
      <c r="B443" t="str">
        <f>IFERROR(VLOOKUP(A443,Index!A:B,2,FALSE),"")</f>
        <v/>
      </c>
      <c r="D443">
        <v>15858</v>
      </c>
      <c r="E443">
        <v>33.357875</v>
      </c>
      <c r="F443" t="s">
        <v>544</v>
      </c>
    </row>
    <row r="444" spans="1:7" ht="15" hidden="1" customHeight="1" x14ac:dyDescent="0.25">
      <c r="A444" t="s">
        <v>1794</v>
      </c>
      <c r="B444" t="str">
        <f>IFERROR(VLOOKUP(A444,Index!A:B,2,FALSE),"")</f>
        <v/>
      </c>
      <c r="D444">
        <v>15852</v>
      </c>
      <c r="E444">
        <v>33.345253</v>
      </c>
      <c r="F444" t="s">
        <v>544</v>
      </c>
    </row>
    <row r="445" spans="1:7" hidden="1" x14ac:dyDescent="0.25">
      <c r="A445" t="s">
        <v>1795</v>
      </c>
      <c r="D445">
        <v>15852</v>
      </c>
      <c r="E445">
        <v>33.345253</v>
      </c>
      <c r="F445" t="s">
        <v>544</v>
      </c>
    </row>
    <row r="446" spans="1:7" hidden="1" x14ac:dyDescent="0.25">
      <c r="A446" t="s">
        <v>1796</v>
      </c>
      <c r="D446">
        <v>15852</v>
      </c>
      <c r="E446">
        <v>33.345253</v>
      </c>
      <c r="F446" t="s">
        <v>544</v>
      </c>
    </row>
    <row r="447" spans="1:7" hidden="1" x14ac:dyDescent="0.25">
      <c r="A447" t="s">
        <v>1797</v>
      </c>
      <c r="D447">
        <v>15852</v>
      </c>
      <c r="E447">
        <v>33.345253</v>
      </c>
      <c r="F447" t="s">
        <v>544</v>
      </c>
    </row>
    <row r="448" spans="1:7" hidden="1" x14ac:dyDescent="0.25">
      <c r="A448" t="s">
        <v>1798</v>
      </c>
      <c r="D448">
        <v>15852</v>
      </c>
      <c r="E448">
        <v>33.345253</v>
      </c>
      <c r="F448" t="s">
        <v>544</v>
      </c>
    </row>
    <row r="449" spans="1:7" hidden="1" x14ac:dyDescent="0.25">
      <c r="A449" t="s">
        <v>1799</v>
      </c>
      <c r="D449">
        <v>15852</v>
      </c>
      <c r="E449">
        <v>33.345253</v>
      </c>
      <c r="F449" t="s">
        <v>544</v>
      </c>
    </row>
    <row r="450" spans="1:7" x14ac:dyDescent="0.25">
      <c r="A450" t="s">
        <v>1892</v>
      </c>
      <c r="B450" t="str">
        <f>IFERROR(VLOOKUP(A450,Index!A:B,2,FALSE),"")</f>
        <v/>
      </c>
      <c r="C450" t="e">
        <f>VLOOKUP(G448,'Variable Library'!A:D,4,FALSE)</f>
        <v>#N/A</v>
      </c>
      <c r="D450">
        <v>8114</v>
      </c>
      <c r="E450">
        <v>17.068090999999999</v>
      </c>
      <c r="F450" t="s">
        <v>543</v>
      </c>
      <c r="G450" t="str">
        <f>SUBSTITUTE(A450,"_zscore","")</f>
        <v>forward_two_month_return_sector</v>
      </c>
    </row>
    <row r="451" spans="1:7" ht="15" hidden="1" customHeight="1" x14ac:dyDescent="0.25">
      <c r="A451" t="s">
        <v>334</v>
      </c>
      <c r="B451">
        <f>IFERROR(VLOOKUP(A451,Index!A:B,2,FALSE),"")</f>
        <v>45</v>
      </c>
      <c r="D451">
        <v>15818</v>
      </c>
      <c r="E451">
        <v>33.273733</v>
      </c>
      <c r="F451" t="s">
        <v>544</v>
      </c>
    </row>
    <row r="452" spans="1:7" ht="15" hidden="1" customHeight="1" x14ac:dyDescent="0.25">
      <c r="A452" t="s">
        <v>1801</v>
      </c>
      <c r="B452" t="str">
        <f>IFERROR(VLOOKUP(A452,Index!A:B,2,FALSE),"")</f>
        <v/>
      </c>
      <c r="D452">
        <v>15742</v>
      </c>
      <c r="E452">
        <v>33.113864</v>
      </c>
      <c r="F452" t="s">
        <v>544</v>
      </c>
    </row>
    <row r="453" spans="1:7" hidden="1" x14ac:dyDescent="0.25">
      <c r="A453" t="s">
        <v>1802</v>
      </c>
      <c r="D453">
        <v>15742</v>
      </c>
      <c r="E453">
        <v>33.113864</v>
      </c>
      <c r="F453" t="s">
        <v>544</v>
      </c>
    </row>
    <row r="454" spans="1:7" hidden="1" x14ac:dyDescent="0.25">
      <c r="A454" t="s">
        <v>1803</v>
      </c>
      <c r="D454">
        <v>15526</v>
      </c>
      <c r="E454">
        <v>32.659500999999999</v>
      </c>
      <c r="F454" t="s">
        <v>544</v>
      </c>
    </row>
    <row r="455" spans="1:7" hidden="1" x14ac:dyDescent="0.25">
      <c r="A455" t="s">
        <v>1804</v>
      </c>
      <c r="D455">
        <v>15526</v>
      </c>
      <c r="E455">
        <v>32.659500999999999</v>
      </c>
      <c r="F455" t="s">
        <v>544</v>
      </c>
    </row>
    <row r="456" spans="1:7" x14ac:dyDescent="0.25">
      <c r="A456" t="s">
        <v>1893</v>
      </c>
      <c r="B456" t="str">
        <f>IFERROR(VLOOKUP(A456,Index!A:B,2,FALSE),"")</f>
        <v/>
      </c>
      <c r="C456" t="e">
        <f>VLOOKUP(G454,'Variable Library'!A:D,4,FALSE)</f>
        <v>#N/A</v>
      </c>
      <c r="D456">
        <v>8024</v>
      </c>
      <c r="E456">
        <v>16.878772999999999</v>
      </c>
      <c r="F456" t="s">
        <v>543</v>
      </c>
      <c r="G456" t="str">
        <f t="shared" ref="G456:G457" si="51">SUBSTITUTE(A456,"_zscore","")</f>
        <v>forward_two_month_return</v>
      </c>
    </row>
    <row r="457" spans="1:7" x14ac:dyDescent="0.25">
      <c r="A457" t="s">
        <v>1961</v>
      </c>
      <c r="B457" t="str">
        <f>IFERROR(VLOOKUP(A457,Index!A:B,2,FALSE),"")</f>
        <v/>
      </c>
      <c r="C457" t="e">
        <f>VLOOKUP(G455,'Variable Library'!A:D,4,FALSE)</f>
        <v>#N/A</v>
      </c>
      <c r="D457">
        <v>1786</v>
      </c>
      <c r="E457">
        <v>3.7569149999999998</v>
      </c>
      <c r="F457" t="s">
        <v>543</v>
      </c>
      <c r="G457" t="str">
        <f t="shared" si="51"/>
        <v>gpm_sector</v>
      </c>
    </row>
    <row r="458" spans="1:7" hidden="1" x14ac:dyDescent="0.25">
      <c r="A458" t="s">
        <v>1807</v>
      </c>
      <c r="D458">
        <v>15080</v>
      </c>
      <c r="E458">
        <v>31.721323999999999</v>
      </c>
      <c r="F458" t="s">
        <v>544</v>
      </c>
    </row>
    <row r="459" spans="1:7" ht="15" hidden="1" customHeight="1" x14ac:dyDescent="0.25">
      <c r="A459" t="s">
        <v>1808</v>
      </c>
      <c r="B459" t="str">
        <f>IFERROR(VLOOKUP(A459,Index!A:B,2,FALSE),"")</f>
        <v/>
      </c>
      <c r="D459">
        <v>15080</v>
      </c>
      <c r="E459">
        <v>31.721323999999999</v>
      </c>
      <c r="F459" t="s">
        <v>544</v>
      </c>
    </row>
    <row r="460" spans="1:7" ht="15" hidden="1" customHeight="1" x14ac:dyDescent="0.25">
      <c r="A460" t="s">
        <v>338</v>
      </c>
      <c r="B460">
        <f>IFERROR(VLOOKUP(A460,Index!A:B,2,FALSE),"")</f>
        <v>103</v>
      </c>
      <c r="D460">
        <v>14974</v>
      </c>
      <c r="E460">
        <v>31.498349000000001</v>
      </c>
      <c r="F460" t="s">
        <v>544</v>
      </c>
    </row>
    <row r="461" spans="1:7" x14ac:dyDescent="0.25">
      <c r="A461" t="s">
        <v>1962</v>
      </c>
      <c r="B461" t="str">
        <f>IFERROR(VLOOKUP(A461,Index!A:B,2,FALSE),"")</f>
        <v/>
      </c>
      <c r="C461" t="e">
        <f>VLOOKUP(G459,'Variable Library'!A:D,4,FALSE)</f>
        <v>#N/A</v>
      </c>
      <c r="D461">
        <v>1784</v>
      </c>
      <c r="E461">
        <v>3.7527080000000002</v>
      </c>
      <c r="F461" t="s">
        <v>543</v>
      </c>
      <c r="G461" t="str">
        <f t="shared" ref="G461:G463" si="52">SUBSTITUTE(A461,"_zscore","")</f>
        <v>gpm</v>
      </c>
    </row>
    <row r="462" spans="1:7" x14ac:dyDescent="0.25">
      <c r="A462" t="s">
        <v>2023</v>
      </c>
      <c r="B462" t="str">
        <f>IFERROR(VLOOKUP(A462,Index!A:B,2,FALSE),"")</f>
        <v/>
      </c>
      <c r="C462" t="e">
        <f>VLOOKUP(G460,'Variable Library'!A:D,4,FALSE)</f>
        <v>#N/A</v>
      </c>
      <c r="D462">
        <v>240</v>
      </c>
      <c r="E462">
        <v>0.50484899999999999</v>
      </c>
      <c r="F462" t="s">
        <v>543</v>
      </c>
      <c r="G462" t="str">
        <f t="shared" si="52"/>
        <v>GProf_sector</v>
      </c>
    </row>
    <row r="463" spans="1:7" x14ac:dyDescent="0.25">
      <c r="A463" t="s">
        <v>2028</v>
      </c>
      <c r="B463" t="str">
        <f>IFERROR(VLOOKUP(A463,Index!A:B,2,FALSE),"")</f>
        <v/>
      </c>
      <c r="C463" t="str">
        <f>VLOOKUP(G461,'Variable Library'!A:D,4,FALSE)</f>
        <v>Financial Ratios Firm Level by WRDS</v>
      </c>
      <c r="D463">
        <v>172</v>
      </c>
      <c r="E463">
        <v>0.36180800000000002</v>
      </c>
      <c r="F463" t="s">
        <v>543</v>
      </c>
      <c r="G463" t="str">
        <f t="shared" si="52"/>
        <v>GProf</v>
      </c>
    </row>
    <row r="464" spans="1:7" hidden="1" x14ac:dyDescent="0.25">
      <c r="A464" t="s">
        <v>339</v>
      </c>
      <c r="D464">
        <v>14966</v>
      </c>
      <c r="E464">
        <v>31.48152</v>
      </c>
      <c r="F464" t="s">
        <v>544</v>
      </c>
    </row>
    <row r="465" spans="1:7" x14ac:dyDescent="0.25">
      <c r="A465" t="s">
        <v>1888</v>
      </c>
      <c r="B465" t="str">
        <f>IFERROR(VLOOKUP(A465,Index!A:B,2,FALSE),"")</f>
        <v/>
      </c>
      <c r="C465" t="str">
        <f>VLOOKUP(G463,'Variable Library'!A:D,4,FALSE)</f>
        <v>Financial Ratios Firm Level by WRDS</v>
      </c>
      <c r="D465">
        <v>8880</v>
      </c>
      <c r="E465">
        <v>18.679400000000001</v>
      </c>
      <c r="F465" t="s">
        <v>543</v>
      </c>
      <c r="G465" t="str">
        <f>SUBSTITUTE(A465,"_zscore","")</f>
        <v>HOLDPCT_sector</v>
      </c>
    </row>
    <row r="466" spans="1:7" hidden="1" x14ac:dyDescent="0.25">
      <c r="A466" t="s">
        <v>1813</v>
      </c>
      <c r="D466">
        <v>14863</v>
      </c>
      <c r="E466">
        <v>31.264856000000002</v>
      </c>
      <c r="F466" t="s">
        <v>544</v>
      </c>
    </row>
    <row r="467" spans="1:7" ht="15" hidden="1" customHeight="1" x14ac:dyDescent="0.25">
      <c r="A467" t="s">
        <v>1814</v>
      </c>
      <c r="B467" t="str">
        <f>IFERROR(VLOOKUP(A467,Index!A:B,2,FALSE),"")</f>
        <v/>
      </c>
      <c r="D467">
        <v>14863</v>
      </c>
      <c r="E467">
        <v>31.264856000000002</v>
      </c>
      <c r="F467" t="s">
        <v>544</v>
      </c>
    </row>
    <row r="468" spans="1:7" ht="15" customHeight="1" x14ac:dyDescent="0.25">
      <c r="A468" t="s">
        <v>1886</v>
      </c>
      <c r="B468" t="str">
        <f>IFERROR(VLOOKUP(A468,Index!A:B,2,FALSE),"")</f>
        <v/>
      </c>
      <c r="C468" t="e">
        <f>VLOOKUP(G466,'Variable Library'!A:D,4,FALSE)</f>
        <v>#N/A</v>
      </c>
      <c r="D468">
        <v>8880</v>
      </c>
      <c r="E468">
        <v>18.679400000000001</v>
      </c>
      <c r="F468" t="s">
        <v>543</v>
      </c>
      <c r="G468" t="str">
        <f t="shared" ref="G468:G469" si="53">SUBSTITUTE(A468,"_zscore","")</f>
        <v>HOLDPCT</v>
      </c>
    </row>
    <row r="469" spans="1:7" x14ac:dyDescent="0.25">
      <c r="A469" t="s">
        <v>1817</v>
      </c>
      <c r="B469" t="str">
        <f>IFERROR(VLOOKUP(A469,Index!A:B,2,FALSE),"")</f>
        <v/>
      </c>
      <c r="C469" t="e">
        <f>VLOOKUP(G467,'Variable Library'!A:D,4,FALSE)</f>
        <v>#N/A</v>
      </c>
      <c r="D469">
        <v>14646</v>
      </c>
      <c r="E469">
        <v>30.808388999999998</v>
      </c>
      <c r="F469" t="s">
        <v>543</v>
      </c>
      <c r="G469" t="str">
        <f t="shared" si="53"/>
        <v>int_debt_sector</v>
      </c>
    </row>
    <row r="470" spans="1:7" hidden="1" x14ac:dyDescent="0.25">
      <c r="A470" t="s">
        <v>340</v>
      </c>
      <c r="D470">
        <v>14787</v>
      </c>
      <c r="E470">
        <v>31.104987000000001</v>
      </c>
      <c r="F470" t="s">
        <v>544</v>
      </c>
    </row>
    <row r="471" spans="1:7" x14ac:dyDescent="0.25">
      <c r="A471" t="s">
        <v>1818</v>
      </c>
      <c r="B471" t="str">
        <f>IFERROR(VLOOKUP(A471,Index!A:B,2,FALSE),"")</f>
        <v/>
      </c>
      <c r="C471" t="e">
        <f>VLOOKUP(G469,'Variable Library'!A:D,4,FALSE)</f>
        <v>#N/A</v>
      </c>
      <c r="D471">
        <v>14646</v>
      </c>
      <c r="E471">
        <v>30.808388999999998</v>
      </c>
      <c r="F471" t="s">
        <v>543</v>
      </c>
      <c r="G471" t="str">
        <f>SUBSTITUTE(A471,"_zscore","")</f>
        <v>int_debt</v>
      </c>
    </row>
    <row r="472" spans="1:7" hidden="1" x14ac:dyDescent="0.25">
      <c r="A472" t="s">
        <v>341</v>
      </c>
      <c r="D472">
        <v>14646</v>
      </c>
      <c r="E472">
        <v>30.808388999999998</v>
      </c>
      <c r="F472" t="s">
        <v>544</v>
      </c>
    </row>
    <row r="473" spans="1:7" x14ac:dyDescent="0.25">
      <c r="A473" t="s">
        <v>1824</v>
      </c>
      <c r="B473" t="str">
        <f>IFERROR(VLOOKUP(A473,Index!A:B,2,FALSE),"")</f>
        <v/>
      </c>
      <c r="C473" t="str">
        <f>VLOOKUP(G471,'Variable Library'!A:D,4,FALSE)</f>
        <v>Financial Ratios Firm Level by WRDS</v>
      </c>
      <c r="D473">
        <v>13152</v>
      </c>
      <c r="E473">
        <v>27.665706</v>
      </c>
      <c r="F473" t="s">
        <v>543</v>
      </c>
      <c r="G473" t="str">
        <f t="shared" ref="G473:G474" si="54">SUBSTITUTE(A473,"_zscore","")</f>
        <v>int_totdebt_sector</v>
      </c>
    </row>
    <row r="474" spans="1:7" x14ac:dyDescent="0.25">
      <c r="A474" t="s">
        <v>1825</v>
      </c>
      <c r="B474" t="str">
        <f>IFERROR(VLOOKUP(A474,Index!A:B,2,FALSE),"")</f>
        <v/>
      </c>
      <c r="C474" t="e">
        <f>VLOOKUP(G472,'Variable Library'!A:D,4,FALSE)</f>
        <v>#N/A</v>
      </c>
      <c r="D474">
        <v>13122</v>
      </c>
      <c r="E474">
        <v>27.602599999999999</v>
      </c>
      <c r="F474" t="s">
        <v>543</v>
      </c>
      <c r="G474" t="str">
        <f t="shared" si="54"/>
        <v>int_totdebt</v>
      </c>
    </row>
    <row r="475" spans="1:7" hidden="1" x14ac:dyDescent="0.25">
      <c r="A475" t="s">
        <v>342</v>
      </c>
      <c r="D475">
        <v>14312</v>
      </c>
      <c r="E475">
        <v>30.105808</v>
      </c>
      <c r="F475" t="s">
        <v>544</v>
      </c>
    </row>
    <row r="476" spans="1:7" ht="15" customHeight="1" x14ac:dyDescent="0.25">
      <c r="A476" t="s">
        <v>1851</v>
      </c>
      <c r="B476" t="str">
        <f>IFERROR(VLOOKUP(A476,Index!A:B,2,FALSE),"")</f>
        <v/>
      </c>
      <c r="C476" t="str">
        <f>VLOOKUP(G474,'Variable Library'!A:D,4,FALSE)</f>
        <v>Financial Ratios Firm Level by WRDS</v>
      </c>
      <c r="D476">
        <v>11417</v>
      </c>
      <c r="E476">
        <v>24.016071</v>
      </c>
      <c r="F476" t="s">
        <v>543</v>
      </c>
      <c r="G476" t="str">
        <f>SUBSTITUTE(A476,"_zscore","")</f>
        <v>intcov_ratio_sector</v>
      </c>
    </row>
    <row r="477" spans="1:7" ht="15" hidden="1" customHeight="1" x14ac:dyDescent="0.25">
      <c r="A477" t="s">
        <v>343</v>
      </c>
      <c r="B477">
        <f>IFERROR(VLOOKUP(A477,Index!A:B,2,FALSE),"")</f>
        <v>87</v>
      </c>
      <c r="D477">
        <v>14255</v>
      </c>
      <c r="E477">
        <v>29.985906</v>
      </c>
      <c r="F477" t="s">
        <v>544</v>
      </c>
    </row>
    <row r="478" spans="1:7" x14ac:dyDescent="0.25">
      <c r="A478" t="s">
        <v>1853</v>
      </c>
      <c r="B478" t="str">
        <f>IFERROR(VLOOKUP(A478,Index!A:B,2,FALSE),"")</f>
        <v/>
      </c>
      <c r="C478" t="e">
        <f>VLOOKUP(G476,'Variable Library'!A:D,4,FALSE)</f>
        <v>#N/A</v>
      </c>
      <c r="D478">
        <v>11411</v>
      </c>
      <c r="E478">
        <v>24.003450000000001</v>
      </c>
      <c r="F478" t="s">
        <v>543</v>
      </c>
      <c r="G478" t="str">
        <f>SUBSTITUTE(A478,"_zscore","")</f>
        <v>intcov_ratio</v>
      </c>
    </row>
    <row r="479" spans="1:7" hidden="1" x14ac:dyDescent="0.25">
      <c r="A479" t="s">
        <v>344</v>
      </c>
      <c r="D479">
        <v>13352</v>
      </c>
      <c r="E479">
        <v>28.086413</v>
      </c>
      <c r="F479" t="s">
        <v>544</v>
      </c>
    </row>
    <row r="480" spans="1:7" x14ac:dyDescent="0.25">
      <c r="A480" t="s">
        <v>1852</v>
      </c>
      <c r="B480" t="str">
        <f>IFERROR(VLOOKUP(A480,Index!A:B,2,FALSE),"")</f>
        <v/>
      </c>
      <c r="C480" t="str">
        <f>VLOOKUP(G478,'Variable Library'!A:D,4,FALSE)</f>
        <v>Financial Ratios Firm Level by WRDS</v>
      </c>
      <c r="D480">
        <v>11416</v>
      </c>
      <c r="E480">
        <v>24.013967000000001</v>
      </c>
      <c r="F480" t="s">
        <v>543</v>
      </c>
      <c r="G480" t="str">
        <f t="shared" ref="G480:G482" si="55">SUBSTITUTE(A480,"_zscore","")</f>
        <v>intcov_sector</v>
      </c>
    </row>
    <row r="481" spans="1:7" x14ac:dyDescent="0.25">
      <c r="A481" t="s">
        <v>1854</v>
      </c>
      <c r="B481" t="str">
        <f>IFERROR(VLOOKUP(A481,Index!A:B,2,FALSE),"")</f>
        <v/>
      </c>
      <c r="C481" t="e">
        <f>VLOOKUP(G479,'Variable Library'!A:D,4,FALSE)</f>
        <v>#N/A</v>
      </c>
      <c r="D481">
        <v>11410</v>
      </c>
      <c r="E481">
        <v>24.001346000000002</v>
      </c>
      <c r="F481" t="s">
        <v>543</v>
      </c>
      <c r="G481" t="str">
        <f t="shared" si="55"/>
        <v>intcov</v>
      </c>
    </row>
    <row r="482" spans="1:7" x14ac:dyDescent="0.25">
      <c r="A482" t="s">
        <v>1822</v>
      </c>
      <c r="B482" t="str">
        <f>IFERROR(VLOOKUP(A482,Index!A:B,2,FALSE),"")</f>
        <v/>
      </c>
      <c r="C482" t="e">
        <f>VLOOKUP(G480,'Variable Library'!A:D,4,FALSE)</f>
        <v>#N/A</v>
      </c>
      <c r="D482">
        <v>13352</v>
      </c>
      <c r="E482">
        <v>28.086413</v>
      </c>
      <c r="F482" t="s">
        <v>543</v>
      </c>
      <c r="G482" t="str">
        <f t="shared" si="55"/>
        <v>inv_turn_sector</v>
      </c>
    </row>
    <row r="483" spans="1:7" hidden="1" x14ac:dyDescent="0.25">
      <c r="A483" t="s">
        <v>345</v>
      </c>
      <c r="D483">
        <v>13122</v>
      </c>
      <c r="E483">
        <v>27.602599999999999</v>
      </c>
      <c r="F483" t="s">
        <v>544</v>
      </c>
    </row>
    <row r="484" spans="1:7" ht="15" customHeight="1" x14ac:dyDescent="0.25">
      <c r="A484" t="s">
        <v>1823</v>
      </c>
      <c r="B484" t="str">
        <f>IFERROR(VLOOKUP(A484,Index!A:B,2,FALSE),"")</f>
        <v/>
      </c>
      <c r="C484" t="e">
        <f>VLOOKUP(G482,'Variable Library'!A:D,4,FALSE)</f>
        <v>#N/A</v>
      </c>
      <c r="D484">
        <v>13352</v>
      </c>
      <c r="E484">
        <v>28.086413</v>
      </c>
      <c r="F484" t="s">
        <v>543</v>
      </c>
      <c r="G484" t="str">
        <f>SUBSTITUTE(A484,"_zscore","")</f>
        <v>inv_turn</v>
      </c>
    </row>
    <row r="485" spans="1:7" ht="15" hidden="1" customHeight="1" x14ac:dyDescent="0.25">
      <c r="A485" t="s">
        <v>346</v>
      </c>
      <c r="B485">
        <f>IFERROR(VLOOKUP(A485,Index!A:B,2,FALSE),"")</f>
        <v>153</v>
      </c>
      <c r="D485">
        <v>12576</v>
      </c>
      <c r="E485">
        <v>26.454069</v>
      </c>
      <c r="F485" t="s">
        <v>544</v>
      </c>
    </row>
    <row r="486" spans="1:7" x14ac:dyDescent="0.25">
      <c r="A486" t="s">
        <v>1857</v>
      </c>
      <c r="B486" t="str">
        <f>IFERROR(VLOOKUP(A486,Index!A:B,2,FALSE),"")</f>
        <v/>
      </c>
      <c r="C486" t="str">
        <f>VLOOKUP(G484,'Variable Library'!A:D,4,FALSE)</f>
        <v>Financial Ratios Firm Level by WRDS</v>
      </c>
      <c r="D486">
        <v>10084</v>
      </c>
      <c r="E486">
        <v>21.212057000000001</v>
      </c>
      <c r="F486" t="s">
        <v>543</v>
      </c>
      <c r="G486" t="str">
        <f t="shared" ref="G486:G488" si="56">SUBSTITUTE(A486,"_zscore","")</f>
        <v>invt_act_sector</v>
      </c>
    </row>
    <row r="487" spans="1:7" x14ac:dyDescent="0.25">
      <c r="A487" t="s">
        <v>1858</v>
      </c>
      <c r="B487" t="str">
        <f>IFERROR(VLOOKUP(A487,Index!A:B,2,FALSE),"")</f>
        <v/>
      </c>
      <c r="C487" t="e">
        <f>VLOOKUP(G485,'Variable Library'!A:D,4,FALSE)</f>
        <v>#N/A</v>
      </c>
      <c r="D487">
        <v>9366</v>
      </c>
      <c r="E487">
        <v>19.701719000000001</v>
      </c>
      <c r="F487" t="s">
        <v>543</v>
      </c>
      <c r="G487" t="str">
        <f t="shared" si="56"/>
        <v>invt_act</v>
      </c>
    </row>
    <row r="488" spans="1:7" x14ac:dyDescent="0.25">
      <c r="A488" t="s">
        <v>1784</v>
      </c>
      <c r="B488" t="str">
        <f>IFERROR(VLOOKUP(A488,Index!A:B,2,FALSE),"")</f>
        <v/>
      </c>
      <c r="C488" t="e">
        <f>VLOOKUP(G486,'Variable Library'!A:D,4,FALSE)</f>
        <v>#N/A</v>
      </c>
      <c r="D488">
        <v>18738</v>
      </c>
      <c r="E488">
        <v>39.416058</v>
      </c>
      <c r="F488" t="s">
        <v>543</v>
      </c>
      <c r="G488" t="str">
        <f t="shared" si="56"/>
        <v>ivol_sector</v>
      </c>
    </row>
    <row r="489" spans="1:7" hidden="1" x14ac:dyDescent="0.25">
      <c r="A489" t="s">
        <v>347</v>
      </c>
      <c r="D489">
        <v>12029</v>
      </c>
      <c r="E489">
        <v>25.303435</v>
      </c>
      <c r="F489" t="s">
        <v>544</v>
      </c>
    </row>
    <row r="490" spans="1:7" x14ac:dyDescent="0.25">
      <c r="A490" t="s">
        <v>1783</v>
      </c>
      <c r="B490" t="str">
        <f>IFERROR(VLOOKUP(A490,Index!A:B,2,FALSE),"")</f>
        <v/>
      </c>
      <c r="C490" t="e">
        <f>VLOOKUP(G488,'Variable Library'!A:D,4,FALSE)</f>
        <v>#N/A</v>
      </c>
      <c r="D490">
        <v>18738</v>
      </c>
      <c r="E490">
        <v>39.416058</v>
      </c>
      <c r="F490" t="s">
        <v>543</v>
      </c>
      <c r="G490" t="str">
        <f>SUBSTITUTE(A490,"_zscore","")</f>
        <v>ivol</v>
      </c>
    </row>
    <row r="491" spans="1:7" hidden="1" x14ac:dyDescent="0.25">
      <c r="A491" t="s">
        <v>1830</v>
      </c>
      <c r="D491">
        <v>11897</v>
      </c>
      <c r="E491">
        <v>25.025767999999999</v>
      </c>
      <c r="F491" t="s">
        <v>544</v>
      </c>
    </row>
    <row r="492" spans="1:7" hidden="1" x14ac:dyDescent="0.25">
      <c r="A492" t="s">
        <v>1831</v>
      </c>
      <c r="D492">
        <v>11897</v>
      </c>
      <c r="E492">
        <v>25.025767999999999</v>
      </c>
      <c r="F492" t="s">
        <v>544</v>
      </c>
    </row>
    <row r="493" spans="1:7" hidden="1" x14ac:dyDescent="0.25">
      <c r="A493" t="s">
        <v>1832</v>
      </c>
      <c r="D493">
        <v>11897</v>
      </c>
      <c r="E493">
        <v>25.025767999999999</v>
      </c>
      <c r="F493" t="s">
        <v>544</v>
      </c>
    </row>
    <row r="494" spans="1:7" hidden="1" x14ac:dyDescent="0.25">
      <c r="A494" t="s">
        <v>1833</v>
      </c>
      <c r="D494">
        <v>11897</v>
      </c>
      <c r="E494">
        <v>25.025767999999999</v>
      </c>
      <c r="F494" t="s">
        <v>544</v>
      </c>
    </row>
    <row r="495" spans="1:7" ht="15" hidden="1" customHeight="1" x14ac:dyDescent="0.25">
      <c r="A495" t="s">
        <v>1834</v>
      </c>
      <c r="B495" t="str">
        <f>IFERROR(VLOOKUP(A495,Index!A:B,2,FALSE),"")</f>
        <v/>
      </c>
      <c r="D495">
        <v>11897</v>
      </c>
      <c r="E495">
        <v>25.025767999999999</v>
      </c>
      <c r="F495" t="s">
        <v>544</v>
      </c>
    </row>
    <row r="496" spans="1:7" ht="15" hidden="1" customHeight="1" x14ac:dyDescent="0.25">
      <c r="A496" t="s">
        <v>1835</v>
      </c>
      <c r="B496" t="str">
        <f>IFERROR(VLOOKUP(A496,Index!A:B,2,FALSE),"")</f>
        <v/>
      </c>
      <c r="D496">
        <v>11897</v>
      </c>
      <c r="E496">
        <v>25.025767999999999</v>
      </c>
      <c r="F496" t="s">
        <v>544</v>
      </c>
    </row>
    <row r="497" spans="1:7" hidden="1" x14ac:dyDescent="0.25">
      <c r="A497" t="s">
        <v>1836</v>
      </c>
      <c r="D497">
        <v>11881</v>
      </c>
      <c r="E497">
        <v>24.992111999999999</v>
      </c>
      <c r="F497" t="s">
        <v>544</v>
      </c>
    </row>
    <row r="498" spans="1:7" hidden="1" x14ac:dyDescent="0.25">
      <c r="A498" t="s">
        <v>1837</v>
      </c>
      <c r="D498">
        <v>11881</v>
      </c>
      <c r="E498">
        <v>24.992111999999999</v>
      </c>
      <c r="F498" t="s">
        <v>544</v>
      </c>
    </row>
    <row r="499" spans="1:7" hidden="1" x14ac:dyDescent="0.25">
      <c r="A499" t="s">
        <v>1838</v>
      </c>
      <c r="D499">
        <v>11881</v>
      </c>
      <c r="E499">
        <v>24.992111999999999</v>
      </c>
      <c r="F499" t="s">
        <v>544</v>
      </c>
    </row>
    <row r="500" spans="1:7" hidden="1" x14ac:dyDescent="0.25">
      <c r="A500" t="s">
        <v>1839</v>
      </c>
      <c r="D500">
        <v>11881</v>
      </c>
      <c r="E500">
        <v>24.992111999999999</v>
      </c>
      <c r="F500" t="s">
        <v>544</v>
      </c>
    </row>
    <row r="501" spans="1:7" hidden="1" x14ac:dyDescent="0.25">
      <c r="A501" t="s">
        <v>1840</v>
      </c>
      <c r="D501">
        <v>11881</v>
      </c>
      <c r="E501">
        <v>24.992111999999999</v>
      </c>
      <c r="F501" t="s">
        <v>544</v>
      </c>
    </row>
    <row r="502" spans="1:7" hidden="1" x14ac:dyDescent="0.25">
      <c r="A502" t="s">
        <v>1841</v>
      </c>
      <c r="D502">
        <v>11881</v>
      </c>
      <c r="E502">
        <v>24.992111999999999</v>
      </c>
      <c r="F502" t="s">
        <v>544</v>
      </c>
    </row>
    <row r="503" spans="1:7" ht="15" customHeight="1" x14ac:dyDescent="0.25">
      <c r="A503" t="s">
        <v>2005</v>
      </c>
      <c r="B503" t="str">
        <f>IFERROR(VLOOKUP(A503,Index!A:B,2,FALSE),"")</f>
        <v/>
      </c>
      <c r="C503" t="e">
        <f>VLOOKUP(G501,'Variable Library'!A:D,4,FALSE)</f>
        <v>#N/A</v>
      </c>
      <c r="D503">
        <v>395</v>
      </c>
      <c r="E503">
        <v>0.830897</v>
      </c>
      <c r="F503" t="s">
        <v>543</v>
      </c>
      <c r="G503" t="str">
        <f>SUBSTITUTE(A503,"_zscore","")</f>
        <v>lt_debt_sector</v>
      </c>
    </row>
    <row r="504" spans="1:7" ht="15" hidden="1" customHeight="1" x14ac:dyDescent="0.25">
      <c r="A504" t="s">
        <v>351</v>
      </c>
      <c r="B504">
        <f>IFERROR(VLOOKUP(A504,Index!A:B,2,FALSE),"")</f>
        <v>44</v>
      </c>
      <c r="D504">
        <v>11810</v>
      </c>
      <c r="E504">
        <v>24.842760999999999</v>
      </c>
      <c r="F504" t="s">
        <v>544</v>
      </c>
    </row>
    <row r="505" spans="1:7" hidden="1" x14ac:dyDescent="0.25">
      <c r="A505" t="s">
        <v>1843</v>
      </c>
      <c r="D505">
        <v>11743</v>
      </c>
      <c r="E505">
        <v>24.701823999999998</v>
      </c>
      <c r="F505" t="s">
        <v>544</v>
      </c>
    </row>
    <row r="506" spans="1:7" hidden="1" x14ac:dyDescent="0.25">
      <c r="A506" t="s">
        <v>1844</v>
      </c>
      <c r="D506">
        <v>11743</v>
      </c>
      <c r="E506">
        <v>24.701823999999998</v>
      </c>
      <c r="F506" t="s">
        <v>544</v>
      </c>
    </row>
    <row r="507" spans="1:7" hidden="1" x14ac:dyDescent="0.25">
      <c r="A507" t="s">
        <v>1845</v>
      </c>
      <c r="D507">
        <v>11700</v>
      </c>
      <c r="E507">
        <v>24.611371999999999</v>
      </c>
      <c r="F507" t="s">
        <v>544</v>
      </c>
    </row>
    <row r="508" spans="1:7" hidden="1" x14ac:dyDescent="0.25">
      <c r="A508" t="s">
        <v>1846</v>
      </c>
      <c r="D508">
        <v>11700</v>
      </c>
      <c r="E508">
        <v>24.611371999999999</v>
      </c>
      <c r="F508" t="s">
        <v>544</v>
      </c>
    </row>
    <row r="509" spans="1:7" hidden="1" x14ac:dyDescent="0.25">
      <c r="A509" t="s">
        <v>1847</v>
      </c>
      <c r="D509">
        <v>11519</v>
      </c>
      <c r="E509">
        <v>24.230632</v>
      </c>
      <c r="F509" t="s">
        <v>544</v>
      </c>
    </row>
    <row r="510" spans="1:7" hidden="1" x14ac:dyDescent="0.25">
      <c r="A510" t="s">
        <v>1848</v>
      </c>
      <c r="D510">
        <v>11519</v>
      </c>
      <c r="E510">
        <v>24.230632</v>
      </c>
      <c r="F510" t="s">
        <v>544</v>
      </c>
    </row>
    <row r="511" spans="1:7" hidden="1" x14ac:dyDescent="0.25">
      <c r="A511" t="s">
        <v>1849</v>
      </c>
      <c r="D511">
        <v>11476</v>
      </c>
      <c r="E511">
        <v>24.140180000000001</v>
      </c>
      <c r="F511" t="s">
        <v>544</v>
      </c>
    </row>
    <row r="512" spans="1:7" hidden="1" x14ac:dyDescent="0.25">
      <c r="A512" t="s">
        <v>1850</v>
      </c>
      <c r="D512">
        <v>11476</v>
      </c>
      <c r="E512">
        <v>24.140180000000001</v>
      </c>
      <c r="F512" t="s">
        <v>544</v>
      </c>
    </row>
    <row r="513" spans="1:7" x14ac:dyDescent="0.25">
      <c r="A513" t="s">
        <v>2013</v>
      </c>
      <c r="B513" t="str">
        <f>IFERROR(VLOOKUP(A513,Index!A:B,2,FALSE),"")</f>
        <v/>
      </c>
      <c r="C513" t="e">
        <f>VLOOKUP(G511,'Variable Library'!A:D,4,FALSE)</f>
        <v>#N/A</v>
      </c>
      <c r="D513">
        <v>292</v>
      </c>
      <c r="E513">
        <v>0.61423300000000003</v>
      </c>
      <c r="F513" t="s">
        <v>543</v>
      </c>
      <c r="G513" t="str">
        <f t="shared" ref="G513:G515" si="57">SUBSTITUTE(A513,"_zscore","")</f>
        <v>lt_debt</v>
      </c>
    </row>
    <row r="514" spans="1:7" x14ac:dyDescent="0.25">
      <c r="A514" t="s">
        <v>1979</v>
      </c>
      <c r="B514" t="str">
        <f>IFERROR(VLOOKUP(A514,Index!A:B,2,FALSE),"")</f>
        <v/>
      </c>
      <c r="C514" t="e">
        <f>VLOOKUP(G512,'Variable Library'!A:D,4,FALSE)</f>
        <v>#N/A</v>
      </c>
      <c r="D514">
        <v>1138</v>
      </c>
      <c r="E514">
        <v>2.393824</v>
      </c>
      <c r="F514" t="s">
        <v>543</v>
      </c>
      <c r="G514" t="str">
        <f t="shared" si="57"/>
        <v>lt_ppent_sector</v>
      </c>
    </row>
    <row r="515" spans="1:7" x14ac:dyDescent="0.25">
      <c r="A515" t="s">
        <v>1980</v>
      </c>
      <c r="B515" t="str">
        <f>IFERROR(VLOOKUP(A515,Index!A:B,2,FALSE),"")</f>
        <v/>
      </c>
      <c r="C515" t="str">
        <f>VLOOKUP(G513,'Variable Library'!A:D,4,FALSE)</f>
        <v>Financial Ratios Firm Level by WRDS</v>
      </c>
      <c r="D515">
        <v>1138</v>
      </c>
      <c r="E515">
        <v>2.393824</v>
      </c>
      <c r="F515" t="s">
        <v>543</v>
      </c>
      <c r="G515" t="str">
        <f t="shared" si="57"/>
        <v>lt_ppent</v>
      </c>
    </row>
    <row r="516" spans="1:7" hidden="1" x14ac:dyDescent="0.25">
      <c r="A516" t="s">
        <v>355</v>
      </c>
      <c r="D516">
        <v>11411</v>
      </c>
      <c r="E516">
        <v>24.003450000000001</v>
      </c>
      <c r="F516" t="s">
        <v>544</v>
      </c>
    </row>
    <row r="517" spans="1:7" x14ac:dyDescent="0.25">
      <c r="A517" t="s">
        <v>1891</v>
      </c>
      <c r="B517" t="str">
        <f>IFERROR(VLOOKUP(A517,Index!A:B,2,FALSE),"")</f>
        <v/>
      </c>
      <c r="C517" t="str">
        <f>VLOOKUP(G515,'Variable Library'!A:D,4,FALSE)</f>
        <v>Financial Ratios Firm Level by WRDS</v>
      </c>
      <c r="D517">
        <v>8880</v>
      </c>
      <c r="E517">
        <v>18.679400000000001</v>
      </c>
      <c r="F517" t="s">
        <v>543</v>
      </c>
      <c r="G517" t="str">
        <f>SUBSTITUTE(A517,"_zscore","")</f>
        <v>MEANREC_sector</v>
      </c>
    </row>
    <row r="518" spans="1:7" hidden="1" x14ac:dyDescent="0.25">
      <c r="A518" t="s">
        <v>356</v>
      </c>
      <c r="D518">
        <v>11410</v>
      </c>
      <c r="E518">
        <v>24.001346000000002</v>
      </c>
      <c r="F518" t="s">
        <v>544</v>
      </c>
    </row>
    <row r="519" spans="1:7" hidden="1" x14ac:dyDescent="0.25">
      <c r="A519" t="s">
        <v>357</v>
      </c>
      <c r="D519">
        <v>10178</v>
      </c>
      <c r="E519">
        <v>21.409790000000001</v>
      </c>
      <c r="F519" t="s">
        <v>544</v>
      </c>
    </row>
    <row r="520" spans="1:7" x14ac:dyDescent="0.25">
      <c r="A520" t="s">
        <v>1885</v>
      </c>
      <c r="B520" t="str">
        <f>IFERROR(VLOOKUP(A520,Index!A:B,2,FALSE),"")</f>
        <v/>
      </c>
      <c r="C520" t="e">
        <f>VLOOKUP(G518,'Variable Library'!A:D,4,FALSE)</f>
        <v>#N/A</v>
      </c>
      <c r="D520">
        <v>8880</v>
      </c>
      <c r="E520">
        <v>18.679400000000001</v>
      </c>
      <c r="F520" t="s">
        <v>543</v>
      </c>
      <c r="G520" t="str">
        <f t="shared" ref="G520:G522" si="58">SUBSTITUTE(A520,"_zscore","")</f>
        <v>MEANREC</v>
      </c>
    </row>
    <row r="521" spans="1:7" ht="15" customHeight="1" x14ac:dyDescent="0.25">
      <c r="A521" t="s">
        <v>1806</v>
      </c>
      <c r="B521" t="str">
        <f>IFERROR(VLOOKUP(A521,Index!A:B,2,FALSE),"")</f>
        <v/>
      </c>
      <c r="C521" t="e">
        <f>VLOOKUP(G519,'Variable Library'!A:D,4,FALSE)</f>
        <v>#N/A</v>
      </c>
      <c r="D521">
        <v>15265</v>
      </c>
      <c r="E521">
        <v>32.110478000000001</v>
      </c>
      <c r="F521" t="s">
        <v>543</v>
      </c>
      <c r="G521" t="str">
        <f t="shared" si="58"/>
        <v>MEDREC_sector</v>
      </c>
    </row>
    <row r="522" spans="1:7" ht="15" customHeight="1" x14ac:dyDescent="0.25">
      <c r="A522" t="s">
        <v>1883</v>
      </c>
      <c r="B522" t="str">
        <f>IFERROR(VLOOKUP(A522,Index!A:B,2,FALSE),"")</f>
        <v/>
      </c>
      <c r="C522" t="str">
        <f>VLOOKUP(G520,'Variable Library'!A:D,4,FALSE)</f>
        <v>Recommendations - Summary Statistics</v>
      </c>
      <c r="D522">
        <v>8880</v>
      </c>
      <c r="E522">
        <v>18.679400000000001</v>
      </c>
      <c r="F522" t="s">
        <v>543</v>
      </c>
      <c r="G522" t="str">
        <f t="shared" si="58"/>
        <v>MEDREC</v>
      </c>
    </row>
    <row r="523" spans="1:7" ht="15" hidden="1" customHeight="1" x14ac:dyDescent="0.25">
      <c r="A523" t="s">
        <v>358</v>
      </c>
      <c r="B523">
        <f>IFERROR(VLOOKUP(A523,Index!A:B,2,FALSE),"")</f>
        <v>114</v>
      </c>
      <c r="D523">
        <v>9366</v>
      </c>
      <c r="E523">
        <v>19.701719000000001</v>
      </c>
      <c r="F523" t="s">
        <v>544</v>
      </c>
    </row>
    <row r="524" spans="1:7" x14ac:dyDescent="0.25">
      <c r="A524" t="s">
        <v>1684</v>
      </c>
      <c r="B524" t="str">
        <f>IFERROR(VLOOKUP(A524,Index!A:B,2,FALSE),"")</f>
        <v/>
      </c>
      <c r="C524" t="str">
        <f>VLOOKUP(G522,'Variable Library'!A:D,4,FALSE)</f>
        <v>Recommendations - Summary Statistics</v>
      </c>
      <c r="D524">
        <v>28367</v>
      </c>
      <c r="E524">
        <v>59.671007000000003</v>
      </c>
      <c r="F524" t="s">
        <v>543</v>
      </c>
      <c r="G524" t="str">
        <f t="shared" ref="G524:G530" si="59">SUBSTITUTE(A524,"_zscore","")</f>
        <v>n_sector</v>
      </c>
    </row>
    <row r="525" spans="1:7" x14ac:dyDescent="0.25">
      <c r="A525" t="s">
        <v>1778</v>
      </c>
      <c r="B525" t="str">
        <f>IFERROR(VLOOKUP(A525,Index!A:B,2,FALSE),"")</f>
        <v/>
      </c>
      <c r="C525" t="e">
        <f>VLOOKUP(G523,'Variable Library'!A:D,4,FALSE)</f>
        <v>#N/A</v>
      </c>
      <c r="D525">
        <v>18738</v>
      </c>
      <c r="E525">
        <v>39.416058</v>
      </c>
      <c r="F525" t="s">
        <v>543</v>
      </c>
      <c r="G525" t="str">
        <f t="shared" si="59"/>
        <v>n</v>
      </c>
    </row>
    <row r="526" spans="1:7" x14ac:dyDescent="0.25">
      <c r="A526" t="s">
        <v>1972</v>
      </c>
      <c r="B526" t="str">
        <f>IFERROR(VLOOKUP(A526,Index!A:B,2,FALSE),"")</f>
        <v/>
      </c>
      <c r="C526" t="e">
        <f>VLOOKUP(G524,'Variable Library'!A:D,4,FALSE)</f>
        <v>#N/A</v>
      </c>
      <c r="D526">
        <v>1629</v>
      </c>
      <c r="E526">
        <v>3.42666</v>
      </c>
      <c r="F526" t="s">
        <v>543</v>
      </c>
      <c r="G526" t="str">
        <f t="shared" si="59"/>
        <v>npm_sector</v>
      </c>
    </row>
    <row r="527" spans="1:7" x14ac:dyDescent="0.25">
      <c r="A527" t="s">
        <v>1974</v>
      </c>
      <c r="B527" t="str">
        <f>IFERROR(VLOOKUP(A527,Index!A:B,2,FALSE),"")</f>
        <v/>
      </c>
      <c r="C527" t="str">
        <f>VLOOKUP(G525,'Variable Library'!A:D,4,FALSE)</f>
        <v>Beta Suite by WRDS</v>
      </c>
      <c r="D527">
        <v>1627</v>
      </c>
      <c r="E527">
        <v>3.422453</v>
      </c>
      <c r="F527" t="s">
        <v>543</v>
      </c>
      <c r="G527" t="str">
        <f t="shared" si="59"/>
        <v>npm</v>
      </c>
    </row>
    <row r="528" spans="1:7" x14ac:dyDescent="0.25">
      <c r="A528" t="s">
        <v>1862</v>
      </c>
      <c r="B528" t="str">
        <f>IFERROR(VLOOKUP(A528,Index!A:B,2,FALSE),"")</f>
        <v/>
      </c>
      <c r="C528" t="e">
        <f>VLOOKUP(G526,'Variable Library'!A:D,4,FALSE)</f>
        <v>#N/A</v>
      </c>
      <c r="D528">
        <v>9188</v>
      </c>
      <c r="E528">
        <v>19.327289</v>
      </c>
      <c r="F528" t="s">
        <v>543</v>
      </c>
      <c r="G528" t="str">
        <f t="shared" si="59"/>
        <v>ocf_lct_sector</v>
      </c>
    </row>
    <row r="529" spans="1:7" x14ac:dyDescent="0.25">
      <c r="A529" t="s">
        <v>1867</v>
      </c>
      <c r="B529" t="str">
        <f>IFERROR(VLOOKUP(A529,Index!A:B,2,FALSE),"")</f>
        <v/>
      </c>
      <c r="C529" t="str">
        <f>VLOOKUP(G527,'Variable Library'!A:D,4,FALSE)</f>
        <v>Financial Ratios Firm Level by WRDS</v>
      </c>
      <c r="D529">
        <v>9122</v>
      </c>
      <c r="E529">
        <v>19.188455999999999</v>
      </c>
      <c r="F529" t="s">
        <v>543</v>
      </c>
      <c r="G529" t="str">
        <f t="shared" si="59"/>
        <v>ocf_lct</v>
      </c>
    </row>
    <row r="530" spans="1:7" x14ac:dyDescent="0.25">
      <c r="A530" t="s">
        <v>1967</v>
      </c>
      <c r="B530" t="str">
        <f>IFERROR(VLOOKUP(A530,Index!A:B,2,FALSE),"")</f>
        <v/>
      </c>
      <c r="C530" t="e">
        <f>VLOOKUP(G528,'Variable Library'!A:D,4,FALSE)</f>
        <v>#N/A</v>
      </c>
      <c r="D530">
        <v>1633</v>
      </c>
      <c r="E530">
        <v>3.4350740000000002</v>
      </c>
      <c r="F530" t="s">
        <v>543</v>
      </c>
      <c r="G530" t="str">
        <f t="shared" si="59"/>
        <v>opmad_sector</v>
      </c>
    </row>
    <row r="531" spans="1:7" hidden="1" x14ac:dyDescent="0.25">
      <c r="A531" t="s">
        <v>359</v>
      </c>
      <c r="D531">
        <v>9158</v>
      </c>
      <c r="E531">
        <v>19.264182999999999</v>
      </c>
      <c r="F531" t="s">
        <v>544</v>
      </c>
    </row>
    <row r="532" spans="1:7" hidden="1" x14ac:dyDescent="0.25">
      <c r="A532" t="s">
        <v>360</v>
      </c>
      <c r="D532">
        <v>9158</v>
      </c>
      <c r="E532">
        <v>19.264182999999999</v>
      </c>
      <c r="F532" t="s">
        <v>544</v>
      </c>
    </row>
    <row r="533" spans="1:7" x14ac:dyDescent="0.25">
      <c r="A533" t="s">
        <v>1970</v>
      </c>
      <c r="B533" t="str">
        <f>IFERROR(VLOOKUP(A533,Index!A:B,2,FALSE),"")</f>
        <v/>
      </c>
      <c r="C533" t="e">
        <f>VLOOKUP(G531,'Variable Library'!A:D,4,FALSE)</f>
        <v>#N/A</v>
      </c>
      <c r="D533">
        <v>1631</v>
      </c>
      <c r="E533">
        <v>3.4308670000000001</v>
      </c>
      <c r="F533" t="s">
        <v>543</v>
      </c>
      <c r="G533" t="str">
        <f t="shared" ref="G533:G535" si="60">SUBSTITUTE(A533,"_zscore","")</f>
        <v>opmad</v>
      </c>
    </row>
    <row r="534" spans="1:7" x14ac:dyDescent="0.25">
      <c r="A534" t="s">
        <v>1968</v>
      </c>
      <c r="B534" t="str">
        <f>IFERROR(VLOOKUP(A534,Index!A:B,2,FALSE),"")</f>
        <v/>
      </c>
      <c r="C534" t="e">
        <f>VLOOKUP(G532,'Variable Library'!A:D,4,FALSE)</f>
        <v>#N/A</v>
      </c>
      <c r="D534">
        <v>1633</v>
      </c>
      <c r="E534">
        <v>3.4350740000000002</v>
      </c>
      <c r="F534" t="s">
        <v>543</v>
      </c>
      <c r="G534" t="str">
        <f t="shared" si="60"/>
        <v>opmbd_sector</v>
      </c>
    </row>
    <row r="535" spans="1:7" x14ac:dyDescent="0.25">
      <c r="A535" t="s">
        <v>1969</v>
      </c>
      <c r="B535" t="str">
        <f>IFERROR(VLOOKUP(A535,Index!A:B,2,FALSE),"")</f>
        <v/>
      </c>
      <c r="C535" t="str">
        <f>VLOOKUP(G533,'Variable Library'!A:D,4,FALSE)</f>
        <v>Financial Ratios Firm Level by WRDS</v>
      </c>
      <c r="D535">
        <v>1631</v>
      </c>
      <c r="E535">
        <v>3.4308670000000001</v>
      </c>
      <c r="F535" t="s">
        <v>543</v>
      </c>
      <c r="G535" t="str">
        <f t="shared" si="60"/>
        <v>opmbd</v>
      </c>
    </row>
    <row r="536" spans="1:7" hidden="1" x14ac:dyDescent="0.25">
      <c r="A536" t="s">
        <v>361</v>
      </c>
      <c r="D536">
        <v>9122</v>
      </c>
      <c r="E536">
        <v>19.188455999999999</v>
      </c>
      <c r="F536" t="s">
        <v>544</v>
      </c>
    </row>
    <row r="537" spans="1:7" x14ac:dyDescent="0.25">
      <c r="A537" t="s">
        <v>1672</v>
      </c>
      <c r="B537" t="str">
        <f>IFERROR(VLOOKUP(A537,Index!A:B,2,FALSE),"")</f>
        <v/>
      </c>
      <c r="C537" t="str">
        <f>VLOOKUP(G535,'Variable Library'!A:D,4,FALSE)</f>
        <v>Financial Ratios Firm Level by WRDS</v>
      </c>
      <c r="D537">
        <v>31504</v>
      </c>
      <c r="E537">
        <v>66.269800000000004</v>
      </c>
      <c r="F537" t="s">
        <v>543</v>
      </c>
      <c r="G537" t="str">
        <f t="shared" ref="G537:G539" si="61">SUBSTITUTE(A537,"_zscore","")</f>
        <v>past_eight_month_return_sector</v>
      </c>
    </row>
    <row r="538" spans="1:7" x14ac:dyDescent="0.25">
      <c r="A538" t="s">
        <v>1674</v>
      </c>
      <c r="B538" t="str">
        <f>IFERROR(VLOOKUP(A538,Index!A:B,2,FALSE),"")</f>
        <v/>
      </c>
      <c r="C538" t="e">
        <f>VLOOKUP(G536,'Variable Library'!A:D,4,FALSE)</f>
        <v>#N/A</v>
      </c>
      <c r="D538">
        <v>31477</v>
      </c>
      <c r="E538">
        <v>66.213003999999998</v>
      </c>
      <c r="F538" t="s">
        <v>543</v>
      </c>
      <c r="G538" t="str">
        <f t="shared" si="61"/>
        <v>past_eight_month_return</v>
      </c>
    </row>
    <row r="539" spans="1:7" x14ac:dyDescent="0.25">
      <c r="A539" t="s">
        <v>1509</v>
      </c>
      <c r="B539" t="str">
        <f>IFERROR(VLOOKUP(A539,Index!A:B,2,FALSE),"")</f>
        <v/>
      </c>
      <c r="C539" t="e">
        <f>VLOOKUP(G537,'Variable Library'!A:D,4,FALSE)</f>
        <v>#N/A</v>
      </c>
      <c r="D539">
        <v>46947</v>
      </c>
      <c r="E539">
        <v>98.754706999999996</v>
      </c>
      <c r="F539" t="s">
        <v>543</v>
      </c>
      <c r="G539" t="str">
        <f t="shared" si="61"/>
        <v>past_eighteen_month_return_sector</v>
      </c>
    </row>
    <row r="540" spans="1:7" hidden="1" x14ac:dyDescent="0.25">
      <c r="A540" t="s">
        <v>362</v>
      </c>
      <c r="D540">
        <v>9107</v>
      </c>
      <c r="E540">
        <v>19.156903</v>
      </c>
      <c r="F540" t="s">
        <v>544</v>
      </c>
    </row>
    <row r="541" spans="1:7" x14ac:dyDescent="0.25">
      <c r="A541" t="s">
        <v>1510</v>
      </c>
      <c r="B541" t="str">
        <f>IFERROR(VLOOKUP(A541,Index!A:B,2,FALSE),"")</f>
        <v/>
      </c>
      <c r="C541" t="e">
        <f>VLOOKUP(G539,'Variable Library'!A:D,4,FALSE)</f>
        <v>#N/A</v>
      </c>
      <c r="D541">
        <v>46947</v>
      </c>
      <c r="E541">
        <v>98.754706999999996</v>
      </c>
      <c r="F541" t="s">
        <v>543</v>
      </c>
      <c r="G541" t="str">
        <f t="shared" ref="G541:G542" si="62">SUBSTITUTE(A541,"_zscore","")</f>
        <v>past_eighteen_month_return</v>
      </c>
    </row>
    <row r="542" spans="1:7" x14ac:dyDescent="0.25">
      <c r="A542" t="s">
        <v>1597</v>
      </c>
      <c r="B542" t="str">
        <f>IFERROR(VLOOKUP(A542,Index!A:B,2,FALSE),"")</f>
        <v/>
      </c>
      <c r="C542" t="e">
        <f>VLOOKUP(G540,'Variable Library'!A:D,4,FALSE)</f>
        <v>#N/A</v>
      </c>
      <c r="D542">
        <v>42742</v>
      </c>
      <c r="E542">
        <v>89.909338000000005</v>
      </c>
      <c r="F542" t="s">
        <v>543</v>
      </c>
      <c r="G542" t="str">
        <f t="shared" si="62"/>
        <v>past_eleven_month_return_sector</v>
      </c>
    </row>
    <row r="543" spans="1:7" hidden="1" x14ac:dyDescent="0.25">
      <c r="A543" t="s">
        <v>363</v>
      </c>
      <c r="D543">
        <v>9061</v>
      </c>
      <c r="E543">
        <v>19.060140000000001</v>
      </c>
      <c r="F543" t="s">
        <v>544</v>
      </c>
    </row>
    <row r="544" spans="1:7" x14ac:dyDescent="0.25">
      <c r="A544" t="s">
        <v>1598</v>
      </c>
      <c r="B544" t="str">
        <f>IFERROR(VLOOKUP(A544,Index!A:B,2,FALSE),"")</f>
        <v/>
      </c>
      <c r="C544" t="e">
        <f>VLOOKUP(G542,'Variable Library'!A:D,4,FALSE)</f>
        <v>#N/A</v>
      </c>
      <c r="D544">
        <v>42732</v>
      </c>
      <c r="E544">
        <v>89.888301999999996</v>
      </c>
      <c r="F544" t="s">
        <v>543</v>
      </c>
      <c r="G544" t="str">
        <f>SUBSTITUTE(A544,"_zscore","")</f>
        <v>past_eleven_month_return</v>
      </c>
    </row>
    <row r="545" spans="1:7" hidden="1" x14ac:dyDescent="0.25">
      <c r="A545" t="s">
        <v>364</v>
      </c>
      <c r="D545">
        <v>9037</v>
      </c>
      <c r="E545">
        <v>19.009654999999999</v>
      </c>
      <c r="F545" t="s">
        <v>544</v>
      </c>
    </row>
    <row r="546" spans="1:7" x14ac:dyDescent="0.25">
      <c r="A546" t="s">
        <v>1533</v>
      </c>
      <c r="B546" t="str">
        <f>IFERROR(VLOOKUP(A546,Index!A:B,2,FALSE),"")</f>
        <v/>
      </c>
      <c r="C546" t="str">
        <f>VLOOKUP(G544,'Variable Library'!A:D,4,FALSE)</f>
        <v>Enrichment (CRSP/Compustat Merged Database)</v>
      </c>
      <c r="D546">
        <v>46686</v>
      </c>
      <c r="E546">
        <v>98.205684000000005</v>
      </c>
      <c r="F546" t="s">
        <v>543</v>
      </c>
      <c r="G546" t="str">
        <f>SUBSTITUTE(A546,"_zscore","")</f>
        <v>past_fifteen_month_return_sector</v>
      </c>
    </row>
    <row r="547" spans="1:7" hidden="1" x14ac:dyDescent="0.25">
      <c r="A547" t="s">
        <v>365</v>
      </c>
      <c r="D547">
        <v>9019</v>
      </c>
      <c r="E547">
        <v>18.971792000000001</v>
      </c>
      <c r="F547" t="s">
        <v>544</v>
      </c>
    </row>
    <row r="548" spans="1:7" x14ac:dyDescent="0.25">
      <c r="A548" t="s">
        <v>1535</v>
      </c>
      <c r="B548" t="str">
        <f>IFERROR(VLOOKUP(A548,Index!A:B,2,FALSE),"")</f>
        <v/>
      </c>
      <c r="C548" t="e">
        <f>VLOOKUP(G546,'Variable Library'!A:D,4,FALSE)</f>
        <v>#N/A</v>
      </c>
      <c r="D548">
        <v>46678</v>
      </c>
      <c r="E548">
        <v>98.188855000000004</v>
      </c>
      <c r="F548" t="s">
        <v>543</v>
      </c>
      <c r="G548" t="str">
        <f t="shared" ref="G548:G549" si="63">SUBSTITUTE(A548,"_zscore","")</f>
        <v>past_fifteen_month_return</v>
      </c>
    </row>
    <row r="549" spans="1:7" x14ac:dyDescent="0.25">
      <c r="A549" t="s">
        <v>1743</v>
      </c>
      <c r="B549" t="str">
        <f>IFERROR(VLOOKUP(A549,Index!A:B,2,FALSE),"")</f>
        <v/>
      </c>
      <c r="C549" t="e">
        <f>VLOOKUP(G547,'Variable Library'!A:D,4,FALSE)</f>
        <v>#N/A</v>
      </c>
      <c r="D549">
        <v>19875</v>
      </c>
      <c r="E549">
        <v>41.807778999999996</v>
      </c>
      <c r="F549" t="s">
        <v>543</v>
      </c>
      <c r="G549" t="str">
        <f t="shared" si="63"/>
        <v>past_five_month_return_sector</v>
      </c>
    </row>
    <row r="550" spans="1:7" hidden="1" x14ac:dyDescent="0.25">
      <c r="A550" t="s">
        <v>367</v>
      </c>
      <c r="D550">
        <v>9019</v>
      </c>
      <c r="E550">
        <v>18.971792000000001</v>
      </c>
      <c r="F550" t="s">
        <v>544</v>
      </c>
    </row>
    <row r="551" spans="1:7" hidden="1" x14ac:dyDescent="0.25">
      <c r="A551" t="s">
        <v>366</v>
      </c>
      <c r="D551">
        <v>9019</v>
      </c>
      <c r="E551">
        <v>18.971792000000001</v>
      </c>
      <c r="F551" t="s">
        <v>544</v>
      </c>
    </row>
    <row r="552" spans="1:7" x14ac:dyDescent="0.25">
      <c r="A552" t="s">
        <v>1757</v>
      </c>
      <c r="B552" t="str">
        <f>IFERROR(VLOOKUP(A552,Index!A:B,2,FALSE),"")</f>
        <v/>
      </c>
      <c r="C552" t="e">
        <f>VLOOKUP(G550,'Variable Library'!A:D,4,FALSE)</f>
        <v>#N/A</v>
      </c>
      <c r="D552">
        <v>19804</v>
      </c>
      <c r="E552">
        <v>41.658428000000001</v>
      </c>
      <c r="F552" t="s">
        <v>543</v>
      </c>
      <c r="G552" t="str">
        <f t="shared" ref="G552:G562" si="64">SUBSTITUTE(A552,"_zscore","")</f>
        <v>past_five_month_return</v>
      </c>
    </row>
    <row r="553" spans="1:7" x14ac:dyDescent="0.25">
      <c r="A553" t="s">
        <v>1787</v>
      </c>
      <c r="B553" t="str">
        <f>IFERROR(VLOOKUP(A553,Index!A:B,2,FALSE),"")</f>
        <v/>
      </c>
      <c r="C553" t="e">
        <f>VLOOKUP(G551,'Variable Library'!A:D,4,FALSE)</f>
        <v>#N/A</v>
      </c>
      <c r="D553">
        <v>15892</v>
      </c>
      <c r="E553">
        <v>33.429395</v>
      </c>
      <c r="F553" t="s">
        <v>543</v>
      </c>
      <c r="G553" t="str">
        <f t="shared" si="64"/>
        <v>past_four_month_return_sector</v>
      </c>
    </row>
    <row r="554" spans="1:7" x14ac:dyDescent="0.25">
      <c r="A554" t="s">
        <v>1800</v>
      </c>
      <c r="B554" t="str">
        <f>IFERROR(VLOOKUP(A554,Index!A:B,2,FALSE),"")</f>
        <v/>
      </c>
      <c r="C554" t="str">
        <f>VLOOKUP(G552,'Variable Library'!A:D,4,FALSE)</f>
        <v>Enrichment (CRSP/Compustat Merged Database)</v>
      </c>
      <c r="D554">
        <v>15818</v>
      </c>
      <c r="E554">
        <v>33.273733</v>
      </c>
      <c r="F554" t="s">
        <v>543</v>
      </c>
      <c r="G554" t="str">
        <f t="shared" si="64"/>
        <v>past_four_month_return</v>
      </c>
    </row>
    <row r="555" spans="1:7" x14ac:dyDescent="0.25">
      <c r="A555" t="s">
        <v>1537</v>
      </c>
      <c r="B555" t="str">
        <f>IFERROR(VLOOKUP(A555,Index!A:B,2,FALSE),"")</f>
        <v/>
      </c>
      <c r="C555" t="e">
        <f>VLOOKUP(G553,'Variable Library'!A:D,4,FALSE)</f>
        <v>#N/A</v>
      </c>
      <c r="D555">
        <v>46587</v>
      </c>
      <c r="E555">
        <v>97.997433999999998</v>
      </c>
      <c r="F555" t="s">
        <v>543</v>
      </c>
      <c r="G555" t="str">
        <f t="shared" si="64"/>
        <v>past_fourteen_month_return_sector</v>
      </c>
    </row>
    <row r="556" spans="1:7" x14ac:dyDescent="0.25">
      <c r="A556" t="s">
        <v>1538</v>
      </c>
      <c r="B556" t="str">
        <f>IFERROR(VLOOKUP(A556,Index!A:B,2,FALSE),"")</f>
        <v/>
      </c>
      <c r="C556" t="str">
        <f>VLOOKUP(G554,'Variable Library'!A:D,4,FALSE)</f>
        <v>Enrichment (CRSP/Compustat Merged Database)</v>
      </c>
      <c r="D556">
        <v>46587</v>
      </c>
      <c r="E556">
        <v>97.997433999999998</v>
      </c>
      <c r="F556" t="s">
        <v>543</v>
      </c>
      <c r="G556" t="str">
        <f t="shared" si="64"/>
        <v>past_fourteen_month_return</v>
      </c>
    </row>
    <row r="557" spans="1:7" x14ac:dyDescent="0.25">
      <c r="A557" t="s">
        <v>1648</v>
      </c>
      <c r="B557" t="str">
        <f>IFERROR(VLOOKUP(A557,Index!A:B,2,FALSE),"")</f>
        <v/>
      </c>
      <c r="C557" t="e">
        <f>VLOOKUP(G555,'Variable Library'!A:D,4,FALSE)</f>
        <v>#N/A</v>
      </c>
      <c r="D557">
        <v>35294</v>
      </c>
      <c r="E557">
        <v>74.242200999999994</v>
      </c>
      <c r="F557" t="s">
        <v>543</v>
      </c>
      <c r="G557" t="str">
        <f t="shared" si="64"/>
        <v>past_nine_month_return_sector</v>
      </c>
    </row>
    <row r="558" spans="1:7" x14ac:dyDescent="0.25">
      <c r="A558" t="s">
        <v>1649</v>
      </c>
      <c r="B558" t="str">
        <f>IFERROR(VLOOKUP(A558,Index!A:B,2,FALSE),"")</f>
        <v/>
      </c>
      <c r="C558" t="str">
        <f>VLOOKUP(G556,'Variable Library'!A:D,4,FALSE)</f>
        <v>Enrichment (CRSP/Compustat Merged Database)</v>
      </c>
      <c r="D558">
        <v>35270</v>
      </c>
      <c r="E558">
        <v>74.191716</v>
      </c>
      <c r="F558" t="s">
        <v>543</v>
      </c>
      <c r="G558" t="str">
        <f t="shared" si="64"/>
        <v>past_nine_month_return</v>
      </c>
    </row>
    <row r="559" spans="1:7" x14ac:dyDescent="0.25">
      <c r="A559" t="s">
        <v>1505</v>
      </c>
      <c r="B559" t="str">
        <f>IFERROR(VLOOKUP(A559,Index!A:B,2,FALSE),"")</f>
        <v/>
      </c>
      <c r="C559" t="e">
        <f>VLOOKUP(G557,'Variable Library'!A:D,4,FALSE)</f>
        <v>#N/A</v>
      </c>
      <c r="D559">
        <v>47043</v>
      </c>
      <c r="E559">
        <v>98.956646000000006</v>
      </c>
      <c r="F559" t="s">
        <v>543</v>
      </c>
      <c r="G559" t="str">
        <f t="shared" si="64"/>
        <v>past_nineteen_month_return_sector</v>
      </c>
    </row>
    <row r="560" spans="1:7" x14ac:dyDescent="0.25">
      <c r="A560" t="s">
        <v>1506</v>
      </c>
      <c r="B560" t="str">
        <f>IFERROR(VLOOKUP(A560,Index!A:B,2,FALSE),"")</f>
        <v/>
      </c>
      <c r="C560" t="str">
        <f>VLOOKUP(G558,'Variable Library'!A:D,4,FALSE)</f>
        <v>Enrichment (CRSP/Compustat Merged Database)</v>
      </c>
      <c r="D560">
        <v>47035</v>
      </c>
      <c r="E560">
        <v>98.939818000000002</v>
      </c>
      <c r="F560" t="s">
        <v>543</v>
      </c>
      <c r="G560" t="str">
        <f t="shared" si="64"/>
        <v>past_nineteen_month_return</v>
      </c>
    </row>
    <row r="561" spans="1:7" x14ac:dyDescent="0.25">
      <c r="A561" t="s">
        <v>1924</v>
      </c>
      <c r="B561" t="str">
        <f>IFERROR(VLOOKUP(A561,Index!A:B,2,FALSE),"")</f>
        <v/>
      </c>
      <c r="C561" t="e">
        <f>VLOOKUP(G559,'Variable Library'!A:D,4,FALSE)</f>
        <v>#N/A</v>
      </c>
      <c r="D561">
        <v>4016</v>
      </c>
      <c r="E561">
        <v>8.4478010000000001</v>
      </c>
      <c r="F561" t="s">
        <v>543</v>
      </c>
      <c r="G561" t="str">
        <f t="shared" si="64"/>
        <v>past_one_month_return_sector</v>
      </c>
    </row>
    <row r="562" spans="1:7" x14ac:dyDescent="0.25">
      <c r="A562" t="s">
        <v>1938</v>
      </c>
      <c r="B562" t="str">
        <f>IFERROR(VLOOKUP(A562,Index!A:B,2,FALSE),"")</f>
        <v/>
      </c>
      <c r="C562" t="str">
        <f>VLOOKUP(G560,'Variable Library'!A:D,4,FALSE)</f>
        <v>Enrichment (CRSP/Compustat Merged Database)</v>
      </c>
      <c r="D562">
        <v>3897</v>
      </c>
      <c r="E562">
        <v>8.1974800000000005</v>
      </c>
      <c r="F562" t="s">
        <v>543</v>
      </c>
      <c r="G562" t="str">
        <f t="shared" si="64"/>
        <v>past_one_month_return</v>
      </c>
    </row>
    <row r="563" spans="1:7" hidden="1" x14ac:dyDescent="0.25">
      <c r="A563" t="s">
        <v>378</v>
      </c>
      <c r="D563">
        <v>8880</v>
      </c>
      <c r="E563">
        <v>18.679400000000001</v>
      </c>
      <c r="F563" t="s">
        <v>544</v>
      </c>
    </row>
    <row r="564" spans="1:7" x14ac:dyDescent="0.25">
      <c r="A564" t="s">
        <v>1698</v>
      </c>
      <c r="B564" t="str">
        <f>IFERROR(VLOOKUP(A564,Index!A:B,2,FALSE),"")</f>
        <v/>
      </c>
      <c r="C564" t="str">
        <f>VLOOKUP(G562,'Variable Library'!A:D,4,FALSE)</f>
        <v>Enrichment (CRSP/Compustat Merged Database)</v>
      </c>
      <c r="D564">
        <v>27686</v>
      </c>
      <c r="E564">
        <v>58.238498999999997</v>
      </c>
      <c r="F564" t="s">
        <v>543</v>
      </c>
      <c r="G564" t="str">
        <f t="shared" ref="G564:G567" si="65">SUBSTITUTE(A564,"_zscore","")</f>
        <v>past_seven_month_return_sector</v>
      </c>
    </row>
    <row r="565" spans="1:7" x14ac:dyDescent="0.25">
      <c r="A565" t="s">
        <v>1700</v>
      </c>
      <c r="B565" t="str">
        <f>IFERROR(VLOOKUP(A565,Index!A:B,2,FALSE),"")</f>
        <v/>
      </c>
      <c r="C565" t="e">
        <f>VLOOKUP(G563,'Variable Library'!A:D,4,FALSE)</f>
        <v>#N/A</v>
      </c>
      <c r="D565">
        <v>27640</v>
      </c>
      <c r="E565">
        <v>58.141736000000002</v>
      </c>
      <c r="F565" t="s">
        <v>543</v>
      </c>
      <c r="G565" t="str">
        <f t="shared" si="65"/>
        <v>past_seven_month_return</v>
      </c>
    </row>
    <row r="566" spans="1:7" x14ac:dyDescent="0.25">
      <c r="A566" t="s">
        <v>1525</v>
      </c>
      <c r="B566" t="str">
        <f>IFERROR(VLOOKUP(A566,Index!A:B,2,FALSE),"")</f>
        <v/>
      </c>
      <c r="C566" t="e">
        <f>VLOOKUP(G564,'Variable Library'!A:D,4,FALSE)</f>
        <v>#N/A</v>
      </c>
      <c r="D566">
        <v>46867</v>
      </c>
      <c r="E566">
        <v>98.586423999999994</v>
      </c>
      <c r="F566" t="s">
        <v>543</v>
      </c>
      <c r="G566" t="str">
        <f t="shared" si="65"/>
        <v>past_seventeen_month_return_sector</v>
      </c>
    </row>
    <row r="567" spans="1:7" x14ac:dyDescent="0.25">
      <c r="A567" t="s">
        <v>1527</v>
      </c>
      <c r="B567" t="str">
        <f>IFERROR(VLOOKUP(A567,Index!A:B,2,FALSE),"")</f>
        <v/>
      </c>
      <c r="C567" t="str">
        <f>VLOOKUP(G565,'Variable Library'!A:D,4,FALSE)</f>
        <v>Enrichment (CRSP/Compustat Merged Database)</v>
      </c>
      <c r="D567">
        <v>46859</v>
      </c>
      <c r="E567">
        <v>98.569595000000007</v>
      </c>
      <c r="F567" t="s">
        <v>543</v>
      </c>
      <c r="G567" t="str">
        <f t="shared" si="65"/>
        <v>past_seventeen_month_return</v>
      </c>
    </row>
    <row r="568" spans="1:7" hidden="1" x14ac:dyDescent="0.25">
      <c r="A568" t="s">
        <v>368</v>
      </c>
      <c r="D568">
        <v>8880</v>
      </c>
      <c r="E568">
        <v>18.679400000000001</v>
      </c>
      <c r="F568" t="s">
        <v>544</v>
      </c>
    </row>
    <row r="569" spans="1:7" hidden="1" x14ac:dyDescent="0.25">
      <c r="A569" t="s">
        <v>371</v>
      </c>
      <c r="D569">
        <v>8880</v>
      </c>
      <c r="E569">
        <v>18.679400000000001</v>
      </c>
      <c r="F569" t="s">
        <v>544</v>
      </c>
    </row>
    <row r="570" spans="1:7" hidden="1" x14ac:dyDescent="0.25">
      <c r="A570" t="s">
        <v>372</v>
      </c>
      <c r="D570">
        <v>8880</v>
      </c>
      <c r="E570">
        <v>18.679400000000001</v>
      </c>
      <c r="F570" t="s">
        <v>544</v>
      </c>
    </row>
    <row r="571" spans="1:7" hidden="1" x14ac:dyDescent="0.25">
      <c r="A571" t="s">
        <v>369</v>
      </c>
      <c r="D571">
        <v>8880</v>
      </c>
      <c r="E571">
        <v>18.679400000000001</v>
      </c>
      <c r="F571" t="s">
        <v>544</v>
      </c>
    </row>
    <row r="572" spans="1:7" hidden="1" x14ac:dyDescent="0.25">
      <c r="A572" t="s">
        <v>1425</v>
      </c>
      <c r="D572">
        <v>8880</v>
      </c>
      <c r="E572">
        <v>18.679400000000001</v>
      </c>
      <c r="F572" t="s">
        <v>544</v>
      </c>
    </row>
    <row r="573" spans="1:7" hidden="1" x14ac:dyDescent="0.25">
      <c r="A573" t="s">
        <v>1426</v>
      </c>
      <c r="D573">
        <v>8880</v>
      </c>
      <c r="E573">
        <v>18.679400000000001</v>
      </c>
      <c r="F573" t="s">
        <v>544</v>
      </c>
    </row>
    <row r="574" spans="1:7" hidden="1" x14ac:dyDescent="0.25">
      <c r="A574" t="s">
        <v>377</v>
      </c>
      <c r="D574">
        <v>8880</v>
      </c>
      <c r="E574">
        <v>18.679400000000001</v>
      </c>
      <c r="F574" t="s">
        <v>544</v>
      </c>
    </row>
    <row r="575" spans="1:7" x14ac:dyDescent="0.25">
      <c r="A575" t="s">
        <v>1715</v>
      </c>
      <c r="B575" t="str">
        <f>IFERROR(VLOOKUP(A575,Index!A:B,2,FALSE),"")</f>
        <v/>
      </c>
      <c r="C575" t="e">
        <f>VLOOKUP(G573,'Variable Library'!A:D,4,FALSE)</f>
        <v>#N/A</v>
      </c>
      <c r="D575">
        <v>23807</v>
      </c>
      <c r="E575">
        <v>50.078882999999998</v>
      </c>
      <c r="F575" t="s">
        <v>543</v>
      </c>
      <c r="G575" t="str">
        <f t="shared" ref="G575:G576" si="66">SUBSTITUTE(A575,"_zscore","")</f>
        <v>past_six_month_return_sector</v>
      </c>
    </row>
    <row r="576" spans="1:7" x14ac:dyDescent="0.25">
      <c r="A576" t="s">
        <v>1728</v>
      </c>
      <c r="B576" t="str">
        <f>IFERROR(VLOOKUP(A576,Index!A:B,2,FALSE),"")</f>
        <v/>
      </c>
      <c r="C576" t="e">
        <f>VLOOKUP(G574,'Variable Library'!A:D,4,FALSE)</f>
        <v>#N/A</v>
      </c>
      <c r="D576">
        <v>23757</v>
      </c>
      <c r="E576">
        <v>49.973706</v>
      </c>
      <c r="F576" t="s">
        <v>543</v>
      </c>
      <c r="G576" t="str">
        <f t="shared" si="66"/>
        <v>past_six_month_return</v>
      </c>
    </row>
    <row r="577" spans="1:7" hidden="1" x14ac:dyDescent="0.25">
      <c r="A577" t="s">
        <v>383</v>
      </c>
      <c r="D577">
        <v>8024</v>
      </c>
      <c r="E577">
        <v>16.878772999999999</v>
      </c>
      <c r="F577" t="s">
        <v>544</v>
      </c>
    </row>
    <row r="578" spans="1:7" hidden="1" x14ac:dyDescent="0.25">
      <c r="A578" t="s">
        <v>1894</v>
      </c>
      <c r="D578">
        <v>7936</v>
      </c>
      <c r="E578">
        <v>16.693662</v>
      </c>
      <c r="F578" t="s">
        <v>544</v>
      </c>
    </row>
    <row r="579" spans="1:7" hidden="1" x14ac:dyDescent="0.25">
      <c r="A579" t="s">
        <v>1895</v>
      </c>
      <c r="D579">
        <v>7936</v>
      </c>
      <c r="E579">
        <v>16.693662</v>
      </c>
      <c r="F579" t="s">
        <v>544</v>
      </c>
    </row>
    <row r="580" spans="1:7" hidden="1" x14ac:dyDescent="0.25">
      <c r="A580" t="s">
        <v>1896</v>
      </c>
      <c r="D580">
        <v>7936</v>
      </c>
      <c r="E580">
        <v>16.693662</v>
      </c>
      <c r="F580" t="s">
        <v>544</v>
      </c>
    </row>
    <row r="581" spans="1:7" hidden="1" x14ac:dyDescent="0.25">
      <c r="A581" t="s">
        <v>1897</v>
      </c>
      <c r="D581">
        <v>7936</v>
      </c>
      <c r="E581">
        <v>16.693662</v>
      </c>
      <c r="F581" t="s">
        <v>544</v>
      </c>
    </row>
    <row r="582" spans="1:7" hidden="1" x14ac:dyDescent="0.25">
      <c r="A582" t="s">
        <v>1898</v>
      </c>
      <c r="D582">
        <v>7936</v>
      </c>
      <c r="E582">
        <v>16.693662</v>
      </c>
      <c r="F582" t="s">
        <v>544</v>
      </c>
    </row>
    <row r="583" spans="1:7" hidden="1" x14ac:dyDescent="0.25">
      <c r="A583" t="s">
        <v>1899</v>
      </c>
      <c r="D583">
        <v>7936</v>
      </c>
      <c r="E583">
        <v>16.693662</v>
      </c>
      <c r="F583" t="s">
        <v>544</v>
      </c>
    </row>
    <row r="584" spans="1:7" hidden="1" x14ac:dyDescent="0.25">
      <c r="A584" t="s">
        <v>1900</v>
      </c>
      <c r="D584">
        <v>7913</v>
      </c>
      <c r="E584">
        <v>16.645281000000001</v>
      </c>
      <c r="F584" t="s">
        <v>544</v>
      </c>
    </row>
    <row r="585" spans="1:7" hidden="1" x14ac:dyDescent="0.25">
      <c r="A585" t="s">
        <v>1901</v>
      </c>
      <c r="D585">
        <v>7913</v>
      </c>
      <c r="E585">
        <v>16.645281000000001</v>
      </c>
      <c r="F585" t="s">
        <v>544</v>
      </c>
    </row>
    <row r="586" spans="1:7" hidden="1" x14ac:dyDescent="0.25">
      <c r="A586" t="s">
        <v>1902</v>
      </c>
      <c r="D586">
        <v>7913</v>
      </c>
      <c r="E586">
        <v>16.645281000000001</v>
      </c>
      <c r="F586" t="s">
        <v>544</v>
      </c>
    </row>
    <row r="587" spans="1:7" hidden="1" x14ac:dyDescent="0.25">
      <c r="A587" t="s">
        <v>1903</v>
      </c>
      <c r="D587">
        <v>7913</v>
      </c>
      <c r="E587">
        <v>16.645281000000001</v>
      </c>
      <c r="F587" t="s">
        <v>544</v>
      </c>
    </row>
    <row r="588" spans="1:7" hidden="1" x14ac:dyDescent="0.25">
      <c r="A588" t="s">
        <v>1904</v>
      </c>
      <c r="D588">
        <v>7913</v>
      </c>
      <c r="E588">
        <v>16.645281000000001</v>
      </c>
      <c r="F588" t="s">
        <v>544</v>
      </c>
    </row>
    <row r="589" spans="1:7" hidden="1" x14ac:dyDescent="0.25">
      <c r="A589" t="s">
        <v>1905</v>
      </c>
      <c r="D589">
        <v>7913</v>
      </c>
      <c r="E589">
        <v>16.645281000000001</v>
      </c>
      <c r="F589" t="s">
        <v>544</v>
      </c>
    </row>
    <row r="590" spans="1:7" x14ac:dyDescent="0.25">
      <c r="A590" t="s">
        <v>1529</v>
      </c>
      <c r="B590" t="str">
        <f>IFERROR(VLOOKUP(A590,Index!A:B,2,FALSE),"")</f>
        <v/>
      </c>
      <c r="C590" t="e">
        <f>VLOOKUP(G588,'Variable Library'!A:D,4,FALSE)</f>
        <v>#N/A</v>
      </c>
      <c r="D590">
        <v>46769</v>
      </c>
      <c r="E590">
        <v>98.380277000000007</v>
      </c>
      <c r="F590" t="s">
        <v>543</v>
      </c>
      <c r="G590" t="str">
        <f t="shared" ref="G590:G591" si="67">SUBSTITUTE(A590,"_zscore","")</f>
        <v>past_sixteen_month_return_sector</v>
      </c>
    </row>
    <row r="591" spans="1:7" x14ac:dyDescent="0.25">
      <c r="A591" t="s">
        <v>1530</v>
      </c>
      <c r="B591" t="str">
        <f>IFERROR(VLOOKUP(A591,Index!A:B,2,FALSE),"")</f>
        <v/>
      </c>
      <c r="C591" t="e">
        <f>VLOOKUP(G589,'Variable Library'!A:D,4,FALSE)</f>
        <v>#N/A</v>
      </c>
      <c r="D591">
        <v>46769</v>
      </c>
      <c r="E591">
        <v>98.380277000000007</v>
      </c>
      <c r="F591" t="s">
        <v>543</v>
      </c>
      <c r="G591" t="str">
        <f t="shared" si="67"/>
        <v>past_sixteen_month_return</v>
      </c>
    </row>
    <row r="592" spans="1:7" hidden="1" x14ac:dyDescent="0.25">
      <c r="A592" t="s">
        <v>387</v>
      </c>
      <c r="D592">
        <v>7767</v>
      </c>
      <c r="E592">
        <v>16.338163999999999</v>
      </c>
      <c r="F592" t="s">
        <v>544</v>
      </c>
    </row>
    <row r="593" spans="1:7" hidden="1" x14ac:dyDescent="0.25">
      <c r="A593" t="s">
        <v>1908</v>
      </c>
      <c r="D593">
        <v>7747</v>
      </c>
      <c r="E593">
        <v>16.296094</v>
      </c>
      <c r="F593" t="s">
        <v>544</v>
      </c>
    </row>
    <row r="594" spans="1:7" hidden="1" x14ac:dyDescent="0.25">
      <c r="A594" t="s">
        <v>1909</v>
      </c>
      <c r="D594">
        <v>7747</v>
      </c>
      <c r="E594">
        <v>16.296094</v>
      </c>
      <c r="F594" t="s">
        <v>544</v>
      </c>
    </row>
    <row r="595" spans="1:7" hidden="1" x14ac:dyDescent="0.25">
      <c r="A595" t="s">
        <v>1910</v>
      </c>
      <c r="D595">
        <v>7704</v>
      </c>
      <c r="E595">
        <v>16.205642000000001</v>
      </c>
      <c r="F595" t="s">
        <v>544</v>
      </c>
    </row>
    <row r="596" spans="1:7" hidden="1" x14ac:dyDescent="0.25">
      <c r="A596" t="s">
        <v>1911</v>
      </c>
      <c r="D596">
        <v>7704</v>
      </c>
      <c r="E596">
        <v>16.205642000000001</v>
      </c>
      <c r="F596" t="s">
        <v>544</v>
      </c>
    </row>
    <row r="597" spans="1:7" hidden="1" x14ac:dyDescent="0.25">
      <c r="A597" t="s">
        <v>1912</v>
      </c>
      <c r="D597">
        <v>7523</v>
      </c>
      <c r="E597">
        <v>15.824902</v>
      </c>
      <c r="F597" t="s">
        <v>544</v>
      </c>
    </row>
    <row r="598" spans="1:7" hidden="1" x14ac:dyDescent="0.25">
      <c r="A598" t="s">
        <v>1913</v>
      </c>
      <c r="D598">
        <v>7523</v>
      </c>
      <c r="E598">
        <v>15.824902</v>
      </c>
      <c r="F598" t="s">
        <v>544</v>
      </c>
    </row>
    <row r="599" spans="1:7" hidden="1" x14ac:dyDescent="0.25">
      <c r="A599" t="s">
        <v>1914</v>
      </c>
      <c r="D599">
        <v>7480</v>
      </c>
      <c r="E599">
        <v>15.734450000000001</v>
      </c>
      <c r="F599" t="s">
        <v>544</v>
      </c>
    </row>
    <row r="600" spans="1:7" hidden="1" x14ac:dyDescent="0.25">
      <c r="A600" t="s">
        <v>1915</v>
      </c>
      <c r="D600">
        <v>7480</v>
      </c>
      <c r="E600">
        <v>15.734450000000001</v>
      </c>
      <c r="F600" t="s">
        <v>544</v>
      </c>
    </row>
    <row r="601" spans="1:7" x14ac:dyDescent="0.25">
      <c r="A601" t="s">
        <v>1623</v>
      </c>
      <c r="B601" t="str">
        <f>IFERROR(VLOOKUP(A601,Index!A:B,2,FALSE),"")</f>
        <v/>
      </c>
      <c r="C601" t="e">
        <f>VLOOKUP(G599,'Variable Library'!A:D,4,FALSE)</f>
        <v>#N/A</v>
      </c>
      <c r="D601">
        <v>39023</v>
      </c>
      <c r="E601">
        <v>82.086286999999999</v>
      </c>
      <c r="F601" t="s">
        <v>543</v>
      </c>
      <c r="G601" t="str">
        <f>SUBSTITUTE(A601,"_zscore","")</f>
        <v>past_ten_month_return_sector</v>
      </c>
    </row>
    <row r="602" spans="1:7" hidden="1" x14ac:dyDescent="0.25">
      <c r="A602" t="s">
        <v>391</v>
      </c>
      <c r="D602">
        <v>7352</v>
      </c>
      <c r="E602">
        <v>15.465197</v>
      </c>
      <c r="F602" t="s">
        <v>544</v>
      </c>
    </row>
    <row r="603" spans="1:7" x14ac:dyDescent="0.25">
      <c r="A603" t="s">
        <v>1624</v>
      </c>
      <c r="B603" t="str">
        <f>IFERROR(VLOOKUP(A603,Index!A:B,2,FALSE),"")</f>
        <v/>
      </c>
      <c r="C603" t="e">
        <f>VLOOKUP(G601,'Variable Library'!A:D,4,FALSE)</f>
        <v>#N/A</v>
      </c>
      <c r="D603">
        <v>39015</v>
      </c>
      <c r="E603">
        <v>82.069458999999995</v>
      </c>
      <c r="F603" t="s">
        <v>543</v>
      </c>
      <c r="G603" t="str">
        <f t="shared" ref="G603:G604" si="68">SUBSTITUTE(A603,"_zscore","")</f>
        <v>past_ten_month_return</v>
      </c>
    </row>
    <row r="604" spans="1:7" x14ac:dyDescent="0.25">
      <c r="A604" t="s">
        <v>1541</v>
      </c>
      <c r="B604" t="str">
        <f>IFERROR(VLOOKUP(A604,Index!A:B,2,FALSE),"")</f>
        <v/>
      </c>
      <c r="C604" t="e">
        <f>VLOOKUP(G602,'Variable Library'!A:D,4,FALSE)</f>
        <v>#N/A</v>
      </c>
      <c r="D604">
        <v>46502</v>
      </c>
      <c r="E604">
        <v>97.818633000000005</v>
      </c>
      <c r="F604" t="s">
        <v>543</v>
      </c>
      <c r="G604" t="str">
        <f t="shared" si="68"/>
        <v>past_thirteen_month_return_sector</v>
      </c>
    </row>
    <row r="605" spans="1:7" hidden="1" x14ac:dyDescent="0.25">
      <c r="A605" t="s">
        <v>1919</v>
      </c>
      <c r="D605">
        <v>4361</v>
      </c>
      <c r="E605">
        <v>9.1735209999999991</v>
      </c>
      <c r="F605" t="s">
        <v>544</v>
      </c>
    </row>
    <row r="606" spans="1:7" hidden="1" x14ac:dyDescent="0.25">
      <c r="A606" t="s">
        <v>1920</v>
      </c>
      <c r="D606">
        <v>4361</v>
      </c>
      <c r="E606">
        <v>9.1735209999999991</v>
      </c>
      <c r="F606" t="s">
        <v>544</v>
      </c>
    </row>
    <row r="607" spans="1:7" hidden="1" x14ac:dyDescent="0.25">
      <c r="A607" t="s">
        <v>1921</v>
      </c>
      <c r="D607">
        <v>4152</v>
      </c>
      <c r="E607">
        <v>8.7338819999999995</v>
      </c>
      <c r="F607" t="s">
        <v>544</v>
      </c>
    </row>
    <row r="608" spans="1:7" hidden="1" x14ac:dyDescent="0.25">
      <c r="A608" t="s">
        <v>1922</v>
      </c>
      <c r="D608">
        <v>4152</v>
      </c>
      <c r="E608">
        <v>8.7338819999999995</v>
      </c>
      <c r="F608" t="s">
        <v>544</v>
      </c>
    </row>
    <row r="609" spans="1:7" x14ac:dyDescent="0.25">
      <c r="A609" t="s">
        <v>1543</v>
      </c>
      <c r="B609" t="str">
        <f>IFERROR(VLOOKUP(A609,Index!A:B,2,FALSE),"")</f>
        <v/>
      </c>
      <c r="C609" t="e">
        <f>VLOOKUP(G607,'Variable Library'!A:D,4,FALSE)</f>
        <v>#N/A</v>
      </c>
      <c r="D609">
        <v>46494</v>
      </c>
      <c r="E609">
        <v>97.801805000000002</v>
      </c>
      <c r="F609" t="s">
        <v>543</v>
      </c>
      <c r="G609" t="str">
        <f t="shared" ref="G609:G611" si="69">SUBSTITUTE(A609,"_zscore","")</f>
        <v>past_thirteen_month_return</v>
      </c>
    </row>
    <row r="610" spans="1:7" x14ac:dyDescent="0.25">
      <c r="A610" t="s">
        <v>1461</v>
      </c>
      <c r="B610" t="str">
        <f>IFERROR(VLOOKUP(A610,Index!A:B,2,FALSE),"")</f>
        <v/>
      </c>
      <c r="C610" t="e">
        <f>VLOOKUP(G608,'Variable Library'!A:D,4,FALSE)</f>
        <v>#N/A</v>
      </c>
      <c r="D610">
        <v>47503</v>
      </c>
      <c r="E610">
        <v>99.924272999999999</v>
      </c>
      <c r="F610" t="s">
        <v>543</v>
      </c>
      <c r="G610" t="str">
        <f t="shared" si="69"/>
        <v>past_thirty_month_return_sector</v>
      </c>
    </row>
    <row r="611" spans="1:7" x14ac:dyDescent="0.25">
      <c r="A611" t="s">
        <v>1463</v>
      </c>
      <c r="B611" t="str">
        <f>IFERROR(VLOOKUP(A611,Index!A:B,2,FALSE),"")</f>
        <v/>
      </c>
      <c r="C611" t="str">
        <f>VLOOKUP(G609,'Variable Library'!A:D,4,FALSE)</f>
        <v>Enrichment (CRSP/Compustat Merged Database)</v>
      </c>
      <c r="D611">
        <v>47503</v>
      </c>
      <c r="E611">
        <v>99.924272999999999</v>
      </c>
      <c r="F611" t="s">
        <v>543</v>
      </c>
      <c r="G611" t="str">
        <f t="shared" si="69"/>
        <v>past_thirty_month_return</v>
      </c>
    </row>
    <row r="612" spans="1:7" hidden="1" x14ac:dyDescent="0.25">
      <c r="A612" t="s">
        <v>392</v>
      </c>
      <c r="D612">
        <v>4013</v>
      </c>
      <c r="E612">
        <v>8.4414899999999999</v>
      </c>
      <c r="F612" t="s">
        <v>544</v>
      </c>
    </row>
    <row r="613" spans="1:7" hidden="1" x14ac:dyDescent="0.25">
      <c r="A613" t="s">
        <v>1926</v>
      </c>
      <c r="D613">
        <v>3969</v>
      </c>
      <c r="E613">
        <v>8.3489350000000009</v>
      </c>
      <c r="F613" t="s">
        <v>544</v>
      </c>
    </row>
    <row r="614" spans="1:7" hidden="1" x14ac:dyDescent="0.25">
      <c r="A614" t="s">
        <v>1927</v>
      </c>
      <c r="D614">
        <v>3969</v>
      </c>
      <c r="E614">
        <v>8.3489350000000009</v>
      </c>
      <c r="F614" t="s">
        <v>544</v>
      </c>
    </row>
    <row r="615" spans="1:7" hidden="1" x14ac:dyDescent="0.25">
      <c r="A615" t="s">
        <v>1928</v>
      </c>
      <c r="D615">
        <v>3969</v>
      </c>
      <c r="E615">
        <v>8.3489350000000009</v>
      </c>
      <c r="F615" t="s">
        <v>544</v>
      </c>
    </row>
    <row r="616" spans="1:7" hidden="1" x14ac:dyDescent="0.25">
      <c r="A616" t="s">
        <v>1929</v>
      </c>
      <c r="D616">
        <v>3969</v>
      </c>
      <c r="E616">
        <v>8.3489350000000009</v>
      </c>
      <c r="F616" t="s">
        <v>544</v>
      </c>
    </row>
    <row r="617" spans="1:7" hidden="1" x14ac:dyDescent="0.25">
      <c r="A617" t="s">
        <v>1930</v>
      </c>
      <c r="D617">
        <v>3969</v>
      </c>
      <c r="E617">
        <v>8.3489350000000009</v>
      </c>
      <c r="F617" t="s">
        <v>544</v>
      </c>
    </row>
    <row r="618" spans="1:7" hidden="1" x14ac:dyDescent="0.25">
      <c r="A618" t="s">
        <v>1931</v>
      </c>
      <c r="D618">
        <v>3969</v>
      </c>
      <c r="E618">
        <v>8.3489350000000009</v>
      </c>
      <c r="F618" t="s">
        <v>544</v>
      </c>
    </row>
    <row r="619" spans="1:7" hidden="1" x14ac:dyDescent="0.25">
      <c r="A619" t="s">
        <v>1932</v>
      </c>
      <c r="D619">
        <v>3951</v>
      </c>
      <c r="E619">
        <v>8.3110710000000001</v>
      </c>
      <c r="F619" t="s">
        <v>544</v>
      </c>
    </row>
    <row r="620" spans="1:7" hidden="1" x14ac:dyDescent="0.25">
      <c r="A620" t="s">
        <v>1933</v>
      </c>
      <c r="D620">
        <v>3951</v>
      </c>
      <c r="E620">
        <v>8.3110710000000001</v>
      </c>
      <c r="F620" t="s">
        <v>544</v>
      </c>
    </row>
    <row r="621" spans="1:7" hidden="1" x14ac:dyDescent="0.25">
      <c r="A621" t="s">
        <v>1934</v>
      </c>
      <c r="D621">
        <v>3951</v>
      </c>
      <c r="E621">
        <v>8.3110710000000001</v>
      </c>
      <c r="F621" t="s">
        <v>544</v>
      </c>
    </row>
    <row r="622" spans="1:7" hidden="1" x14ac:dyDescent="0.25">
      <c r="A622" t="s">
        <v>1935</v>
      </c>
      <c r="D622">
        <v>3951</v>
      </c>
      <c r="E622">
        <v>8.3110710000000001</v>
      </c>
      <c r="F622" t="s">
        <v>544</v>
      </c>
    </row>
    <row r="623" spans="1:7" hidden="1" x14ac:dyDescent="0.25">
      <c r="A623" t="s">
        <v>1936</v>
      </c>
      <c r="D623">
        <v>3951</v>
      </c>
      <c r="E623">
        <v>8.3110710000000001</v>
      </c>
      <c r="F623" t="s">
        <v>544</v>
      </c>
    </row>
    <row r="624" spans="1:7" hidden="1" x14ac:dyDescent="0.25">
      <c r="A624" t="s">
        <v>1937</v>
      </c>
      <c r="D624">
        <v>3951</v>
      </c>
      <c r="E624">
        <v>8.3110710000000001</v>
      </c>
      <c r="F624" t="s">
        <v>544</v>
      </c>
    </row>
    <row r="625" spans="1:7" hidden="1" x14ac:dyDescent="0.25">
      <c r="A625" t="s">
        <v>396</v>
      </c>
      <c r="D625">
        <v>3897</v>
      </c>
      <c r="E625">
        <v>8.1974800000000005</v>
      </c>
      <c r="F625" t="s">
        <v>544</v>
      </c>
    </row>
    <row r="626" spans="1:7" x14ac:dyDescent="0.25">
      <c r="A626" t="s">
        <v>1444</v>
      </c>
      <c r="B626" t="str">
        <f>IFERROR(VLOOKUP(A626,Index!A:B,2,FALSE),"")</f>
        <v/>
      </c>
      <c r="C626" t="e">
        <f>VLOOKUP(G624,'Variable Library'!A:D,4,FALSE)</f>
        <v>#N/A</v>
      </c>
      <c r="D626">
        <v>47533</v>
      </c>
      <c r="E626">
        <v>99.987379000000004</v>
      </c>
      <c r="F626" t="s">
        <v>543</v>
      </c>
      <c r="G626" t="str">
        <f>SUBSTITUTE(A626,"_zscore","")</f>
        <v>past_thirtyfive_month_return_sector</v>
      </c>
    </row>
    <row r="627" spans="1:7" hidden="1" x14ac:dyDescent="0.25">
      <c r="A627" t="s">
        <v>1939</v>
      </c>
      <c r="D627">
        <v>3609</v>
      </c>
      <c r="E627">
        <v>7.5916620000000004</v>
      </c>
      <c r="F627" t="s">
        <v>544</v>
      </c>
    </row>
    <row r="628" spans="1:7" hidden="1" x14ac:dyDescent="0.25">
      <c r="A628" t="s">
        <v>1940</v>
      </c>
      <c r="D628">
        <v>3609</v>
      </c>
      <c r="E628">
        <v>7.5916620000000004</v>
      </c>
      <c r="F628" t="s">
        <v>544</v>
      </c>
    </row>
    <row r="629" spans="1:7" hidden="1" x14ac:dyDescent="0.25">
      <c r="A629" t="s">
        <v>1941</v>
      </c>
      <c r="D629">
        <v>3492</v>
      </c>
      <c r="E629">
        <v>7.345548</v>
      </c>
      <c r="F629" t="s">
        <v>544</v>
      </c>
    </row>
    <row r="630" spans="1:7" hidden="1" x14ac:dyDescent="0.25">
      <c r="A630" t="s">
        <v>1942</v>
      </c>
      <c r="D630">
        <v>3492</v>
      </c>
      <c r="E630">
        <v>7.345548</v>
      </c>
      <c r="F630" t="s">
        <v>544</v>
      </c>
    </row>
    <row r="631" spans="1:7" x14ac:dyDescent="0.25">
      <c r="A631" t="s">
        <v>1442</v>
      </c>
      <c r="B631" t="str">
        <f>IFERROR(VLOOKUP(A631,Index!A:B,2,FALSE),"")</f>
        <v/>
      </c>
      <c r="C631" t="e">
        <f>VLOOKUP(G629,'Variable Library'!A:D,4,FALSE)</f>
        <v>#N/A</v>
      </c>
      <c r="D631">
        <v>47533</v>
      </c>
      <c r="E631">
        <v>99.987379000000004</v>
      </c>
      <c r="F631" t="s">
        <v>543</v>
      </c>
      <c r="G631" t="str">
        <f t="shared" ref="G631:G632" si="70">SUBSTITUTE(A631,"_zscore","")</f>
        <v>past_thirtyfive_month_return</v>
      </c>
    </row>
    <row r="632" spans="1:7" x14ac:dyDescent="0.25">
      <c r="A632" t="s">
        <v>1446</v>
      </c>
      <c r="B632" t="str">
        <f>IFERROR(VLOOKUP(A632,Index!A:B,2,FALSE),"")</f>
        <v/>
      </c>
      <c r="C632" t="e">
        <f>VLOOKUP(G630,'Variable Library'!A:D,4,FALSE)</f>
        <v>#N/A</v>
      </c>
      <c r="D632">
        <v>47527</v>
      </c>
      <c r="E632">
        <v>99.974757999999994</v>
      </c>
      <c r="F632" t="s">
        <v>543</v>
      </c>
      <c r="G632" t="str">
        <f t="shared" si="70"/>
        <v>past_thirtyfour_month_return_sector</v>
      </c>
    </row>
    <row r="633" spans="1:7" hidden="1" x14ac:dyDescent="0.25">
      <c r="A633" t="s">
        <v>400</v>
      </c>
      <c r="D633">
        <v>3232</v>
      </c>
      <c r="E633">
        <v>6.7986279999999999</v>
      </c>
      <c r="F633" t="s">
        <v>544</v>
      </c>
    </row>
    <row r="634" spans="1:7" x14ac:dyDescent="0.25">
      <c r="A634" t="s">
        <v>1448</v>
      </c>
      <c r="B634" t="str">
        <f>IFERROR(VLOOKUP(A634,Index!A:B,2,FALSE),"")</f>
        <v/>
      </c>
      <c r="C634" t="e">
        <f>VLOOKUP(G632,'Variable Library'!A:D,4,FALSE)</f>
        <v>#N/A</v>
      </c>
      <c r="D634">
        <v>47527</v>
      </c>
      <c r="E634">
        <v>99.974757999999994</v>
      </c>
      <c r="F634" t="s">
        <v>543</v>
      </c>
      <c r="G634" t="str">
        <f t="shared" ref="G634:G635" si="71">SUBSTITUTE(A634,"_zscore","")</f>
        <v>past_thirtyfour_month_return</v>
      </c>
    </row>
    <row r="635" spans="1:7" x14ac:dyDescent="0.25">
      <c r="A635" t="s">
        <v>1458</v>
      </c>
      <c r="B635" t="str">
        <f>IFERROR(VLOOKUP(A635,Index!A:B,2,FALSE),"")</f>
        <v/>
      </c>
      <c r="C635" t="e">
        <f>VLOOKUP(G633,'Variable Library'!A:D,4,FALSE)</f>
        <v>#N/A</v>
      </c>
      <c r="D635">
        <v>47509</v>
      </c>
      <c r="E635">
        <v>99.936893999999995</v>
      </c>
      <c r="F635" t="s">
        <v>543</v>
      </c>
      <c r="G635" t="str">
        <f t="shared" si="71"/>
        <v>past_thirtyone_month_return_sector</v>
      </c>
    </row>
    <row r="636" spans="1:7" hidden="1" x14ac:dyDescent="0.25">
      <c r="A636" t="s">
        <v>401</v>
      </c>
      <c r="D636">
        <v>2483</v>
      </c>
      <c r="E636">
        <v>5.2230800000000004</v>
      </c>
      <c r="F636" t="s">
        <v>544</v>
      </c>
    </row>
    <row r="637" spans="1:7" x14ac:dyDescent="0.25">
      <c r="A637" t="s">
        <v>1460</v>
      </c>
      <c r="B637" t="str">
        <f>IFERROR(VLOOKUP(A637,Index!A:B,2,FALSE),"")</f>
        <v/>
      </c>
      <c r="C637" t="e">
        <f>VLOOKUP(G635,'Variable Library'!A:D,4,FALSE)</f>
        <v>#N/A</v>
      </c>
      <c r="D637">
        <v>47509</v>
      </c>
      <c r="E637">
        <v>99.936893999999995</v>
      </c>
      <c r="F637" t="s">
        <v>543</v>
      </c>
      <c r="G637" t="str">
        <f t="shared" ref="G637:G638" si="72">SUBSTITUTE(A637,"_zscore","")</f>
        <v>past_thirtyone_month_return</v>
      </c>
    </row>
    <row r="638" spans="1:7" x14ac:dyDescent="0.25">
      <c r="A638" t="s">
        <v>1437</v>
      </c>
      <c r="B638" t="str">
        <f>IFERROR(VLOOKUP(A638,Index!A:B,2,FALSE),"")</f>
        <v/>
      </c>
      <c r="C638" t="e">
        <f>VLOOKUP(G636,'Variable Library'!A:D,4,FALSE)</f>
        <v>#N/A</v>
      </c>
      <c r="D638">
        <v>47539</v>
      </c>
      <c r="E638">
        <v>100</v>
      </c>
      <c r="F638" t="s">
        <v>543</v>
      </c>
      <c r="G638" t="str">
        <f t="shared" si="72"/>
        <v>past_thirtysix_month_return_sector</v>
      </c>
    </row>
    <row r="639" spans="1:7" hidden="1" x14ac:dyDescent="0.25">
      <c r="A639" t="s">
        <v>402</v>
      </c>
      <c r="D639">
        <v>2380</v>
      </c>
      <c r="E639">
        <v>5.0064159999999998</v>
      </c>
      <c r="F639" t="s">
        <v>544</v>
      </c>
    </row>
    <row r="640" spans="1:7" x14ac:dyDescent="0.25">
      <c r="A640" t="s">
        <v>1439</v>
      </c>
      <c r="B640" t="str">
        <f>IFERROR(VLOOKUP(A640,Index!A:B,2,FALSE),"")</f>
        <v/>
      </c>
      <c r="C640" t="e">
        <f>VLOOKUP(G638,'Variable Library'!A:D,4,FALSE)</f>
        <v>#N/A</v>
      </c>
      <c r="D640">
        <v>47539</v>
      </c>
      <c r="E640">
        <v>100</v>
      </c>
      <c r="F640" t="s">
        <v>543</v>
      </c>
      <c r="G640" t="str">
        <f>SUBSTITUTE(A640,"_zscore","")</f>
        <v>past_thirtysix_month_return</v>
      </c>
    </row>
    <row r="641" spans="1:7" hidden="1" x14ac:dyDescent="0.25">
      <c r="A641" t="s">
        <v>403</v>
      </c>
      <c r="D641">
        <v>2212</v>
      </c>
      <c r="E641">
        <v>4.653022</v>
      </c>
      <c r="F641" t="s">
        <v>544</v>
      </c>
    </row>
    <row r="642" spans="1:7" x14ac:dyDescent="0.25">
      <c r="A642" t="s">
        <v>1452</v>
      </c>
      <c r="B642" t="str">
        <f>IFERROR(VLOOKUP(A642,Index!A:B,2,FALSE),"")</f>
        <v/>
      </c>
      <c r="C642" t="str">
        <f>VLOOKUP(G640,'Variable Library'!A:D,4,FALSE)</f>
        <v>Enrichment (CRSP/Compustat Merged Database)</v>
      </c>
      <c r="D642">
        <v>47521</v>
      </c>
      <c r="E642">
        <v>99.962136000000001</v>
      </c>
      <c r="F642" t="s">
        <v>543</v>
      </c>
      <c r="G642" t="str">
        <f t="shared" ref="G642:G646" si="73">SUBSTITUTE(A642,"_zscore","")</f>
        <v>past_thirtythree_month_return_sector</v>
      </c>
    </row>
    <row r="643" spans="1:7" x14ac:dyDescent="0.25">
      <c r="A643" t="s">
        <v>1451</v>
      </c>
      <c r="B643" t="str">
        <f>IFERROR(VLOOKUP(A643,Index!A:B,2,FALSE),"")</f>
        <v/>
      </c>
      <c r="C643" t="e">
        <f>VLOOKUP(G641,'Variable Library'!A:D,4,FALSE)</f>
        <v>#N/A</v>
      </c>
      <c r="D643">
        <v>47521</v>
      </c>
      <c r="E643">
        <v>99.962136000000001</v>
      </c>
      <c r="F643" t="s">
        <v>543</v>
      </c>
      <c r="G643" t="str">
        <f t="shared" si="73"/>
        <v>past_thirtythree_month_return</v>
      </c>
    </row>
    <row r="644" spans="1:7" x14ac:dyDescent="0.25">
      <c r="A644" t="s">
        <v>1454</v>
      </c>
      <c r="B644" t="str">
        <f>IFERROR(VLOOKUP(A644,Index!A:B,2,FALSE),"")</f>
        <v/>
      </c>
      <c r="C644" t="e">
        <f>VLOOKUP(G642,'Variable Library'!A:D,4,FALSE)</f>
        <v>#N/A</v>
      </c>
      <c r="D644">
        <v>47515</v>
      </c>
      <c r="E644">
        <v>99.949515000000005</v>
      </c>
      <c r="F644" t="s">
        <v>543</v>
      </c>
      <c r="G644" t="str">
        <f t="shared" si="73"/>
        <v>past_thirtytwo_month_return_sector</v>
      </c>
    </row>
    <row r="645" spans="1:7" x14ac:dyDescent="0.25">
      <c r="A645" t="s">
        <v>1456</v>
      </c>
      <c r="B645" t="str">
        <f>IFERROR(VLOOKUP(A645,Index!A:B,2,FALSE),"")</f>
        <v/>
      </c>
      <c r="C645" t="str">
        <f>VLOOKUP(G643,'Variable Library'!A:D,4,FALSE)</f>
        <v>Enrichment (CRSP/Compustat Merged Database)</v>
      </c>
      <c r="D645">
        <v>47515</v>
      </c>
      <c r="E645">
        <v>99.949515000000005</v>
      </c>
      <c r="F645" t="s">
        <v>543</v>
      </c>
      <c r="G645" t="str">
        <f t="shared" si="73"/>
        <v>past_thirtytwo_month_return</v>
      </c>
    </row>
    <row r="646" spans="1:7" x14ac:dyDescent="0.25">
      <c r="A646" t="s">
        <v>1829</v>
      </c>
      <c r="B646" t="str">
        <f>IFERROR(VLOOKUP(A646,Index!A:B,2,FALSE),"")</f>
        <v/>
      </c>
      <c r="C646" t="e">
        <f>VLOOKUP(G644,'Variable Library'!A:D,4,FALSE)</f>
        <v>#N/A</v>
      </c>
      <c r="D646">
        <v>11905</v>
      </c>
      <c r="E646">
        <v>25.042597000000001</v>
      </c>
      <c r="F646" t="s">
        <v>543</v>
      </c>
      <c r="G646" t="str">
        <f t="shared" si="73"/>
        <v>past_three_month_return_sector</v>
      </c>
    </row>
    <row r="647" spans="1:7" hidden="1" x14ac:dyDescent="0.25">
      <c r="A647" t="s">
        <v>404</v>
      </c>
      <c r="D647">
        <v>1910</v>
      </c>
      <c r="E647">
        <v>4.017754</v>
      </c>
      <c r="F647" t="s">
        <v>544</v>
      </c>
    </row>
    <row r="648" spans="1:7" x14ac:dyDescent="0.25">
      <c r="A648" t="s">
        <v>1842</v>
      </c>
      <c r="B648" t="str">
        <f>IFERROR(VLOOKUP(A648,Index!A:B,2,FALSE),"")</f>
        <v/>
      </c>
      <c r="C648" t="e">
        <f>VLOOKUP(G646,'Variable Library'!A:D,4,FALSE)</f>
        <v>#N/A</v>
      </c>
      <c r="D648">
        <v>11810</v>
      </c>
      <c r="E648">
        <v>24.842760999999999</v>
      </c>
      <c r="F648" t="s">
        <v>543</v>
      </c>
      <c r="G648" t="str">
        <f t="shared" ref="G648:G649" si="74">SUBSTITUTE(A648,"_zscore","")</f>
        <v>past_three_month_return</v>
      </c>
    </row>
    <row r="649" spans="1:7" x14ac:dyDescent="0.25">
      <c r="A649" t="s">
        <v>1546</v>
      </c>
      <c r="B649" t="str">
        <f>IFERROR(VLOOKUP(A649,Index!A:B,2,FALSE),"")</f>
        <v/>
      </c>
      <c r="C649" t="e">
        <f>VLOOKUP(G647,'Variable Library'!A:D,4,FALSE)</f>
        <v>#N/A</v>
      </c>
      <c r="D649">
        <v>46399</v>
      </c>
      <c r="E649">
        <v>97.601968999999997</v>
      </c>
      <c r="F649" t="s">
        <v>543</v>
      </c>
      <c r="G649" t="str">
        <f t="shared" si="74"/>
        <v>past_twelve_month_return_sector</v>
      </c>
    </row>
    <row r="650" spans="1:7" hidden="1" x14ac:dyDescent="0.25">
      <c r="A650" t="s">
        <v>407</v>
      </c>
      <c r="D650">
        <v>1832</v>
      </c>
      <c r="E650">
        <v>3.8536779999999999</v>
      </c>
      <c r="F650" t="s">
        <v>544</v>
      </c>
    </row>
    <row r="651" spans="1:7" hidden="1" x14ac:dyDescent="0.25">
      <c r="A651" t="s">
        <v>405</v>
      </c>
      <c r="D651">
        <v>1832</v>
      </c>
      <c r="E651">
        <v>3.8536779999999999</v>
      </c>
      <c r="F651" t="s">
        <v>544</v>
      </c>
    </row>
    <row r="652" spans="1:7" x14ac:dyDescent="0.25">
      <c r="A652" t="s">
        <v>1545</v>
      </c>
      <c r="B652" t="str">
        <f>IFERROR(VLOOKUP(A652,Index!A:B,2,FALSE),"")</f>
        <v/>
      </c>
      <c r="C652" t="e">
        <f>VLOOKUP(G650,'Variable Library'!A:D,4,FALSE)</f>
        <v>#N/A</v>
      </c>
      <c r="D652">
        <v>46399</v>
      </c>
      <c r="E652">
        <v>97.601968999999997</v>
      </c>
      <c r="F652" t="s">
        <v>543</v>
      </c>
      <c r="G652" t="str">
        <f>SUBSTITUTE(A652,"_zscore","")</f>
        <v>past_twelve_month_return</v>
      </c>
    </row>
    <row r="653" spans="1:7" hidden="1" x14ac:dyDescent="0.25">
      <c r="A653" t="s">
        <v>406</v>
      </c>
      <c r="D653">
        <v>1832</v>
      </c>
      <c r="E653">
        <v>3.8536779999999999</v>
      </c>
      <c r="F653" t="s">
        <v>544</v>
      </c>
    </row>
    <row r="654" spans="1:7" x14ac:dyDescent="0.25">
      <c r="A654" t="s">
        <v>1502</v>
      </c>
      <c r="B654" t="str">
        <f>IFERROR(VLOOKUP(A654,Index!A:B,2,FALSE),"")</f>
        <v/>
      </c>
      <c r="C654" t="str">
        <f>VLOOKUP(G652,'Variable Library'!A:D,4,FALSE)</f>
        <v>Enrichment (CRSP/Compustat Merged Database)</v>
      </c>
      <c r="D654">
        <v>47123</v>
      </c>
      <c r="E654">
        <v>99.124928999999995</v>
      </c>
      <c r="F654" t="s">
        <v>543</v>
      </c>
      <c r="G654" t="str">
        <f>SUBSTITUTE(A654,"_zscore","")</f>
        <v>past_twenty_month_return_sector</v>
      </c>
    </row>
    <row r="655" spans="1:7" hidden="1" x14ac:dyDescent="0.25">
      <c r="A655" t="s">
        <v>408</v>
      </c>
      <c r="D655">
        <v>1805</v>
      </c>
      <c r="E655">
        <v>3.7968829999999998</v>
      </c>
      <c r="F655" t="s">
        <v>544</v>
      </c>
    </row>
    <row r="656" spans="1:7" x14ac:dyDescent="0.25">
      <c r="A656" t="s">
        <v>1501</v>
      </c>
      <c r="B656" t="str">
        <f>IFERROR(VLOOKUP(A656,Index!A:B,2,FALSE),"")</f>
        <v/>
      </c>
      <c r="C656" t="e">
        <f>VLOOKUP(G654,'Variable Library'!A:D,4,FALSE)</f>
        <v>#N/A</v>
      </c>
      <c r="D656">
        <v>47123</v>
      </c>
      <c r="E656">
        <v>99.124928999999995</v>
      </c>
      <c r="F656" t="s">
        <v>543</v>
      </c>
      <c r="G656" t="str">
        <f>SUBSTITUTE(A656,"_zscore","")</f>
        <v>past_twenty_month_return</v>
      </c>
    </row>
    <row r="657" spans="1:7" hidden="1" x14ac:dyDescent="0.25">
      <c r="A657" t="s">
        <v>409</v>
      </c>
      <c r="D657">
        <v>1805</v>
      </c>
      <c r="E657">
        <v>3.7968829999999998</v>
      </c>
      <c r="F657" t="s">
        <v>544</v>
      </c>
    </row>
    <row r="658" spans="1:7" x14ac:dyDescent="0.25">
      <c r="A658" t="s">
        <v>1470</v>
      </c>
      <c r="B658" t="str">
        <f>IFERROR(VLOOKUP(A658,Index!A:B,2,FALSE),"")</f>
        <v/>
      </c>
      <c r="C658" t="str">
        <f>VLOOKUP(G656,'Variable Library'!A:D,4,FALSE)</f>
        <v>Enrichment (CRSP/Compustat Merged Database)</v>
      </c>
      <c r="D658">
        <v>47491</v>
      </c>
      <c r="E658">
        <v>99.899029999999996</v>
      </c>
      <c r="F658" t="s">
        <v>543</v>
      </c>
      <c r="G658" t="str">
        <f t="shared" ref="G658:G659" si="75">SUBSTITUTE(A658,"_zscore","")</f>
        <v>past_twentyeight_month_return_sector</v>
      </c>
    </row>
    <row r="659" spans="1:7" x14ac:dyDescent="0.25">
      <c r="A659" t="s">
        <v>1471</v>
      </c>
      <c r="B659" t="str">
        <f>IFERROR(VLOOKUP(A659,Index!A:B,2,FALSE),"")</f>
        <v/>
      </c>
      <c r="C659" t="e">
        <f>VLOOKUP(G657,'Variable Library'!A:D,4,FALSE)</f>
        <v>#N/A</v>
      </c>
      <c r="D659">
        <v>47491</v>
      </c>
      <c r="E659">
        <v>99.899029999999996</v>
      </c>
      <c r="F659" t="s">
        <v>543</v>
      </c>
      <c r="G659" t="str">
        <f t="shared" si="75"/>
        <v>past_twentyeight_month_return</v>
      </c>
    </row>
    <row r="660" spans="1:7" hidden="1" x14ac:dyDescent="0.25">
      <c r="A660" t="s">
        <v>410</v>
      </c>
      <c r="D660">
        <v>1784</v>
      </c>
      <c r="E660">
        <v>3.7527080000000002</v>
      </c>
      <c r="F660" t="s">
        <v>544</v>
      </c>
    </row>
    <row r="661" spans="1:7" x14ac:dyDescent="0.25">
      <c r="A661" t="s">
        <v>1481</v>
      </c>
      <c r="B661" t="str">
        <f>IFERROR(VLOOKUP(A661,Index!A:B,2,FALSE),"")</f>
        <v/>
      </c>
      <c r="C661" t="str">
        <f>VLOOKUP(G659,'Variable Library'!A:D,4,FALSE)</f>
        <v>Enrichment (CRSP/Compustat Merged Database)</v>
      </c>
      <c r="D661">
        <v>47473</v>
      </c>
      <c r="E661">
        <v>99.861166999999995</v>
      </c>
      <c r="F661" t="s">
        <v>543</v>
      </c>
      <c r="G661" t="str">
        <f t="shared" ref="G661:G663" si="76">SUBSTITUTE(A661,"_zscore","")</f>
        <v>past_twentyfive_month_return_sector</v>
      </c>
    </row>
    <row r="662" spans="1:7" x14ac:dyDescent="0.25">
      <c r="A662" t="s">
        <v>1483</v>
      </c>
      <c r="B662" t="str">
        <f>IFERROR(VLOOKUP(A662,Index!A:B,2,FALSE),"")</f>
        <v/>
      </c>
      <c r="C662" t="e">
        <f>VLOOKUP(G660,'Variable Library'!A:D,4,FALSE)</f>
        <v>#N/A</v>
      </c>
      <c r="D662">
        <v>47473</v>
      </c>
      <c r="E662">
        <v>99.861166999999995</v>
      </c>
      <c r="F662" t="s">
        <v>543</v>
      </c>
      <c r="G662" t="str">
        <f t="shared" si="76"/>
        <v>past_twentyfive_month_return</v>
      </c>
    </row>
    <row r="663" spans="1:7" x14ac:dyDescent="0.25">
      <c r="A663" t="s">
        <v>1485</v>
      </c>
      <c r="B663" t="str">
        <f>IFERROR(VLOOKUP(A663,Index!A:B,2,FALSE),"")</f>
        <v/>
      </c>
      <c r="C663" t="e">
        <f>VLOOKUP(G661,'Variable Library'!A:D,4,FALSE)</f>
        <v>#N/A</v>
      </c>
      <c r="D663">
        <v>47467</v>
      </c>
      <c r="E663">
        <v>99.848545000000001</v>
      </c>
      <c r="F663" t="s">
        <v>543</v>
      </c>
      <c r="G663" t="str">
        <f t="shared" si="76"/>
        <v>past_twentyfour_month_return_sector</v>
      </c>
    </row>
    <row r="664" spans="1:7" hidden="1" x14ac:dyDescent="0.25">
      <c r="A664" t="s">
        <v>411</v>
      </c>
      <c r="D664">
        <v>1728</v>
      </c>
      <c r="E664">
        <v>3.6349100000000001</v>
      </c>
      <c r="F664" t="s">
        <v>544</v>
      </c>
    </row>
    <row r="665" spans="1:7" x14ac:dyDescent="0.25">
      <c r="A665" t="s">
        <v>1486</v>
      </c>
      <c r="B665" t="str">
        <f>IFERROR(VLOOKUP(A665,Index!A:B,2,FALSE),"")</f>
        <v/>
      </c>
      <c r="C665" t="e">
        <f>VLOOKUP(G663,'Variable Library'!A:D,4,FALSE)</f>
        <v>#N/A</v>
      </c>
      <c r="D665">
        <v>47467</v>
      </c>
      <c r="E665">
        <v>99.848545000000001</v>
      </c>
      <c r="F665" t="s">
        <v>543</v>
      </c>
      <c r="G665" t="str">
        <f>SUBSTITUTE(A665,"_zscore","")</f>
        <v>past_twentyfour_month_return</v>
      </c>
    </row>
    <row r="666" spans="1:7" hidden="1" x14ac:dyDescent="0.25">
      <c r="A666" t="s">
        <v>412</v>
      </c>
      <c r="D666">
        <v>1702</v>
      </c>
      <c r="E666">
        <v>3.5802179999999999</v>
      </c>
      <c r="F666" t="s">
        <v>544</v>
      </c>
    </row>
    <row r="667" spans="1:7" x14ac:dyDescent="0.25">
      <c r="A667" t="s">
        <v>1468</v>
      </c>
      <c r="B667" t="str">
        <f>IFERROR(VLOOKUP(A667,Index!A:B,2,FALSE),"")</f>
        <v/>
      </c>
      <c r="C667" t="str">
        <f>VLOOKUP(G665,'Variable Library'!A:D,4,FALSE)</f>
        <v>Enrichment (CRSP/Compustat Merged Database)</v>
      </c>
      <c r="D667">
        <v>47497</v>
      </c>
      <c r="E667">
        <v>99.911651000000006</v>
      </c>
      <c r="F667" t="s">
        <v>543</v>
      </c>
      <c r="G667" t="str">
        <f t="shared" ref="G667:G671" si="77">SUBSTITUTE(A667,"_zscore","")</f>
        <v>past_twentynine_month_return_sector</v>
      </c>
    </row>
    <row r="668" spans="1:7" x14ac:dyDescent="0.25">
      <c r="A668" t="s">
        <v>1467</v>
      </c>
      <c r="B668" t="str">
        <f>IFERROR(VLOOKUP(A668,Index!A:B,2,FALSE),"")</f>
        <v/>
      </c>
      <c r="C668" t="e">
        <f>VLOOKUP(G666,'Variable Library'!A:D,4,FALSE)</f>
        <v>#N/A</v>
      </c>
      <c r="D668">
        <v>47497</v>
      </c>
      <c r="E668">
        <v>99.911651000000006</v>
      </c>
      <c r="F668" t="s">
        <v>543</v>
      </c>
      <c r="G668" t="str">
        <f t="shared" si="77"/>
        <v>past_twentynine_month_return</v>
      </c>
    </row>
    <row r="669" spans="1:7" x14ac:dyDescent="0.25">
      <c r="A669" t="s">
        <v>1497</v>
      </c>
      <c r="B669" t="str">
        <f>IFERROR(VLOOKUP(A669,Index!A:B,2,FALSE),"")</f>
        <v/>
      </c>
      <c r="C669" t="e">
        <f>VLOOKUP(G667,'Variable Library'!A:D,4,FALSE)</f>
        <v>#N/A</v>
      </c>
      <c r="D669">
        <v>47215</v>
      </c>
      <c r="E669">
        <v>99.318454000000003</v>
      </c>
      <c r="F669" t="s">
        <v>543</v>
      </c>
      <c r="G669" t="str">
        <f t="shared" si="77"/>
        <v>past_twentyone_month_return_sector</v>
      </c>
    </row>
    <row r="670" spans="1:7" x14ac:dyDescent="0.25">
      <c r="A670" t="s">
        <v>1499</v>
      </c>
      <c r="B670" t="str">
        <f>IFERROR(VLOOKUP(A670,Index!A:B,2,FALSE),"")</f>
        <v/>
      </c>
      <c r="C670" t="str">
        <f>VLOOKUP(G668,'Variable Library'!A:D,4,FALSE)</f>
        <v>Enrichment (CRSP/Compustat Merged Database)</v>
      </c>
      <c r="D670">
        <v>47209</v>
      </c>
      <c r="E670">
        <v>99.305833000000007</v>
      </c>
      <c r="F670" t="s">
        <v>543</v>
      </c>
      <c r="G670" t="str">
        <f t="shared" si="77"/>
        <v>past_twentyone_month_return</v>
      </c>
    </row>
    <row r="671" spans="1:7" x14ac:dyDescent="0.25">
      <c r="A671" t="s">
        <v>1473</v>
      </c>
      <c r="B671" t="str">
        <f>IFERROR(VLOOKUP(A671,Index!A:B,2,FALSE),"")</f>
        <v/>
      </c>
      <c r="C671" t="e">
        <f>VLOOKUP(G669,'Variable Library'!A:D,4,FALSE)</f>
        <v>#N/A</v>
      </c>
      <c r="D671">
        <v>47485</v>
      </c>
      <c r="E671">
        <v>99.886409</v>
      </c>
      <c r="F671" t="s">
        <v>543</v>
      </c>
      <c r="G671" t="str">
        <f t="shared" si="77"/>
        <v>past_twentyseven_month_return_sector</v>
      </c>
    </row>
    <row r="672" spans="1:7" hidden="1" x14ac:dyDescent="0.25">
      <c r="A672" t="s">
        <v>413</v>
      </c>
      <c r="D672">
        <v>1631</v>
      </c>
      <c r="E672">
        <v>3.4308670000000001</v>
      </c>
      <c r="F672" t="s">
        <v>544</v>
      </c>
    </row>
    <row r="673" spans="1:7" hidden="1" x14ac:dyDescent="0.25">
      <c r="A673" t="s">
        <v>414</v>
      </c>
      <c r="D673">
        <v>1631</v>
      </c>
      <c r="E673">
        <v>3.4308670000000001</v>
      </c>
      <c r="F673" t="s">
        <v>544</v>
      </c>
    </row>
    <row r="674" spans="1:7" x14ac:dyDescent="0.25">
      <c r="A674" t="s">
        <v>1474</v>
      </c>
      <c r="B674" t="str">
        <f>IFERROR(VLOOKUP(A674,Index!A:B,2,FALSE),"")</f>
        <v/>
      </c>
      <c r="C674" t="e">
        <f>VLOOKUP(G672,'Variable Library'!A:D,4,FALSE)</f>
        <v>#N/A</v>
      </c>
      <c r="D674">
        <v>47485</v>
      </c>
      <c r="E674">
        <v>99.886409</v>
      </c>
      <c r="F674" t="s">
        <v>543</v>
      </c>
      <c r="G674" t="str">
        <f t="shared" ref="G674:G676" si="78">SUBSTITUTE(A674,"_zscore","")</f>
        <v>past_twentyseven_month_return</v>
      </c>
    </row>
    <row r="675" spans="1:7" x14ac:dyDescent="0.25">
      <c r="A675" t="s">
        <v>1480</v>
      </c>
      <c r="B675" t="str">
        <f>IFERROR(VLOOKUP(A675,Index!A:B,2,FALSE),"")</f>
        <v/>
      </c>
      <c r="C675" t="e">
        <f>VLOOKUP(G673,'Variable Library'!A:D,4,FALSE)</f>
        <v>#N/A</v>
      </c>
      <c r="D675">
        <v>47479</v>
      </c>
      <c r="E675">
        <v>99.873788000000005</v>
      </c>
      <c r="F675" t="s">
        <v>543</v>
      </c>
      <c r="G675" t="str">
        <f t="shared" si="78"/>
        <v>past_twentysix_month_return_sector</v>
      </c>
    </row>
    <row r="676" spans="1:7" x14ac:dyDescent="0.25">
      <c r="A676" t="s">
        <v>1479</v>
      </c>
      <c r="B676" t="str">
        <f>IFERROR(VLOOKUP(A676,Index!A:B,2,FALSE),"")</f>
        <v/>
      </c>
      <c r="C676" t="str">
        <f>VLOOKUP(G674,'Variable Library'!A:D,4,FALSE)</f>
        <v>Enrichment (CRSP/Compustat Merged Database)</v>
      </c>
      <c r="D676">
        <v>47479</v>
      </c>
      <c r="E676">
        <v>99.873788000000005</v>
      </c>
      <c r="F676" t="s">
        <v>543</v>
      </c>
      <c r="G676" t="str">
        <f t="shared" si="78"/>
        <v>past_twentysix_month_return</v>
      </c>
    </row>
    <row r="677" spans="1:7" hidden="1" x14ac:dyDescent="0.25">
      <c r="A677" t="s">
        <v>417</v>
      </c>
      <c r="D677">
        <v>1627</v>
      </c>
      <c r="E677">
        <v>3.422453</v>
      </c>
      <c r="F677" t="s">
        <v>544</v>
      </c>
    </row>
    <row r="678" spans="1:7" hidden="1" x14ac:dyDescent="0.25">
      <c r="A678" t="s">
        <v>416</v>
      </c>
      <c r="D678">
        <v>1627</v>
      </c>
      <c r="E678">
        <v>3.422453</v>
      </c>
      <c r="F678" t="s">
        <v>544</v>
      </c>
    </row>
    <row r="679" spans="1:7" x14ac:dyDescent="0.25">
      <c r="A679" t="s">
        <v>1489</v>
      </c>
      <c r="B679" t="str">
        <f>IFERROR(VLOOKUP(A679,Index!A:B,2,FALSE),"")</f>
        <v/>
      </c>
      <c r="C679" t="e">
        <f>VLOOKUP(G677,'Variable Library'!A:D,4,FALSE)</f>
        <v>#N/A</v>
      </c>
      <c r="D679">
        <v>47387</v>
      </c>
      <c r="E679">
        <v>99.680262999999997</v>
      </c>
      <c r="F679" t="s">
        <v>543</v>
      </c>
      <c r="G679" t="str">
        <f>SUBSTITUTE(A679,"_zscore","")</f>
        <v>past_twentythree_month_return_sector</v>
      </c>
    </row>
    <row r="680" spans="1:7" hidden="1" x14ac:dyDescent="0.25">
      <c r="A680" t="s">
        <v>415</v>
      </c>
      <c r="D680">
        <v>1627</v>
      </c>
      <c r="E680">
        <v>3.422453</v>
      </c>
      <c r="F680" t="s">
        <v>544</v>
      </c>
    </row>
    <row r="681" spans="1:7" x14ac:dyDescent="0.25">
      <c r="A681" t="s">
        <v>1491</v>
      </c>
      <c r="B681" t="str">
        <f>IFERROR(VLOOKUP(A681,Index!A:B,2,FALSE),"")</f>
        <v/>
      </c>
      <c r="C681" t="e">
        <f>VLOOKUP(G679,'Variable Library'!A:D,4,FALSE)</f>
        <v>#N/A</v>
      </c>
      <c r="D681">
        <v>47381</v>
      </c>
      <c r="E681">
        <v>99.667641000000003</v>
      </c>
      <c r="F681" t="s">
        <v>543</v>
      </c>
      <c r="G681" t="str">
        <f t="shared" ref="G681:G684" si="79">SUBSTITUTE(A681,"_zscore","")</f>
        <v>past_twentythree_month_return</v>
      </c>
    </row>
    <row r="682" spans="1:7" x14ac:dyDescent="0.25">
      <c r="A682" t="s">
        <v>1494</v>
      </c>
      <c r="B682" t="str">
        <f>IFERROR(VLOOKUP(A682,Index!A:B,2,FALSE),"")</f>
        <v/>
      </c>
      <c r="C682" t="e">
        <f>VLOOKUP(G680,'Variable Library'!A:D,4,FALSE)</f>
        <v>#N/A</v>
      </c>
      <c r="D682">
        <v>47295</v>
      </c>
      <c r="E682">
        <v>99.486737000000005</v>
      </c>
      <c r="F682" t="s">
        <v>543</v>
      </c>
      <c r="G682" t="str">
        <f t="shared" si="79"/>
        <v>past_twentytwo_month_return_sector</v>
      </c>
    </row>
    <row r="683" spans="1:7" x14ac:dyDescent="0.25">
      <c r="A683" t="s">
        <v>1493</v>
      </c>
      <c r="B683" t="str">
        <f>IFERROR(VLOOKUP(A683,Index!A:B,2,FALSE),"")</f>
        <v/>
      </c>
      <c r="C683" t="str">
        <f>VLOOKUP(G681,'Variable Library'!A:D,4,FALSE)</f>
        <v>Enrichment (CRSP/Compustat Merged Database)</v>
      </c>
      <c r="D683">
        <v>47295</v>
      </c>
      <c r="E683">
        <v>99.486737000000005</v>
      </c>
      <c r="F683" t="s">
        <v>543</v>
      </c>
      <c r="G683" t="str">
        <f t="shared" si="79"/>
        <v>past_twentytwo_month_return</v>
      </c>
    </row>
    <row r="684" spans="1:7" x14ac:dyDescent="0.25">
      <c r="A684" t="s">
        <v>1906</v>
      </c>
      <c r="B684" t="str">
        <f>IFERROR(VLOOKUP(A684,Index!A:B,2,FALSE),"")</f>
        <v/>
      </c>
      <c r="C684" t="e">
        <f>VLOOKUP(G682,'Variable Library'!A:D,4,FALSE)</f>
        <v>#N/A</v>
      </c>
      <c r="D684">
        <v>7871</v>
      </c>
      <c r="E684">
        <v>16.556932</v>
      </c>
      <c r="F684" t="s">
        <v>543</v>
      </c>
      <c r="G684" t="str">
        <f t="shared" si="79"/>
        <v>past_two_month_return_sector</v>
      </c>
    </row>
    <row r="685" spans="1:7" hidden="1" x14ac:dyDescent="0.25">
      <c r="A685" t="s">
        <v>418</v>
      </c>
      <c r="D685">
        <v>1404</v>
      </c>
      <c r="E685">
        <v>2.9533649999999998</v>
      </c>
      <c r="F685" t="s">
        <v>544</v>
      </c>
    </row>
    <row r="686" spans="1:7" x14ac:dyDescent="0.25">
      <c r="A686" t="s">
        <v>1907</v>
      </c>
      <c r="B686" t="str">
        <f>IFERROR(VLOOKUP(A686,Index!A:B,2,FALSE),"")</f>
        <v/>
      </c>
      <c r="C686" t="e">
        <f>VLOOKUP(G684,'Variable Library'!A:D,4,FALSE)</f>
        <v>#N/A</v>
      </c>
      <c r="D686">
        <v>7767</v>
      </c>
      <c r="E686">
        <v>16.338163999999999</v>
      </c>
      <c r="F686" t="s">
        <v>543</v>
      </c>
      <c r="G686" t="str">
        <f t="shared" ref="G686:G687" si="80">SUBSTITUTE(A686,"_zscore","")</f>
        <v>past_two_month_return</v>
      </c>
    </row>
    <row r="687" spans="1:7" x14ac:dyDescent="0.25">
      <c r="A687" t="s">
        <v>1977</v>
      </c>
      <c r="B687" t="str">
        <f>IFERROR(VLOOKUP(A687,Index!A:B,2,FALSE),"")</f>
        <v/>
      </c>
      <c r="C687" t="e">
        <f>VLOOKUP(G685,'Variable Library'!A:D,4,FALSE)</f>
        <v>#N/A</v>
      </c>
      <c r="D687">
        <v>1444</v>
      </c>
      <c r="E687">
        <v>3.037506</v>
      </c>
      <c r="F687" t="s">
        <v>543</v>
      </c>
      <c r="G687" t="str">
        <f t="shared" si="80"/>
        <v>pay_turn_sector</v>
      </c>
    </row>
    <row r="688" spans="1:7" hidden="1" x14ac:dyDescent="0.25">
      <c r="A688" t="s">
        <v>419</v>
      </c>
      <c r="D688">
        <v>1138</v>
      </c>
      <c r="E688">
        <v>2.393824</v>
      </c>
      <c r="F688" t="s">
        <v>544</v>
      </c>
    </row>
    <row r="689" spans="1:7" x14ac:dyDescent="0.25">
      <c r="A689" t="s">
        <v>1978</v>
      </c>
      <c r="B689" t="str">
        <f>IFERROR(VLOOKUP(A689,Index!A:B,2,FALSE),"")</f>
        <v/>
      </c>
      <c r="C689" t="e">
        <f>VLOOKUP(G687,'Variable Library'!A:D,4,FALSE)</f>
        <v>#N/A</v>
      </c>
      <c r="D689">
        <v>1404</v>
      </c>
      <c r="E689">
        <v>2.9533649999999998</v>
      </c>
      <c r="F689" t="s">
        <v>543</v>
      </c>
      <c r="G689" t="str">
        <f t="shared" ref="G689:G692" si="81">SUBSTITUTE(A689,"_zscore","")</f>
        <v>pay_turn</v>
      </c>
    </row>
    <row r="690" spans="1:7" x14ac:dyDescent="0.25">
      <c r="A690" t="s">
        <v>2014</v>
      </c>
      <c r="B690" t="str">
        <f>IFERROR(VLOOKUP(A690,Index!A:B,2,FALSE),"")</f>
        <v/>
      </c>
      <c r="C690" t="e">
        <f>VLOOKUP(G688,'Variable Library'!A:D,4,FALSE)</f>
        <v>#N/A</v>
      </c>
      <c r="D690">
        <v>291</v>
      </c>
      <c r="E690">
        <v>0.61212900000000003</v>
      </c>
      <c r="F690" t="s">
        <v>543</v>
      </c>
      <c r="G690" t="str">
        <f t="shared" si="81"/>
        <v>pcf_sector</v>
      </c>
    </row>
    <row r="691" spans="1:7" x14ac:dyDescent="0.25">
      <c r="A691" t="s">
        <v>2026</v>
      </c>
      <c r="B691" t="str">
        <f>IFERROR(VLOOKUP(A691,Index!A:B,2,FALSE),"")</f>
        <v/>
      </c>
      <c r="C691" t="str">
        <f>VLOOKUP(G689,'Variable Library'!A:D,4,FALSE)</f>
        <v>Financial Ratios Firm Level by WRDS</v>
      </c>
      <c r="D691">
        <v>224</v>
      </c>
      <c r="E691">
        <v>0.471192</v>
      </c>
      <c r="F691" t="s">
        <v>543</v>
      </c>
      <c r="G691" t="str">
        <f t="shared" si="81"/>
        <v>pcf</v>
      </c>
    </row>
    <row r="692" spans="1:7" x14ac:dyDescent="0.25">
      <c r="A692" t="s">
        <v>1982</v>
      </c>
      <c r="B692" t="str">
        <f>IFERROR(VLOOKUP(A692,Index!A:B,2,FALSE),"")</f>
        <v/>
      </c>
      <c r="C692" t="e">
        <f>VLOOKUP(G690,'Variable Library'!A:D,4,FALSE)</f>
        <v>#N/A</v>
      </c>
      <c r="D692">
        <v>1066</v>
      </c>
      <c r="E692">
        <v>2.2423690000000001</v>
      </c>
      <c r="F692" t="s">
        <v>543</v>
      </c>
      <c r="G692" t="str">
        <f t="shared" si="81"/>
        <v>pe_exi_sector</v>
      </c>
    </row>
    <row r="693" spans="1:7" hidden="1" x14ac:dyDescent="0.25">
      <c r="A693" t="s">
        <v>420</v>
      </c>
      <c r="D693">
        <v>1012</v>
      </c>
      <c r="E693">
        <v>2.1287780000000001</v>
      </c>
      <c r="F693" t="s">
        <v>544</v>
      </c>
    </row>
    <row r="694" spans="1:7" x14ac:dyDescent="0.25">
      <c r="A694" t="s">
        <v>1986</v>
      </c>
      <c r="B694" t="str">
        <f>IFERROR(VLOOKUP(A694,Index!A:B,2,FALSE),"")</f>
        <v/>
      </c>
      <c r="C694" t="e">
        <f>VLOOKUP(G692,'Variable Library'!A:D,4,FALSE)</f>
        <v>#N/A</v>
      </c>
      <c r="D694">
        <v>999</v>
      </c>
      <c r="E694">
        <v>2.1014330000000001</v>
      </c>
      <c r="F694" t="s">
        <v>543</v>
      </c>
      <c r="G694" t="str">
        <f t="shared" ref="G694:G695" si="82">SUBSTITUTE(A694,"_zscore","")</f>
        <v>pe_exi</v>
      </c>
    </row>
    <row r="695" spans="1:7" x14ac:dyDescent="0.25">
      <c r="A695" t="s">
        <v>1983</v>
      </c>
      <c r="B695" t="str">
        <f>IFERROR(VLOOKUP(A695,Index!A:B,2,FALSE),"")</f>
        <v/>
      </c>
      <c r="C695" t="e">
        <f>VLOOKUP(G693,'Variable Library'!A:D,4,FALSE)</f>
        <v>#N/A</v>
      </c>
      <c r="D695">
        <v>1051</v>
      </c>
      <c r="E695">
        <v>2.2108159999999999</v>
      </c>
      <c r="F695" t="s">
        <v>543</v>
      </c>
      <c r="G695" t="str">
        <f t="shared" si="82"/>
        <v>pe_inc_sector</v>
      </c>
    </row>
    <row r="696" spans="1:7" hidden="1" x14ac:dyDescent="0.25">
      <c r="A696" t="s">
        <v>421</v>
      </c>
      <c r="D696">
        <v>999</v>
      </c>
      <c r="E696">
        <v>2.1014330000000001</v>
      </c>
      <c r="F696" t="s">
        <v>544</v>
      </c>
    </row>
    <row r="697" spans="1:7" x14ac:dyDescent="0.25">
      <c r="A697" t="s">
        <v>1987</v>
      </c>
      <c r="B697" t="str">
        <f>IFERROR(VLOOKUP(A697,Index!A:B,2,FALSE),"")</f>
        <v/>
      </c>
      <c r="C697" t="e">
        <f>VLOOKUP(G695,'Variable Library'!A:D,4,FALSE)</f>
        <v>#N/A</v>
      </c>
      <c r="D697">
        <v>984</v>
      </c>
      <c r="E697">
        <v>2.0698789999999998</v>
      </c>
      <c r="F697" t="s">
        <v>543</v>
      </c>
      <c r="G697" t="str">
        <f>SUBSTITUTE(A697,"_zscore","")</f>
        <v>pe_inc</v>
      </c>
    </row>
    <row r="698" spans="1:7" hidden="1" x14ac:dyDescent="0.25">
      <c r="A698" t="s">
        <v>422</v>
      </c>
      <c r="D698">
        <v>984</v>
      </c>
      <c r="E698">
        <v>2.0698789999999998</v>
      </c>
      <c r="F698" t="s">
        <v>544</v>
      </c>
    </row>
    <row r="699" spans="1:7" x14ac:dyDescent="0.25">
      <c r="A699" t="s">
        <v>1984</v>
      </c>
      <c r="B699" t="str">
        <f>IFERROR(VLOOKUP(A699,Index!A:B,2,FALSE),"")</f>
        <v/>
      </c>
      <c r="C699" t="str">
        <f>VLOOKUP(G697,'Variable Library'!A:D,4,FALSE)</f>
        <v>Financial Ratios Firm Level by WRDS</v>
      </c>
      <c r="D699">
        <v>1047</v>
      </c>
      <c r="E699">
        <v>2.2024020000000002</v>
      </c>
      <c r="F699" t="s">
        <v>543</v>
      </c>
      <c r="G699" t="str">
        <f>SUBSTITUTE(A699,"_zscore","")</f>
        <v>pe_op_basic_sector</v>
      </c>
    </row>
    <row r="700" spans="1:7" hidden="1" x14ac:dyDescent="0.25">
      <c r="A700" t="s">
        <v>423</v>
      </c>
      <c r="D700">
        <v>980</v>
      </c>
      <c r="E700">
        <v>2.0614650000000001</v>
      </c>
      <c r="F700" t="s">
        <v>544</v>
      </c>
    </row>
    <row r="701" spans="1:7" hidden="1" x14ac:dyDescent="0.25">
      <c r="A701" t="s">
        <v>427</v>
      </c>
      <c r="D701">
        <v>734</v>
      </c>
      <c r="E701">
        <v>1.543995</v>
      </c>
      <c r="F701" t="s">
        <v>544</v>
      </c>
    </row>
    <row r="702" spans="1:7" x14ac:dyDescent="0.25">
      <c r="A702" t="s">
        <v>1988</v>
      </c>
      <c r="B702" t="str">
        <f>IFERROR(VLOOKUP(A702,Index!A:B,2,FALSE),"")</f>
        <v/>
      </c>
      <c r="C702" t="e">
        <f>VLOOKUP(G700,'Variable Library'!A:D,4,FALSE)</f>
        <v>#N/A</v>
      </c>
      <c r="D702">
        <v>980</v>
      </c>
      <c r="E702">
        <v>2.0614650000000001</v>
      </c>
      <c r="F702" t="s">
        <v>543</v>
      </c>
      <c r="G702" t="str">
        <f t="shared" ref="G702:G705" si="83">SUBSTITUTE(A702,"_zscore","")</f>
        <v>pe_op_basic</v>
      </c>
    </row>
    <row r="703" spans="1:7" x14ac:dyDescent="0.25">
      <c r="A703" t="s">
        <v>1981</v>
      </c>
      <c r="B703" t="str">
        <f>IFERROR(VLOOKUP(A703,Index!A:B,2,FALSE),"")</f>
        <v/>
      </c>
      <c r="C703" t="e">
        <f>VLOOKUP(G701,'Variable Library'!A:D,4,FALSE)</f>
        <v>#N/A</v>
      </c>
      <c r="D703">
        <v>1079</v>
      </c>
      <c r="E703">
        <v>2.2697150000000001</v>
      </c>
      <c r="F703" t="s">
        <v>543</v>
      </c>
      <c r="G703" t="str">
        <f t="shared" si="83"/>
        <v>pe_op_dil_sector</v>
      </c>
    </row>
    <row r="704" spans="1:7" x14ac:dyDescent="0.25">
      <c r="A704" t="s">
        <v>1985</v>
      </c>
      <c r="B704" t="str">
        <f>IFERROR(VLOOKUP(A704,Index!A:B,2,FALSE),"")</f>
        <v/>
      </c>
      <c r="C704" t="str">
        <f>VLOOKUP(G702,'Variable Library'!A:D,4,FALSE)</f>
        <v>Financial Ratios Firm Level by WRDS</v>
      </c>
      <c r="D704">
        <v>1012</v>
      </c>
      <c r="E704">
        <v>2.1287780000000001</v>
      </c>
      <c r="F704" t="s">
        <v>543</v>
      </c>
      <c r="G704" t="str">
        <f t="shared" si="83"/>
        <v>pe_op_dil</v>
      </c>
    </row>
    <row r="705" spans="1:7" x14ac:dyDescent="0.25">
      <c r="A705" t="s">
        <v>1811</v>
      </c>
      <c r="B705" t="str">
        <f>IFERROR(VLOOKUP(A705,Index!A:B,2,FALSE),"")</f>
        <v/>
      </c>
      <c r="C705" t="e">
        <f>VLOOKUP(G703,'Variable Library'!A:D,4,FALSE)</f>
        <v>#N/A</v>
      </c>
      <c r="D705">
        <v>14966</v>
      </c>
      <c r="E705">
        <v>31.48152</v>
      </c>
      <c r="F705" t="s">
        <v>543</v>
      </c>
      <c r="G705" t="str">
        <f t="shared" si="83"/>
        <v>PEG_1yrforward_sector</v>
      </c>
    </row>
    <row r="706" spans="1:7" hidden="1" x14ac:dyDescent="0.25">
      <c r="A706" t="s">
        <v>428</v>
      </c>
      <c r="D706">
        <v>563</v>
      </c>
      <c r="E706">
        <v>1.184291</v>
      </c>
      <c r="F706" t="s">
        <v>544</v>
      </c>
    </row>
    <row r="707" spans="1:7" x14ac:dyDescent="0.25">
      <c r="A707" t="s">
        <v>1812</v>
      </c>
      <c r="B707" t="str">
        <f>IFERROR(VLOOKUP(A707,Index!A:B,2,FALSE),"")</f>
        <v/>
      </c>
      <c r="C707" t="e">
        <f>VLOOKUP(G705,'Variable Library'!A:D,4,FALSE)</f>
        <v>#N/A</v>
      </c>
      <c r="D707">
        <v>14966</v>
      </c>
      <c r="E707">
        <v>31.48152</v>
      </c>
      <c r="F707" t="s">
        <v>543</v>
      </c>
      <c r="G707" t="str">
        <f t="shared" ref="G707:G709" si="84">SUBSTITUTE(A707,"_zscore","")</f>
        <v>PEG_1yrforward</v>
      </c>
    </row>
    <row r="708" spans="1:7" x14ac:dyDescent="0.25">
      <c r="A708" t="s">
        <v>1704</v>
      </c>
      <c r="B708" t="str">
        <f>IFERROR(VLOOKUP(A708,Index!A:B,2,FALSE),"")</f>
        <v/>
      </c>
      <c r="C708" t="e">
        <f>VLOOKUP(G706,'Variable Library'!A:D,4,FALSE)</f>
        <v>#N/A</v>
      </c>
      <c r="D708">
        <v>26927</v>
      </c>
      <c r="E708">
        <v>56.641914999999997</v>
      </c>
      <c r="F708" t="s">
        <v>543</v>
      </c>
      <c r="G708" t="str">
        <f t="shared" si="84"/>
        <v>PEG_ltgforward_sector</v>
      </c>
    </row>
    <row r="709" spans="1:7" x14ac:dyDescent="0.25">
      <c r="A709" t="s">
        <v>1703</v>
      </c>
      <c r="B709" t="str">
        <f>IFERROR(VLOOKUP(A709,Index!A:B,2,FALSE),"")</f>
        <v/>
      </c>
      <c r="C709" t="str">
        <f>VLOOKUP(G707,'Variable Library'!A:D,4,FALSE)</f>
        <v>Financial Ratios Firm Level by WRDS</v>
      </c>
      <c r="D709">
        <v>26927</v>
      </c>
      <c r="E709">
        <v>56.641914999999997</v>
      </c>
      <c r="F709" t="s">
        <v>543</v>
      </c>
      <c r="G709" t="str">
        <f t="shared" si="84"/>
        <v>PEG_ltgforward</v>
      </c>
    </row>
    <row r="710" spans="1:7" hidden="1" x14ac:dyDescent="0.25">
      <c r="A710" t="s">
        <v>429</v>
      </c>
      <c r="D710">
        <v>541</v>
      </c>
      <c r="E710">
        <v>1.1380129999999999</v>
      </c>
      <c r="F710" t="s">
        <v>544</v>
      </c>
    </row>
    <row r="711" spans="1:7" x14ac:dyDescent="0.25">
      <c r="A711" t="s">
        <v>1712</v>
      </c>
      <c r="B711" t="str">
        <f>IFERROR(VLOOKUP(A711,Index!A:B,2,FALSE),"")</f>
        <v/>
      </c>
      <c r="C711" t="str">
        <f>VLOOKUP(G709,'Variable Library'!A:D,4,FALSE)</f>
        <v>Financial Ratios Firm Level by WRDS</v>
      </c>
      <c r="D711">
        <v>24170</v>
      </c>
      <c r="E711">
        <v>50.842466000000002</v>
      </c>
      <c r="F711" t="s">
        <v>543</v>
      </c>
      <c r="G711" t="str">
        <f>SUBSTITUTE(A711,"_zscore","")</f>
        <v>PEG_trailing_sector</v>
      </c>
    </row>
    <row r="712" spans="1:7" hidden="1" x14ac:dyDescent="0.25">
      <c r="A712" t="s">
        <v>430</v>
      </c>
      <c r="D712">
        <v>527</v>
      </c>
      <c r="E712">
        <v>1.108563</v>
      </c>
      <c r="F712" t="s">
        <v>544</v>
      </c>
    </row>
    <row r="713" spans="1:7" x14ac:dyDescent="0.25">
      <c r="A713" t="s">
        <v>1711</v>
      </c>
      <c r="B713" t="str">
        <f>IFERROR(VLOOKUP(A713,Index!A:B,2,FALSE),"")</f>
        <v/>
      </c>
      <c r="C713" t="e">
        <f>VLOOKUP(G711,'Variable Library'!A:D,4,FALSE)</f>
        <v>#N/A</v>
      </c>
      <c r="D713">
        <v>24170</v>
      </c>
      <c r="E713">
        <v>50.842466000000002</v>
      </c>
      <c r="F713" t="s">
        <v>543</v>
      </c>
      <c r="G713" t="str">
        <f t="shared" ref="G713:G715" si="85">SUBSTITUTE(A713,"_zscore","")</f>
        <v>PEG_trailing</v>
      </c>
    </row>
    <row r="714" spans="1:7" x14ac:dyDescent="0.25">
      <c r="A714" t="s">
        <v>1859</v>
      </c>
      <c r="B714" t="str">
        <f>IFERROR(VLOOKUP(A714,Index!A:B,2,FALSE),"")</f>
        <v/>
      </c>
      <c r="C714" t="e">
        <f>VLOOKUP(G712,'Variable Library'!A:D,4,FALSE)</f>
        <v>#N/A</v>
      </c>
      <c r="D714">
        <v>9222</v>
      </c>
      <c r="E714">
        <v>19.398809</v>
      </c>
      <c r="F714" t="s">
        <v>543</v>
      </c>
      <c r="G714" t="str">
        <f t="shared" si="85"/>
        <v>pretret_earnat_sector</v>
      </c>
    </row>
    <row r="715" spans="1:7" x14ac:dyDescent="0.25">
      <c r="A715" t="s">
        <v>1863</v>
      </c>
      <c r="B715" t="str">
        <f>IFERROR(VLOOKUP(A715,Index!A:B,2,FALSE),"")</f>
        <v/>
      </c>
      <c r="C715" t="str">
        <f>VLOOKUP(G713,'Variable Library'!A:D,4,FALSE)</f>
        <v>Financial Ratios Firm Level by WRDS</v>
      </c>
      <c r="D715">
        <v>9158</v>
      </c>
      <c r="E715">
        <v>19.264182999999999</v>
      </c>
      <c r="F715" t="s">
        <v>543</v>
      </c>
      <c r="G715" t="str">
        <f t="shared" si="85"/>
        <v>pretret_earnat</v>
      </c>
    </row>
    <row r="716" spans="1:7" hidden="1" x14ac:dyDescent="0.25">
      <c r="A716" t="s">
        <v>432</v>
      </c>
      <c r="D716">
        <v>502</v>
      </c>
      <c r="E716">
        <v>1.0559750000000001</v>
      </c>
      <c r="F716" t="s">
        <v>544</v>
      </c>
    </row>
    <row r="717" spans="1:7" x14ac:dyDescent="0.25">
      <c r="A717" t="s">
        <v>1860</v>
      </c>
      <c r="B717" t="str">
        <f>IFERROR(VLOOKUP(A717,Index!A:B,2,FALSE),"")</f>
        <v/>
      </c>
      <c r="C717" t="str">
        <f>VLOOKUP(G715,'Variable Library'!A:D,4,FALSE)</f>
        <v>Financial Ratios Firm Level by WRDS</v>
      </c>
      <c r="D717">
        <v>9222</v>
      </c>
      <c r="E717">
        <v>19.398809</v>
      </c>
      <c r="F717" t="s">
        <v>543</v>
      </c>
      <c r="G717" t="str">
        <f>SUBSTITUTE(A717,"_zscore","")</f>
        <v>pretret_noa_sector</v>
      </c>
    </row>
    <row r="718" spans="1:7" hidden="1" x14ac:dyDescent="0.25">
      <c r="A718" t="s">
        <v>435</v>
      </c>
      <c r="D718">
        <v>480</v>
      </c>
      <c r="E718">
        <v>1.0096970000000001</v>
      </c>
      <c r="F718" t="s">
        <v>544</v>
      </c>
    </row>
    <row r="719" spans="1:7" x14ac:dyDescent="0.25">
      <c r="A719" t="s">
        <v>1864</v>
      </c>
      <c r="B719" t="str">
        <f>IFERROR(VLOOKUP(A719,Index!A:B,2,FALSE),"")</f>
        <v/>
      </c>
      <c r="C719" t="e">
        <f>VLOOKUP(G717,'Variable Library'!A:D,4,FALSE)</f>
        <v>#N/A</v>
      </c>
      <c r="D719">
        <v>9158</v>
      </c>
      <c r="E719">
        <v>19.264182999999999</v>
      </c>
      <c r="F719" t="s">
        <v>543</v>
      </c>
      <c r="G719" t="str">
        <f>SUBSTITUTE(A719,"_zscore","")</f>
        <v>pretret_noa</v>
      </c>
    </row>
    <row r="720" spans="1:7" hidden="1" x14ac:dyDescent="0.25">
      <c r="A720" t="s">
        <v>436</v>
      </c>
      <c r="D720">
        <v>417</v>
      </c>
      <c r="E720">
        <v>0.87717500000000004</v>
      </c>
      <c r="F720" t="s">
        <v>544</v>
      </c>
    </row>
    <row r="721" spans="1:7" x14ac:dyDescent="0.25">
      <c r="A721" t="s">
        <v>1866</v>
      </c>
      <c r="B721" t="str">
        <f>IFERROR(VLOOKUP(A721,Index!A:B,2,FALSE),"")</f>
        <v/>
      </c>
      <c r="C721" t="str">
        <f>VLOOKUP(G719,'Variable Library'!A:D,4,FALSE)</f>
        <v>Financial Ratios Firm Level by WRDS</v>
      </c>
      <c r="D721">
        <v>9130</v>
      </c>
      <c r="E721">
        <v>19.205283999999999</v>
      </c>
      <c r="F721" t="s">
        <v>543</v>
      </c>
      <c r="G721" t="str">
        <f t="shared" ref="G721:G725" si="86">SUBSTITUTE(A721,"_zscore","")</f>
        <v>profit_lct_sector</v>
      </c>
    </row>
    <row r="722" spans="1:7" x14ac:dyDescent="0.25">
      <c r="A722" t="s">
        <v>1872</v>
      </c>
      <c r="B722" t="str">
        <f>IFERROR(VLOOKUP(A722,Index!A:B,2,FALSE),"")</f>
        <v/>
      </c>
      <c r="C722" t="e">
        <f>VLOOKUP(G720,'Variable Library'!A:D,4,FALSE)</f>
        <v>#N/A</v>
      </c>
      <c r="D722">
        <v>9061</v>
      </c>
      <c r="E722">
        <v>19.060140000000001</v>
      </c>
      <c r="F722" t="s">
        <v>543</v>
      </c>
      <c r="G722" t="str">
        <f t="shared" si="86"/>
        <v>profit_lct</v>
      </c>
    </row>
    <row r="723" spans="1:7" x14ac:dyDescent="0.25">
      <c r="A723" t="s">
        <v>1971</v>
      </c>
      <c r="B723" t="str">
        <f>IFERROR(VLOOKUP(A723,Index!A:B,2,FALSE),"")</f>
        <v/>
      </c>
      <c r="C723" t="e">
        <f>VLOOKUP(G721,'Variable Library'!A:D,4,FALSE)</f>
        <v>#N/A</v>
      </c>
      <c r="D723">
        <v>1629</v>
      </c>
      <c r="E723">
        <v>3.42666</v>
      </c>
      <c r="F723" t="s">
        <v>543</v>
      </c>
      <c r="G723" t="str">
        <f t="shared" si="86"/>
        <v>ps_sector</v>
      </c>
    </row>
    <row r="724" spans="1:7" x14ac:dyDescent="0.25">
      <c r="A724" t="s">
        <v>1975</v>
      </c>
      <c r="B724" t="str">
        <f>IFERROR(VLOOKUP(A724,Index!A:B,2,FALSE),"")</f>
        <v/>
      </c>
      <c r="C724" t="str">
        <f>VLOOKUP(G722,'Variable Library'!A:D,4,FALSE)</f>
        <v>Financial Ratios Firm Level by WRDS</v>
      </c>
      <c r="D724">
        <v>1627</v>
      </c>
      <c r="E724">
        <v>3.422453</v>
      </c>
      <c r="F724" t="s">
        <v>543</v>
      </c>
      <c r="G724" t="str">
        <f t="shared" si="86"/>
        <v>ps</v>
      </c>
    </row>
    <row r="725" spans="1:7" x14ac:dyDescent="0.25">
      <c r="A725" t="s">
        <v>1952</v>
      </c>
      <c r="B725" t="str">
        <f>IFERROR(VLOOKUP(A725,Index!A:B,2,FALSE),"")</f>
        <v/>
      </c>
      <c r="C725" t="e">
        <f>VLOOKUP(G723,'Variable Library'!A:D,4,FALSE)</f>
        <v>#N/A</v>
      </c>
      <c r="D725">
        <v>1929</v>
      </c>
      <c r="E725">
        <v>4.0577209999999999</v>
      </c>
      <c r="F725" t="s">
        <v>543</v>
      </c>
      <c r="G725" t="str">
        <f t="shared" si="86"/>
        <v>ptb_sector</v>
      </c>
    </row>
    <row r="726" spans="1:7" hidden="1" x14ac:dyDescent="0.25">
      <c r="A726" t="s">
        <v>437</v>
      </c>
      <c r="D726">
        <v>370</v>
      </c>
      <c r="E726">
        <v>0.778308</v>
      </c>
      <c r="F726" t="s">
        <v>544</v>
      </c>
    </row>
    <row r="727" spans="1:7" x14ac:dyDescent="0.25">
      <c r="A727" t="s">
        <v>1959</v>
      </c>
      <c r="B727" t="str">
        <f>IFERROR(VLOOKUP(A727,Index!A:B,2,FALSE),"")</f>
        <v/>
      </c>
      <c r="C727" t="e">
        <f>VLOOKUP(G725,'Variable Library'!A:D,4,FALSE)</f>
        <v>#N/A</v>
      </c>
      <c r="D727">
        <v>1805</v>
      </c>
      <c r="E727">
        <v>3.7968829999999998</v>
      </c>
      <c r="F727" t="s">
        <v>543</v>
      </c>
      <c r="G727" t="str">
        <f t="shared" ref="G727:G730" si="87">SUBSTITUTE(A727,"_zscore","")</f>
        <v>ptb</v>
      </c>
    </row>
    <row r="728" spans="1:7" x14ac:dyDescent="0.25">
      <c r="A728" t="s">
        <v>1973</v>
      </c>
      <c r="B728" t="str">
        <f>IFERROR(VLOOKUP(A728,Index!A:B,2,FALSE),"")</f>
        <v/>
      </c>
      <c r="C728" t="e">
        <f>VLOOKUP(G726,'Variable Library'!A:D,4,FALSE)</f>
        <v>#N/A</v>
      </c>
      <c r="D728">
        <v>1629</v>
      </c>
      <c r="E728">
        <v>3.42666</v>
      </c>
      <c r="F728" t="s">
        <v>543</v>
      </c>
      <c r="G728" t="str">
        <f t="shared" si="87"/>
        <v>ptpm_sector</v>
      </c>
    </row>
    <row r="729" spans="1:7" x14ac:dyDescent="0.25">
      <c r="A729" t="s">
        <v>1976</v>
      </c>
      <c r="B729" t="str">
        <f>IFERROR(VLOOKUP(A729,Index!A:B,2,FALSE),"")</f>
        <v/>
      </c>
      <c r="C729" t="str">
        <f>VLOOKUP(G727,'Variable Library'!A:D,4,FALSE)</f>
        <v>Financial Ratios Firm Level by WRDS</v>
      </c>
      <c r="D729">
        <v>1627</v>
      </c>
      <c r="E729">
        <v>3.422453</v>
      </c>
      <c r="F729" t="s">
        <v>543</v>
      </c>
      <c r="G729" t="str">
        <f t="shared" si="87"/>
        <v>ptpm</v>
      </c>
    </row>
    <row r="730" spans="1:7" x14ac:dyDescent="0.25">
      <c r="A730" t="s">
        <v>1869</v>
      </c>
      <c r="B730" t="str">
        <f>IFERROR(VLOOKUP(A730,Index!A:B,2,FALSE),"")</f>
        <v/>
      </c>
      <c r="C730" t="e">
        <f>VLOOKUP(G728,'Variable Library'!A:D,4,FALSE)</f>
        <v>#N/A</v>
      </c>
      <c r="D730">
        <v>9121</v>
      </c>
      <c r="E730">
        <v>19.186351999999999</v>
      </c>
      <c r="F730" t="s">
        <v>543</v>
      </c>
      <c r="G730" t="str">
        <f t="shared" si="87"/>
        <v>quick_ratio_sector</v>
      </c>
    </row>
    <row r="731" spans="1:7" hidden="1" x14ac:dyDescent="0.25">
      <c r="A731" t="s">
        <v>439</v>
      </c>
      <c r="D731">
        <v>314</v>
      </c>
      <c r="E731">
        <v>0.66051000000000004</v>
      </c>
      <c r="F731" t="s">
        <v>544</v>
      </c>
    </row>
    <row r="732" spans="1:7" x14ac:dyDescent="0.25">
      <c r="A732" t="s">
        <v>1875</v>
      </c>
      <c r="B732" t="str">
        <f>IFERROR(VLOOKUP(A732,Index!A:B,2,FALSE),"")</f>
        <v/>
      </c>
      <c r="C732" t="e">
        <f>VLOOKUP(G730,'Variable Library'!A:D,4,FALSE)</f>
        <v>#N/A</v>
      </c>
      <c r="D732">
        <v>9019</v>
      </c>
      <c r="E732">
        <v>18.971792000000001</v>
      </c>
      <c r="F732" t="s">
        <v>543</v>
      </c>
      <c r="G732" t="str">
        <f t="shared" ref="G732:G733" si="88">SUBSTITUTE(A732,"_zscore","")</f>
        <v>quick_ratio</v>
      </c>
    </row>
    <row r="733" spans="1:7" x14ac:dyDescent="0.25">
      <c r="A733" t="s">
        <v>1776</v>
      </c>
      <c r="B733" t="str">
        <f>IFERROR(VLOOKUP(A733,Index!A:B,2,FALSE),"")</f>
        <v/>
      </c>
      <c r="C733" t="e">
        <f>VLOOKUP(G731,'Variable Library'!A:D,4,FALSE)</f>
        <v>#N/A</v>
      </c>
      <c r="D733">
        <v>18738</v>
      </c>
      <c r="E733">
        <v>39.416058</v>
      </c>
      <c r="F733" t="s">
        <v>543</v>
      </c>
      <c r="G733" t="str">
        <f t="shared" si="88"/>
        <v>R2_sector</v>
      </c>
    </row>
    <row r="734" spans="1:7" hidden="1" x14ac:dyDescent="0.25">
      <c r="A734" t="s">
        <v>440</v>
      </c>
      <c r="D734">
        <v>305</v>
      </c>
      <c r="E734">
        <v>0.64157799999999998</v>
      </c>
      <c r="F734" t="s">
        <v>544</v>
      </c>
    </row>
    <row r="735" spans="1:7" hidden="1" x14ac:dyDescent="0.25">
      <c r="A735" t="s">
        <v>441</v>
      </c>
      <c r="D735">
        <v>292</v>
      </c>
      <c r="E735">
        <v>0.61423300000000003</v>
      </c>
      <c r="F735" t="s">
        <v>544</v>
      </c>
    </row>
    <row r="736" spans="1:7" x14ac:dyDescent="0.25">
      <c r="A736" t="s">
        <v>1781</v>
      </c>
      <c r="B736" t="str">
        <f>IFERROR(VLOOKUP(A736,Index!A:B,2,FALSE),"")</f>
        <v/>
      </c>
      <c r="C736" t="e">
        <f>VLOOKUP(G734,'Variable Library'!A:D,4,FALSE)</f>
        <v>#N/A</v>
      </c>
      <c r="D736">
        <v>18738</v>
      </c>
      <c r="E736">
        <v>39.416058</v>
      </c>
      <c r="F736" t="s">
        <v>543</v>
      </c>
      <c r="G736" t="str">
        <f t="shared" ref="G736:G739" si="89">SUBSTITUTE(A736,"_zscore","")</f>
        <v>R2</v>
      </c>
    </row>
    <row r="737" spans="1:7" x14ac:dyDescent="0.25">
      <c r="A737" t="s">
        <v>1729</v>
      </c>
      <c r="B737" t="str">
        <f>IFERROR(VLOOKUP(A737,Index!A:B,2,FALSE),"")</f>
        <v/>
      </c>
      <c r="C737" t="e">
        <f>VLOOKUP(G735,'Variable Library'!A:D,4,FALSE)</f>
        <v>#N/A</v>
      </c>
      <c r="D737">
        <v>23539</v>
      </c>
      <c r="E737">
        <v>49.515135000000001</v>
      </c>
      <c r="F737" t="s">
        <v>543</v>
      </c>
      <c r="G737" t="str">
        <f t="shared" si="89"/>
        <v>rd_sale_sector</v>
      </c>
    </row>
    <row r="738" spans="1:7" x14ac:dyDescent="0.25">
      <c r="A738" t="s">
        <v>2220</v>
      </c>
      <c r="B738" t="str">
        <f>IFERROR(VLOOKUP(A738,Index!A:B,2,FALSE),"")</f>
        <v/>
      </c>
      <c r="C738" t="str">
        <f>VLOOKUP(G736,'Variable Library'!A:D,4,FALSE)</f>
        <v>Beta Suite by WRDS</v>
      </c>
      <c r="D738">
        <v>116</v>
      </c>
      <c r="E738">
        <v>0.24401</v>
      </c>
      <c r="F738" t="s">
        <v>543</v>
      </c>
      <c r="G738" t="str">
        <f t="shared" si="89"/>
        <v>rd_sale</v>
      </c>
    </row>
    <row r="739" spans="1:7" x14ac:dyDescent="0.25">
      <c r="A739" t="s">
        <v>1873</v>
      </c>
      <c r="B739" t="str">
        <f>IFERROR(VLOOKUP(A739,Index!A:B,2,FALSE),"")</f>
        <v/>
      </c>
      <c r="C739" t="e">
        <f>VLOOKUP(G737,'Variable Library'!A:D,4,FALSE)</f>
        <v>#N/A</v>
      </c>
      <c r="D739">
        <v>9043</v>
      </c>
      <c r="E739">
        <v>19.022276000000002</v>
      </c>
      <c r="F739" t="s">
        <v>543</v>
      </c>
      <c r="G739" t="str">
        <f t="shared" si="89"/>
        <v>recdown_sector</v>
      </c>
    </row>
    <row r="740" spans="1:7" hidden="1" x14ac:dyDescent="0.25">
      <c r="A740" t="s">
        <v>442</v>
      </c>
      <c r="D740">
        <v>279</v>
      </c>
      <c r="E740">
        <v>0.58688700000000005</v>
      </c>
      <c r="F740" t="s">
        <v>544</v>
      </c>
    </row>
    <row r="741" spans="1:7" x14ac:dyDescent="0.25">
      <c r="A741" t="s">
        <v>1880</v>
      </c>
      <c r="B741" t="str">
        <f>IFERROR(VLOOKUP(A741,Index!A:B,2,FALSE),"")</f>
        <v/>
      </c>
      <c r="C741" t="e">
        <f>VLOOKUP(G739,'Variable Library'!A:D,4,FALSE)</f>
        <v>#N/A</v>
      </c>
      <c r="D741">
        <v>8880</v>
      </c>
      <c r="E741">
        <v>18.679400000000001</v>
      </c>
      <c r="F741" t="s">
        <v>543</v>
      </c>
      <c r="G741" t="str">
        <f>SUBSTITUTE(A741,"_zscore","")</f>
        <v>recdown</v>
      </c>
    </row>
    <row r="742" spans="1:7" hidden="1" x14ac:dyDescent="0.25">
      <c r="A742" t="s">
        <v>443</v>
      </c>
      <c r="D742">
        <v>275</v>
      </c>
      <c r="E742">
        <v>0.57847199999999999</v>
      </c>
      <c r="F742" t="s">
        <v>544</v>
      </c>
    </row>
    <row r="743" spans="1:7" hidden="1" x14ac:dyDescent="0.25">
      <c r="A743" t="s">
        <v>2018</v>
      </c>
      <c r="D743">
        <v>265</v>
      </c>
      <c r="E743">
        <v>0.55743699999999996</v>
      </c>
      <c r="F743" t="s">
        <v>544</v>
      </c>
    </row>
    <row r="744" spans="1:7" hidden="1" x14ac:dyDescent="0.25">
      <c r="A744" t="s">
        <v>2019</v>
      </c>
      <c r="D744">
        <v>265</v>
      </c>
      <c r="E744">
        <v>0.55743699999999996</v>
      </c>
      <c r="F744" t="s">
        <v>544</v>
      </c>
    </row>
    <row r="745" spans="1:7" x14ac:dyDescent="0.25">
      <c r="A745" t="s">
        <v>1861</v>
      </c>
      <c r="B745" t="str">
        <f>IFERROR(VLOOKUP(A745,Index!A:B,2,FALSE),"")</f>
        <v/>
      </c>
      <c r="C745" t="e">
        <f>VLOOKUP(G743,'Variable Library'!A:D,4,FALSE)</f>
        <v>#N/A</v>
      </c>
      <c r="D745">
        <v>9210</v>
      </c>
      <c r="E745">
        <v>19.373567000000001</v>
      </c>
      <c r="F745" t="s">
        <v>543</v>
      </c>
      <c r="G745" t="str">
        <f>SUBSTITUTE(A745,"_zscore","")</f>
        <v>rect_act_sector</v>
      </c>
    </row>
    <row r="746" spans="1:7" hidden="1" x14ac:dyDescent="0.25">
      <c r="A746" t="s">
        <v>444</v>
      </c>
      <c r="D746">
        <v>257</v>
      </c>
      <c r="E746">
        <v>0.54060900000000001</v>
      </c>
      <c r="F746" t="s">
        <v>544</v>
      </c>
    </row>
    <row r="747" spans="1:7" x14ac:dyDescent="0.25">
      <c r="A747" t="s">
        <v>1871</v>
      </c>
      <c r="B747" t="str">
        <f>IFERROR(VLOOKUP(A747,Index!A:B,2,FALSE),"")</f>
        <v/>
      </c>
      <c r="C747" t="e">
        <f>VLOOKUP(G745,'Variable Library'!A:D,4,FALSE)</f>
        <v>#N/A</v>
      </c>
      <c r="D747">
        <v>9107</v>
      </c>
      <c r="E747">
        <v>19.156903</v>
      </c>
      <c r="F747" t="s">
        <v>543</v>
      </c>
      <c r="G747" t="str">
        <f t="shared" ref="G747:G748" si="90">SUBSTITUTE(A747,"_zscore","")</f>
        <v>rect_act</v>
      </c>
    </row>
    <row r="748" spans="1:7" x14ac:dyDescent="0.25">
      <c r="A748" t="s">
        <v>1947</v>
      </c>
      <c r="B748" t="str">
        <f>IFERROR(VLOOKUP(A748,Index!A:B,2,FALSE),"")</f>
        <v/>
      </c>
      <c r="C748" t="e">
        <f>VLOOKUP(G746,'Variable Library'!A:D,4,FALSE)</f>
        <v>#N/A</v>
      </c>
      <c r="D748">
        <v>2382</v>
      </c>
      <c r="E748">
        <v>5.0106229999999998</v>
      </c>
      <c r="F748" t="s">
        <v>543</v>
      </c>
      <c r="G748" t="str">
        <f t="shared" si="90"/>
        <v>rect_turn_sector</v>
      </c>
    </row>
    <row r="749" spans="1:7" hidden="1" x14ac:dyDescent="0.25">
      <c r="A749" t="s">
        <v>445</v>
      </c>
      <c r="D749">
        <v>246</v>
      </c>
      <c r="E749">
        <v>0.51746999999999999</v>
      </c>
      <c r="F749" t="s">
        <v>544</v>
      </c>
    </row>
    <row r="750" spans="1:7" x14ac:dyDescent="0.25">
      <c r="A750" t="s">
        <v>1948</v>
      </c>
      <c r="B750" t="str">
        <f>IFERROR(VLOOKUP(A750,Index!A:B,2,FALSE),"")</f>
        <v/>
      </c>
      <c r="C750" t="e">
        <f>VLOOKUP(G748,'Variable Library'!A:D,4,FALSE)</f>
        <v>#N/A</v>
      </c>
      <c r="D750">
        <v>2380</v>
      </c>
      <c r="E750">
        <v>5.0064159999999998</v>
      </c>
      <c r="F750" t="s">
        <v>543</v>
      </c>
      <c r="G750" t="str">
        <f t="shared" ref="G750:G753" si="91">SUBSTITUTE(A750,"_zscore","")</f>
        <v>rect_turn</v>
      </c>
    </row>
    <row r="751" spans="1:7" x14ac:dyDescent="0.25">
      <c r="A751" t="s">
        <v>1878</v>
      </c>
      <c r="B751" t="str">
        <f>IFERROR(VLOOKUP(A751,Index!A:B,2,FALSE),"")</f>
        <v/>
      </c>
      <c r="C751" t="e">
        <f>VLOOKUP(G749,'Variable Library'!A:D,4,FALSE)</f>
        <v>#N/A</v>
      </c>
      <c r="D751">
        <v>8957</v>
      </c>
      <c r="E751">
        <v>18.841372</v>
      </c>
      <c r="F751" t="s">
        <v>543</v>
      </c>
      <c r="G751" t="str">
        <f t="shared" si="91"/>
        <v>recup_sector</v>
      </c>
    </row>
    <row r="752" spans="1:7" x14ac:dyDescent="0.25">
      <c r="A752" t="s">
        <v>1882</v>
      </c>
      <c r="B752" t="str">
        <f>IFERROR(VLOOKUP(A752,Index!A:B,2,FALSE),"")</f>
        <v/>
      </c>
      <c r="C752" t="str">
        <f>VLOOKUP(G750,'Variable Library'!A:D,4,FALSE)</f>
        <v>Financial Ratios Firm Level by WRDS</v>
      </c>
      <c r="D752">
        <v>8880</v>
      </c>
      <c r="E752">
        <v>18.679400000000001</v>
      </c>
      <c r="F752" t="s">
        <v>543</v>
      </c>
      <c r="G752" t="str">
        <f t="shared" si="91"/>
        <v>recup</v>
      </c>
    </row>
    <row r="753" spans="1:7" x14ac:dyDescent="0.25">
      <c r="A753" t="s">
        <v>2009</v>
      </c>
      <c r="B753" t="str">
        <f>IFERROR(VLOOKUP(A753,Index!A:B,2,FALSE),"")</f>
        <v/>
      </c>
      <c r="C753" t="e">
        <f>VLOOKUP(G751,'Variable Library'!A:D,4,FALSE)</f>
        <v>#N/A</v>
      </c>
      <c r="D753">
        <v>321</v>
      </c>
      <c r="E753">
        <v>0.67523500000000003</v>
      </c>
      <c r="F753" t="s">
        <v>543</v>
      </c>
      <c r="G753" t="str">
        <f t="shared" si="91"/>
        <v>roa_sector</v>
      </c>
    </row>
    <row r="754" spans="1:7" hidden="1" x14ac:dyDescent="0.25">
      <c r="A754" t="s">
        <v>446</v>
      </c>
      <c r="D754">
        <v>224</v>
      </c>
      <c r="E754">
        <v>0.471192</v>
      </c>
      <c r="F754" t="s">
        <v>544</v>
      </c>
    </row>
    <row r="755" spans="1:7" hidden="1" x14ac:dyDescent="0.25">
      <c r="A755" t="s">
        <v>447</v>
      </c>
      <c r="D755">
        <v>222</v>
      </c>
      <c r="E755">
        <v>0.46698499999999998</v>
      </c>
      <c r="F755" t="s">
        <v>544</v>
      </c>
    </row>
    <row r="756" spans="1:7" x14ac:dyDescent="0.25">
      <c r="A756" t="s">
        <v>2020</v>
      </c>
      <c r="B756" t="str">
        <f>IFERROR(VLOOKUP(A756,Index!A:B,2,FALSE),"")</f>
        <v/>
      </c>
      <c r="C756" t="e">
        <f>VLOOKUP(G754,'Variable Library'!A:D,4,FALSE)</f>
        <v>#N/A</v>
      </c>
      <c r="D756">
        <v>257</v>
      </c>
      <c r="E756">
        <v>0.54060900000000001</v>
      </c>
      <c r="F756" t="s">
        <v>543</v>
      </c>
      <c r="G756" t="str">
        <f t="shared" ref="G756:G757" si="92">SUBSTITUTE(A756,"_zscore","")</f>
        <v>roa</v>
      </c>
    </row>
    <row r="757" spans="1:7" x14ac:dyDescent="0.25">
      <c r="A757" t="s">
        <v>1992</v>
      </c>
      <c r="B757" t="str">
        <f>IFERROR(VLOOKUP(A757,Index!A:B,2,FALSE),"")</f>
        <v/>
      </c>
      <c r="C757" t="e">
        <f>VLOOKUP(G755,'Variable Library'!A:D,4,FALSE)</f>
        <v>#N/A</v>
      </c>
      <c r="D757">
        <v>591</v>
      </c>
      <c r="E757">
        <v>1.24319</v>
      </c>
      <c r="F757" t="s">
        <v>543</v>
      </c>
      <c r="G757" t="str">
        <f t="shared" si="92"/>
        <v>roce_sector</v>
      </c>
    </row>
    <row r="758" spans="1:7" hidden="1" x14ac:dyDescent="0.25">
      <c r="A758" t="s">
        <v>448</v>
      </c>
      <c r="D758">
        <v>172</v>
      </c>
      <c r="E758">
        <v>0.36180800000000002</v>
      </c>
      <c r="F758" t="s">
        <v>544</v>
      </c>
    </row>
    <row r="759" spans="1:7" hidden="1" x14ac:dyDescent="0.25">
      <c r="A759" t="s">
        <v>2029</v>
      </c>
      <c r="D759">
        <v>168</v>
      </c>
      <c r="E759">
        <v>0.35339399999999999</v>
      </c>
      <c r="F759" t="s">
        <v>544</v>
      </c>
    </row>
    <row r="760" spans="1:7" hidden="1" x14ac:dyDescent="0.25">
      <c r="A760" t="s">
        <v>2030</v>
      </c>
      <c r="D760">
        <v>168</v>
      </c>
      <c r="E760">
        <v>0.35339399999999999</v>
      </c>
      <c r="F760" t="s">
        <v>544</v>
      </c>
    </row>
    <row r="761" spans="1:7" x14ac:dyDescent="0.25">
      <c r="A761" t="s">
        <v>1997</v>
      </c>
      <c r="B761" t="str">
        <f>IFERROR(VLOOKUP(A761,Index!A:B,2,FALSE),"")</f>
        <v/>
      </c>
      <c r="C761" t="e">
        <f>VLOOKUP(G759,'Variable Library'!A:D,4,FALSE)</f>
        <v>#N/A</v>
      </c>
      <c r="D761">
        <v>527</v>
      </c>
      <c r="E761">
        <v>1.108563</v>
      </c>
      <c r="F761" t="s">
        <v>543</v>
      </c>
      <c r="G761" t="str">
        <f>SUBSTITUTE(A761,"_zscore","")</f>
        <v>roce</v>
      </c>
    </row>
    <row r="762" spans="1:7" hidden="1" x14ac:dyDescent="0.25">
      <c r="A762" t="s">
        <v>450</v>
      </c>
      <c r="D762">
        <v>148</v>
      </c>
      <c r="E762">
        <v>0.31132300000000002</v>
      </c>
      <c r="F762" t="s">
        <v>544</v>
      </c>
    </row>
    <row r="763" spans="1:7" hidden="1" x14ac:dyDescent="0.25">
      <c r="A763" t="s">
        <v>453</v>
      </c>
      <c r="D763">
        <v>135</v>
      </c>
      <c r="E763">
        <v>0.28397699999999998</v>
      </c>
      <c r="F763" t="s">
        <v>544</v>
      </c>
    </row>
    <row r="764" spans="1:7" x14ac:dyDescent="0.25">
      <c r="A764" t="s">
        <v>1945</v>
      </c>
      <c r="B764" t="str">
        <f>IFERROR(VLOOKUP(A764,Index!A:B,2,FALSE),"")</f>
        <v/>
      </c>
      <c r="C764" t="e">
        <f>VLOOKUP(G762,'Variable Library'!A:D,4,FALSE)</f>
        <v>#N/A</v>
      </c>
      <c r="D764">
        <v>2563</v>
      </c>
      <c r="E764">
        <v>5.3913630000000001</v>
      </c>
      <c r="F764" t="s">
        <v>543</v>
      </c>
      <c r="G764" t="str">
        <f>SUBSTITUTE(A764,"_zscore","")</f>
        <v>roe_sector</v>
      </c>
    </row>
    <row r="765" spans="1:7" hidden="1" x14ac:dyDescent="0.25">
      <c r="A765" t="s">
        <v>452</v>
      </c>
      <c r="D765">
        <v>135</v>
      </c>
      <c r="E765">
        <v>0.28397699999999998</v>
      </c>
      <c r="F765" t="s">
        <v>544</v>
      </c>
    </row>
    <row r="766" spans="1:7" x14ac:dyDescent="0.25">
      <c r="A766" t="s">
        <v>1946</v>
      </c>
      <c r="B766" t="str">
        <f>IFERROR(VLOOKUP(A766,Index!A:B,2,FALSE),"")</f>
        <v/>
      </c>
      <c r="C766" t="e">
        <f>VLOOKUP(G764,'Variable Library'!A:D,4,FALSE)</f>
        <v>#N/A</v>
      </c>
      <c r="D766">
        <v>2483</v>
      </c>
      <c r="E766">
        <v>5.2230800000000004</v>
      </c>
      <c r="F766" t="s">
        <v>543</v>
      </c>
      <c r="G766" t="str">
        <f>SUBSTITUTE(A766,"_zscore","")</f>
        <v>roe</v>
      </c>
    </row>
    <row r="767" spans="1:7" hidden="1" x14ac:dyDescent="0.25">
      <c r="A767" t="s">
        <v>2034</v>
      </c>
      <c r="D767">
        <v>124</v>
      </c>
      <c r="E767">
        <v>0.26083800000000001</v>
      </c>
      <c r="F767" t="s">
        <v>544</v>
      </c>
    </row>
    <row r="768" spans="1:7" hidden="1" x14ac:dyDescent="0.25">
      <c r="A768" t="s">
        <v>2035</v>
      </c>
      <c r="D768">
        <v>124</v>
      </c>
      <c r="E768">
        <v>0.26083800000000001</v>
      </c>
      <c r="F768" t="s">
        <v>544</v>
      </c>
    </row>
    <row r="769" spans="1:6" hidden="1" x14ac:dyDescent="0.25">
      <c r="A769" t="s">
        <v>2036</v>
      </c>
      <c r="D769">
        <v>124</v>
      </c>
      <c r="E769">
        <v>0.26083800000000001</v>
      </c>
      <c r="F769" t="s">
        <v>544</v>
      </c>
    </row>
    <row r="770" spans="1:6" hidden="1" x14ac:dyDescent="0.25">
      <c r="A770" t="s">
        <v>2037</v>
      </c>
      <c r="D770">
        <v>124</v>
      </c>
      <c r="E770">
        <v>0.26083800000000001</v>
      </c>
      <c r="F770" t="s">
        <v>544</v>
      </c>
    </row>
    <row r="771" spans="1:6" hidden="1" x14ac:dyDescent="0.25">
      <c r="A771" t="s">
        <v>2038</v>
      </c>
      <c r="D771">
        <v>124</v>
      </c>
      <c r="E771">
        <v>0.26083800000000001</v>
      </c>
      <c r="F771" t="s">
        <v>544</v>
      </c>
    </row>
    <row r="772" spans="1:6" hidden="1" x14ac:dyDescent="0.25">
      <c r="A772" t="s">
        <v>2039</v>
      </c>
      <c r="D772">
        <v>124</v>
      </c>
      <c r="E772">
        <v>0.26083800000000001</v>
      </c>
      <c r="F772" t="s">
        <v>544</v>
      </c>
    </row>
    <row r="773" spans="1:6" hidden="1" x14ac:dyDescent="0.25">
      <c r="A773" t="s">
        <v>2040</v>
      </c>
      <c r="D773">
        <v>124</v>
      </c>
      <c r="E773">
        <v>0.26083800000000001</v>
      </c>
      <c r="F773" t="s">
        <v>544</v>
      </c>
    </row>
    <row r="774" spans="1:6" hidden="1" x14ac:dyDescent="0.25">
      <c r="A774" t="s">
        <v>2041</v>
      </c>
      <c r="D774">
        <v>124</v>
      </c>
      <c r="E774">
        <v>0.26083800000000001</v>
      </c>
      <c r="F774" t="s">
        <v>544</v>
      </c>
    </row>
    <row r="775" spans="1:6" hidden="1" x14ac:dyDescent="0.25">
      <c r="A775" t="s">
        <v>2042</v>
      </c>
      <c r="D775">
        <v>124</v>
      </c>
      <c r="E775">
        <v>0.26083800000000001</v>
      </c>
      <c r="F775" t="s">
        <v>544</v>
      </c>
    </row>
    <row r="776" spans="1:6" hidden="1" x14ac:dyDescent="0.25">
      <c r="A776" t="s">
        <v>2043</v>
      </c>
      <c r="D776">
        <v>124</v>
      </c>
      <c r="E776">
        <v>0.26083800000000001</v>
      </c>
      <c r="F776" t="s">
        <v>544</v>
      </c>
    </row>
    <row r="777" spans="1:6" hidden="1" x14ac:dyDescent="0.25">
      <c r="A777" t="s">
        <v>2044</v>
      </c>
      <c r="D777">
        <v>124</v>
      </c>
      <c r="E777">
        <v>0.26083800000000001</v>
      </c>
      <c r="F777" t="s">
        <v>544</v>
      </c>
    </row>
    <row r="778" spans="1:6" hidden="1" x14ac:dyDescent="0.25">
      <c r="A778" t="s">
        <v>2045</v>
      </c>
      <c r="D778">
        <v>124</v>
      </c>
      <c r="E778">
        <v>0.26083800000000001</v>
      </c>
      <c r="F778" t="s">
        <v>544</v>
      </c>
    </row>
    <row r="779" spans="1:6" hidden="1" x14ac:dyDescent="0.25">
      <c r="A779" t="s">
        <v>2046</v>
      </c>
      <c r="D779">
        <v>124</v>
      </c>
      <c r="E779">
        <v>0.26083800000000001</v>
      </c>
      <c r="F779" t="s">
        <v>544</v>
      </c>
    </row>
    <row r="780" spans="1:6" hidden="1" x14ac:dyDescent="0.25">
      <c r="A780" t="s">
        <v>2047</v>
      </c>
      <c r="D780">
        <v>124</v>
      </c>
      <c r="E780">
        <v>0.26083800000000001</v>
      </c>
      <c r="F780" t="s">
        <v>544</v>
      </c>
    </row>
    <row r="781" spans="1:6" hidden="1" x14ac:dyDescent="0.25">
      <c r="A781" t="s">
        <v>2048</v>
      </c>
      <c r="D781">
        <v>124</v>
      </c>
      <c r="E781">
        <v>0.26083800000000001</v>
      </c>
      <c r="F781" t="s">
        <v>544</v>
      </c>
    </row>
    <row r="782" spans="1:6" hidden="1" x14ac:dyDescent="0.25">
      <c r="A782" t="s">
        <v>2049</v>
      </c>
      <c r="D782">
        <v>124</v>
      </c>
      <c r="E782">
        <v>0.26083800000000001</v>
      </c>
      <c r="F782" t="s">
        <v>544</v>
      </c>
    </row>
    <row r="783" spans="1:6" hidden="1" x14ac:dyDescent="0.25">
      <c r="A783" t="s">
        <v>2050</v>
      </c>
      <c r="D783">
        <v>124</v>
      </c>
      <c r="E783">
        <v>0.26083800000000001</v>
      </c>
      <c r="F783" t="s">
        <v>544</v>
      </c>
    </row>
    <row r="784" spans="1:6" hidden="1" x14ac:dyDescent="0.25">
      <c r="A784" t="s">
        <v>2051</v>
      </c>
      <c r="D784">
        <v>124</v>
      </c>
      <c r="E784">
        <v>0.26083800000000001</v>
      </c>
      <c r="F784" t="s">
        <v>544</v>
      </c>
    </row>
    <row r="785" spans="1:6" hidden="1" x14ac:dyDescent="0.25">
      <c r="A785" t="s">
        <v>2052</v>
      </c>
      <c r="D785">
        <v>124</v>
      </c>
      <c r="E785">
        <v>0.26083800000000001</v>
      </c>
      <c r="F785" t="s">
        <v>544</v>
      </c>
    </row>
    <row r="786" spans="1:6" hidden="1" x14ac:dyDescent="0.25">
      <c r="A786" t="s">
        <v>2053</v>
      </c>
      <c r="D786">
        <v>124</v>
      </c>
      <c r="E786">
        <v>0.26083800000000001</v>
      </c>
      <c r="F786" t="s">
        <v>544</v>
      </c>
    </row>
    <row r="787" spans="1:6" hidden="1" x14ac:dyDescent="0.25">
      <c r="A787" t="s">
        <v>2054</v>
      </c>
      <c r="D787">
        <v>124</v>
      </c>
      <c r="E787">
        <v>0.26083800000000001</v>
      </c>
      <c r="F787" t="s">
        <v>544</v>
      </c>
    </row>
    <row r="788" spans="1:6" hidden="1" x14ac:dyDescent="0.25">
      <c r="A788" t="s">
        <v>2055</v>
      </c>
      <c r="D788">
        <v>124</v>
      </c>
      <c r="E788">
        <v>0.26083800000000001</v>
      </c>
      <c r="F788" t="s">
        <v>544</v>
      </c>
    </row>
    <row r="789" spans="1:6" hidden="1" x14ac:dyDescent="0.25">
      <c r="A789" t="s">
        <v>2056</v>
      </c>
      <c r="D789">
        <v>124</v>
      </c>
      <c r="E789">
        <v>0.26083800000000001</v>
      </c>
      <c r="F789" t="s">
        <v>544</v>
      </c>
    </row>
    <row r="790" spans="1:6" hidden="1" x14ac:dyDescent="0.25">
      <c r="A790" t="s">
        <v>2057</v>
      </c>
      <c r="D790">
        <v>124</v>
      </c>
      <c r="E790">
        <v>0.26083800000000001</v>
      </c>
      <c r="F790" t="s">
        <v>544</v>
      </c>
    </row>
    <row r="791" spans="1:6" hidden="1" x14ac:dyDescent="0.25">
      <c r="A791" t="s">
        <v>2058</v>
      </c>
      <c r="D791">
        <v>124</v>
      </c>
      <c r="E791">
        <v>0.26083800000000001</v>
      </c>
      <c r="F791" t="s">
        <v>544</v>
      </c>
    </row>
    <row r="792" spans="1:6" hidden="1" x14ac:dyDescent="0.25">
      <c r="A792" t="s">
        <v>2059</v>
      </c>
      <c r="D792">
        <v>124</v>
      </c>
      <c r="E792">
        <v>0.26083800000000001</v>
      </c>
      <c r="F792" t="s">
        <v>544</v>
      </c>
    </row>
    <row r="793" spans="1:6" hidden="1" x14ac:dyDescent="0.25">
      <c r="A793" t="s">
        <v>2060</v>
      </c>
      <c r="D793">
        <v>124</v>
      </c>
      <c r="E793">
        <v>0.26083800000000001</v>
      </c>
      <c r="F793" t="s">
        <v>544</v>
      </c>
    </row>
    <row r="794" spans="1:6" hidden="1" x14ac:dyDescent="0.25">
      <c r="A794" t="s">
        <v>2061</v>
      </c>
      <c r="D794">
        <v>124</v>
      </c>
      <c r="E794">
        <v>0.26083800000000001</v>
      </c>
      <c r="F794" t="s">
        <v>544</v>
      </c>
    </row>
    <row r="795" spans="1:6" hidden="1" x14ac:dyDescent="0.25">
      <c r="A795" t="s">
        <v>2062</v>
      </c>
      <c r="D795">
        <v>124</v>
      </c>
      <c r="E795">
        <v>0.26083800000000001</v>
      </c>
      <c r="F795" t="s">
        <v>544</v>
      </c>
    </row>
    <row r="796" spans="1:6" hidden="1" x14ac:dyDescent="0.25">
      <c r="A796" t="s">
        <v>2063</v>
      </c>
      <c r="D796">
        <v>124</v>
      </c>
      <c r="E796">
        <v>0.26083800000000001</v>
      </c>
      <c r="F796" t="s">
        <v>544</v>
      </c>
    </row>
    <row r="797" spans="1:6" hidden="1" x14ac:dyDescent="0.25">
      <c r="A797" t="s">
        <v>2064</v>
      </c>
      <c r="D797">
        <v>124</v>
      </c>
      <c r="E797">
        <v>0.26083800000000001</v>
      </c>
      <c r="F797" t="s">
        <v>544</v>
      </c>
    </row>
    <row r="798" spans="1:6" hidden="1" x14ac:dyDescent="0.25">
      <c r="A798" t="s">
        <v>2065</v>
      </c>
      <c r="D798">
        <v>124</v>
      </c>
      <c r="E798">
        <v>0.26083800000000001</v>
      </c>
      <c r="F798" t="s">
        <v>544</v>
      </c>
    </row>
    <row r="799" spans="1:6" hidden="1" x14ac:dyDescent="0.25">
      <c r="A799" t="s">
        <v>2066</v>
      </c>
      <c r="D799">
        <v>124</v>
      </c>
      <c r="E799">
        <v>0.26083800000000001</v>
      </c>
      <c r="F799" t="s">
        <v>544</v>
      </c>
    </row>
    <row r="800" spans="1:6" hidden="1" x14ac:dyDescent="0.25">
      <c r="A800" t="s">
        <v>2067</v>
      </c>
      <c r="D800">
        <v>124</v>
      </c>
      <c r="E800">
        <v>0.26083800000000001</v>
      </c>
      <c r="F800" t="s">
        <v>544</v>
      </c>
    </row>
    <row r="801" spans="1:6" hidden="1" x14ac:dyDescent="0.25">
      <c r="A801" t="s">
        <v>2068</v>
      </c>
      <c r="D801">
        <v>124</v>
      </c>
      <c r="E801">
        <v>0.26083800000000001</v>
      </c>
      <c r="F801" t="s">
        <v>544</v>
      </c>
    </row>
    <row r="802" spans="1:6" hidden="1" x14ac:dyDescent="0.25">
      <c r="A802" t="s">
        <v>2069</v>
      </c>
      <c r="D802">
        <v>124</v>
      </c>
      <c r="E802">
        <v>0.26083800000000001</v>
      </c>
      <c r="F802" t="s">
        <v>544</v>
      </c>
    </row>
    <row r="803" spans="1:6" hidden="1" x14ac:dyDescent="0.25">
      <c r="A803" t="s">
        <v>2070</v>
      </c>
      <c r="D803">
        <v>124</v>
      </c>
      <c r="E803">
        <v>0.26083800000000001</v>
      </c>
      <c r="F803" t="s">
        <v>544</v>
      </c>
    </row>
    <row r="804" spans="1:6" hidden="1" x14ac:dyDescent="0.25">
      <c r="A804" t="s">
        <v>2071</v>
      </c>
      <c r="D804">
        <v>124</v>
      </c>
      <c r="E804">
        <v>0.26083800000000001</v>
      </c>
      <c r="F804" t="s">
        <v>544</v>
      </c>
    </row>
    <row r="805" spans="1:6" hidden="1" x14ac:dyDescent="0.25">
      <c r="A805" t="s">
        <v>2072</v>
      </c>
      <c r="D805">
        <v>124</v>
      </c>
      <c r="E805">
        <v>0.26083800000000001</v>
      </c>
      <c r="F805" t="s">
        <v>544</v>
      </c>
    </row>
    <row r="806" spans="1:6" hidden="1" x14ac:dyDescent="0.25">
      <c r="A806" t="s">
        <v>2073</v>
      </c>
      <c r="D806">
        <v>124</v>
      </c>
      <c r="E806">
        <v>0.26083800000000001</v>
      </c>
      <c r="F806" t="s">
        <v>544</v>
      </c>
    </row>
    <row r="807" spans="1:6" hidden="1" x14ac:dyDescent="0.25">
      <c r="A807" t="s">
        <v>2074</v>
      </c>
      <c r="D807">
        <v>124</v>
      </c>
      <c r="E807">
        <v>0.26083800000000001</v>
      </c>
      <c r="F807" t="s">
        <v>544</v>
      </c>
    </row>
    <row r="808" spans="1:6" hidden="1" x14ac:dyDescent="0.25">
      <c r="A808" t="s">
        <v>2075</v>
      </c>
      <c r="D808">
        <v>124</v>
      </c>
      <c r="E808">
        <v>0.26083800000000001</v>
      </c>
      <c r="F808" t="s">
        <v>544</v>
      </c>
    </row>
    <row r="809" spans="1:6" hidden="1" x14ac:dyDescent="0.25">
      <c r="A809" t="s">
        <v>2076</v>
      </c>
      <c r="D809">
        <v>124</v>
      </c>
      <c r="E809">
        <v>0.26083800000000001</v>
      </c>
      <c r="F809" t="s">
        <v>544</v>
      </c>
    </row>
    <row r="810" spans="1:6" hidden="1" x14ac:dyDescent="0.25">
      <c r="A810" t="s">
        <v>2077</v>
      </c>
      <c r="D810">
        <v>124</v>
      </c>
      <c r="E810">
        <v>0.26083800000000001</v>
      </c>
      <c r="F810" t="s">
        <v>544</v>
      </c>
    </row>
    <row r="811" spans="1:6" hidden="1" x14ac:dyDescent="0.25">
      <c r="A811" t="s">
        <v>2078</v>
      </c>
      <c r="D811">
        <v>124</v>
      </c>
      <c r="E811">
        <v>0.26083800000000001</v>
      </c>
      <c r="F811" t="s">
        <v>544</v>
      </c>
    </row>
    <row r="812" spans="1:6" hidden="1" x14ac:dyDescent="0.25">
      <c r="A812" t="s">
        <v>2079</v>
      </c>
      <c r="D812">
        <v>124</v>
      </c>
      <c r="E812">
        <v>0.26083800000000001</v>
      </c>
      <c r="F812" t="s">
        <v>544</v>
      </c>
    </row>
    <row r="813" spans="1:6" hidden="1" x14ac:dyDescent="0.25">
      <c r="A813" t="s">
        <v>2080</v>
      </c>
      <c r="D813">
        <v>124</v>
      </c>
      <c r="E813">
        <v>0.26083800000000001</v>
      </c>
      <c r="F813" t="s">
        <v>544</v>
      </c>
    </row>
    <row r="814" spans="1:6" hidden="1" x14ac:dyDescent="0.25">
      <c r="A814" t="s">
        <v>2081</v>
      </c>
      <c r="D814">
        <v>124</v>
      </c>
      <c r="E814">
        <v>0.26083800000000001</v>
      </c>
      <c r="F814" t="s">
        <v>544</v>
      </c>
    </row>
    <row r="815" spans="1:6" hidden="1" x14ac:dyDescent="0.25">
      <c r="A815" t="s">
        <v>2082</v>
      </c>
      <c r="D815">
        <v>124</v>
      </c>
      <c r="E815">
        <v>0.26083800000000001</v>
      </c>
      <c r="F815" t="s">
        <v>544</v>
      </c>
    </row>
    <row r="816" spans="1:6" hidden="1" x14ac:dyDescent="0.25">
      <c r="A816" t="s">
        <v>2083</v>
      </c>
      <c r="D816">
        <v>124</v>
      </c>
      <c r="E816">
        <v>0.26083800000000001</v>
      </c>
      <c r="F816" t="s">
        <v>544</v>
      </c>
    </row>
    <row r="817" spans="1:6" hidden="1" x14ac:dyDescent="0.25">
      <c r="A817" t="s">
        <v>2084</v>
      </c>
      <c r="D817">
        <v>124</v>
      </c>
      <c r="E817">
        <v>0.26083800000000001</v>
      </c>
      <c r="F817" t="s">
        <v>544</v>
      </c>
    </row>
    <row r="818" spans="1:6" hidden="1" x14ac:dyDescent="0.25">
      <c r="A818" t="s">
        <v>2085</v>
      </c>
      <c r="D818">
        <v>124</v>
      </c>
      <c r="E818">
        <v>0.26083800000000001</v>
      </c>
      <c r="F818" t="s">
        <v>544</v>
      </c>
    </row>
    <row r="819" spans="1:6" hidden="1" x14ac:dyDescent="0.25">
      <c r="A819" t="s">
        <v>2086</v>
      </c>
      <c r="D819">
        <v>124</v>
      </c>
      <c r="E819">
        <v>0.26083800000000001</v>
      </c>
      <c r="F819" t="s">
        <v>544</v>
      </c>
    </row>
    <row r="820" spans="1:6" hidden="1" x14ac:dyDescent="0.25">
      <c r="A820" t="s">
        <v>2087</v>
      </c>
      <c r="D820">
        <v>124</v>
      </c>
      <c r="E820">
        <v>0.26083800000000001</v>
      </c>
      <c r="F820" t="s">
        <v>544</v>
      </c>
    </row>
    <row r="821" spans="1:6" hidden="1" x14ac:dyDescent="0.25">
      <c r="A821" t="s">
        <v>2088</v>
      </c>
      <c r="D821">
        <v>124</v>
      </c>
      <c r="E821">
        <v>0.26083800000000001</v>
      </c>
      <c r="F821" t="s">
        <v>544</v>
      </c>
    </row>
    <row r="822" spans="1:6" hidden="1" x14ac:dyDescent="0.25">
      <c r="A822" t="s">
        <v>2089</v>
      </c>
      <c r="D822">
        <v>124</v>
      </c>
      <c r="E822">
        <v>0.26083800000000001</v>
      </c>
      <c r="F822" t="s">
        <v>544</v>
      </c>
    </row>
    <row r="823" spans="1:6" hidden="1" x14ac:dyDescent="0.25">
      <c r="A823" t="s">
        <v>2090</v>
      </c>
      <c r="D823">
        <v>124</v>
      </c>
      <c r="E823">
        <v>0.26083800000000001</v>
      </c>
      <c r="F823" t="s">
        <v>544</v>
      </c>
    </row>
    <row r="824" spans="1:6" hidden="1" x14ac:dyDescent="0.25">
      <c r="A824" t="s">
        <v>2091</v>
      </c>
      <c r="D824">
        <v>124</v>
      </c>
      <c r="E824">
        <v>0.26083800000000001</v>
      </c>
      <c r="F824" t="s">
        <v>544</v>
      </c>
    </row>
    <row r="825" spans="1:6" hidden="1" x14ac:dyDescent="0.25">
      <c r="A825" t="s">
        <v>2092</v>
      </c>
      <c r="D825">
        <v>124</v>
      </c>
      <c r="E825">
        <v>0.26083800000000001</v>
      </c>
      <c r="F825" t="s">
        <v>544</v>
      </c>
    </row>
    <row r="826" spans="1:6" hidden="1" x14ac:dyDescent="0.25">
      <c r="A826" t="s">
        <v>2093</v>
      </c>
      <c r="D826">
        <v>124</v>
      </c>
      <c r="E826">
        <v>0.26083800000000001</v>
      </c>
      <c r="F826" t="s">
        <v>544</v>
      </c>
    </row>
    <row r="827" spans="1:6" hidden="1" x14ac:dyDescent="0.25">
      <c r="A827" t="s">
        <v>2094</v>
      </c>
      <c r="D827">
        <v>124</v>
      </c>
      <c r="E827">
        <v>0.26083800000000001</v>
      </c>
      <c r="F827" t="s">
        <v>544</v>
      </c>
    </row>
    <row r="828" spans="1:6" hidden="1" x14ac:dyDescent="0.25">
      <c r="A828" t="s">
        <v>2095</v>
      </c>
      <c r="D828">
        <v>124</v>
      </c>
      <c r="E828">
        <v>0.26083800000000001</v>
      </c>
      <c r="F828" t="s">
        <v>544</v>
      </c>
    </row>
    <row r="829" spans="1:6" hidden="1" x14ac:dyDescent="0.25">
      <c r="A829" t="s">
        <v>2096</v>
      </c>
      <c r="D829">
        <v>124</v>
      </c>
      <c r="E829">
        <v>0.26083800000000001</v>
      </c>
      <c r="F829" t="s">
        <v>544</v>
      </c>
    </row>
    <row r="830" spans="1:6" hidden="1" x14ac:dyDescent="0.25">
      <c r="A830" t="s">
        <v>2097</v>
      </c>
      <c r="D830">
        <v>124</v>
      </c>
      <c r="E830">
        <v>0.26083800000000001</v>
      </c>
      <c r="F830" t="s">
        <v>544</v>
      </c>
    </row>
    <row r="831" spans="1:6" hidden="1" x14ac:dyDescent="0.25">
      <c r="A831" t="s">
        <v>2098</v>
      </c>
      <c r="D831">
        <v>124</v>
      </c>
      <c r="E831">
        <v>0.26083800000000001</v>
      </c>
      <c r="F831" t="s">
        <v>544</v>
      </c>
    </row>
    <row r="832" spans="1:6" hidden="1" x14ac:dyDescent="0.25">
      <c r="A832" t="s">
        <v>2099</v>
      </c>
      <c r="D832">
        <v>124</v>
      </c>
      <c r="E832">
        <v>0.26083800000000001</v>
      </c>
      <c r="F832" t="s">
        <v>544</v>
      </c>
    </row>
    <row r="833" spans="1:6" hidden="1" x14ac:dyDescent="0.25">
      <c r="A833" t="s">
        <v>2100</v>
      </c>
      <c r="D833">
        <v>124</v>
      </c>
      <c r="E833">
        <v>0.26083800000000001</v>
      </c>
      <c r="F833" t="s">
        <v>544</v>
      </c>
    </row>
    <row r="834" spans="1:6" hidden="1" x14ac:dyDescent="0.25">
      <c r="A834" t="s">
        <v>2101</v>
      </c>
      <c r="D834">
        <v>124</v>
      </c>
      <c r="E834">
        <v>0.26083800000000001</v>
      </c>
      <c r="F834" t="s">
        <v>544</v>
      </c>
    </row>
    <row r="835" spans="1:6" hidden="1" x14ac:dyDescent="0.25">
      <c r="A835" t="s">
        <v>2102</v>
      </c>
      <c r="D835">
        <v>124</v>
      </c>
      <c r="E835">
        <v>0.26083800000000001</v>
      </c>
      <c r="F835" t="s">
        <v>544</v>
      </c>
    </row>
    <row r="836" spans="1:6" hidden="1" x14ac:dyDescent="0.25">
      <c r="A836" t="s">
        <v>2103</v>
      </c>
      <c r="D836">
        <v>124</v>
      </c>
      <c r="E836">
        <v>0.26083800000000001</v>
      </c>
      <c r="F836" t="s">
        <v>544</v>
      </c>
    </row>
    <row r="837" spans="1:6" hidden="1" x14ac:dyDescent="0.25">
      <c r="A837" t="s">
        <v>2104</v>
      </c>
      <c r="D837">
        <v>124</v>
      </c>
      <c r="E837">
        <v>0.26083800000000001</v>
      </c>
      <c r="F837" t="s">
        <v>544</v>
      </c>
    </row>
    <row r="838" spans="1:6" hidden="1" x14ac:dyDescent="0.25">
      <c r="A838" t="s">
        <v>2105</v>
      </c>
      <c r="D838">
        <v>124</v>
      </c>
      <c r="E838">
        <v>0.26083800000000001</v>
      </c>
      <c r="F838" t="s">
        <v>544</v>
      </c>
    </row>
    <row r="839" spans="1:6" hidden="1" x14ac:dyDescent="0.25">
      <c r="A839" t="s">
        <v>2106</v>
      </c>
      <c r="D839">
        <v>124</v>
      </c>
      <c r="E839">
        <v>0.26083800000000001</v>
      </c>
      <c r="F839" t="s">
        <v>544</v>
      </c>
    </row>
    <row r="840" spans="1:6" hidden="1" x14ac:dyDescent="0.25">
      <c r="A840" t="s">
        <v>2107</v>
      </c>
      <c r="D840">
        <v>124</v>
      </c>
      <c r="E840">
        <v>0.26083800000000001</v>
      </c>
      <c r="F840" t="s">
        <v>544</v>
      </c>
    </row>
    <row r="841" spans="1:6" hidden="1" x14ac:dyDescent="0.25">
      <c r="A841" t="s">
        <v>2108</v>
      </c>
      <c r="D841">
        <v>124</v>
      </c>
      <c r="E841">
        <v>0.26083800000000001</v>
      </c>
      <c r="F841" t="s">
        <v>544</v>
      </c>
    </row>
    <row r="842" spans="1:6" hidden="1" x14ac:dyDescent="0.25">
      <c r="A842" t="s">
        <v>2109</v>
      </c>
      <c r="D842">
        <v>124</v>
      </c>
      <c r="E842">
        <v>0.26083800000000001</v>
      </c>
      <c r="F842" t="s">
        <v>544</v>
      </c>
    </row>
    <row r="843" spans="1:6" hidden="1" x14ac:dyDescent="0.25">
      <c r="A843" t="s">
        <v>2110</v>
      </c>
      <c r="D843">
        <v>124</v>
      </c>
      <c r="E843">
        <v>0.26083800000000001</v>
      </c>
      <c r="F843" t="s">
        <v>544</v>
      </c>
    </row>
    <row r="844" spans="1:6" hidden="1" x14ac:dyDescent="0.25">
      <c r="A844" t="s">
        <v>2111</v>
      </c>
      <c r="D844">
        <v>124</v>
      </c>
      <c r="E844">
        <v>0.26083800000000001</v>
      </c>
      <c r="F844" t="s">
        <v>544</v>
      </c>
    </row>
    <row r="845" spans="1:6" hidden="1" x14ac:dyDescent="0.25">
      <c r="A845" t="s">
        <v>2112</v>
      </c>
      <c r="D845">
        <v>124</v>
      </c>
      <c r="E845">
        <v>0.26083800000000001</v>
      </c>
      <c r="F845" t="s">
        <v>544</v>
      </c>
    </row>
    <row r="846" spans="1:6" hidden="1" x14ac:dyDescent="0.25">
      <c r="A846" t="s">
        <v>2113</v>
      </c>
      <c r="D846">
        <v>124</v>
      </c>
      <c r="E846">
        <v>0.26083800000000001</v>
      </c>
      <c r="F846" t="s">
        <v>544</v>
      </c>
    </row>
    <row r="847" spans="1:6" hidden="1" x14ac:dyDescent="0.25">
      <c r="A847" t="s">
        <v>2114</v>
      </c>
      <c r="D847">
        <v>124</v>
      </c>
      <c r="E847">
        <v>0.26083800000000001</v>
      </c>
      <c r="F847" t="s">
        <v>544</v>
      </c>
    </row>
    <row r="848" spans="1:6" hidden="1" x14ac:dyDescent="0.25">
      <c r="A848" t="s">
        <v>2115</v>
      </c>
      <c r="D848">
        <v>124</v>
      </c>
      <c r="E848">
        <v>0.26083800000000001</v>
      </c>
      <c r="F848" t="s">
        <v>544</v>
      </c>
    </row>
    <row r="849" spans="1:6" hidden="1" x14ac:dyDescent="0.25">
      <c r="A849" t="s">
        <v>2116</v>
      </c>
      <c r="D849">
        <v>124</v>
      </c>
      <c r="E849">
        <v>0.26083800000000001</v>
      </c>
      <c r="F849" t="s">
        <v>544</v>
      </c>
    </row>
    <row r="850" spans="1:6" hidden="1" x14ac:dyDescent="0.25">
      <c r="A850" t="s">
        <v>2117</v>
      </c>
      <c r="D850">
        <v>124</v>
      </c>
      <c r="E850">
        <v>0.26083800000000001</v>
      </c>
      <c r="F850" t="s">
        <v>544</v>
      </c>
    </row>
    <row r="851" spans="1:6" hidden="1" x14ac:dyDescent="0.25">
      <c r="A851" t="s">
        <v>2118</v>
      </c>
      <c r="D851">
        <v>124</v>
      </c>
      <c r="E851">
        <v>0.26083800000000001</v>
      </c>
      <c r="F851" t="s">
        <v>544</v>
      </c>
    </row>
    <row r="852" spans="1:6" hidden="1" x14ac:dyDescent="0.25">
      <c r="A852" t="s">
        <v>2119</v>
      </c>
      <c r="D852">
        <v>124</v>
      </c>
      <c r="E852">
        <v>0.26083800000000001</v>
      </c>
      <c r="F852" t="s">
        <v>544</v>
      </c>
    </row>
    <row r="853" spans="1:6" hidden="1" x14ac:dyDescent="0.25">
      <c r="A853" t="s">
        <v>2120</v>
      </c>
      <c r="D853">
        <v>124</v>
      </c>
      <c r="E853">
        <v>0.26083800000000001</v>
      </c>
      <c r="F853" t="s">
        <v>544</v>
      </c>
    </row>
    <row r="854" spans="1:6" hidden="1" x14ac:dyDescent="0.25">
      <c r="A854" t="s">
        <v>2121</v>
      </c>
      <c r="D854">
        <v>124</v>
      </c>
      <c r="E854">
        <v>0.26083800000000001</v>
      </c>
      <c r="F854" t="s">
        <v>544</v>
      </c>
    </row>
    <row r="855" spans="1:6" hidden="1" x14ac:dyDescent="0.25">
      <c r="A855" t="s">
        <v>2122</v>
      </c>
      <c r="D855">
        <v>124</v>
      </c>
      <c r="E855">
        <v>0.26083800000000001</v>
      </c>
      <c r="F855" t="s">
        <v>544</v>
      </c>
    </row>
    <row r="856" spans="1:6" hidden="1" x14ac:dyDescent="0.25">
      <c r="A856" t="s">
        <v>2123</v>
      </c>
      <c r="D856">
        <v>124</v>
      </c>
      <c r="E856">
        <v>0.26083800000000001</v>
      </c>
      <c r="F856" t="s">
        <v>544</v>
      </c>
    </row>
    <row r="857" spans="1:6" hidden="1" x14ac:dyDescent="0.25">
      <c r="A857" t="s">
        <v>2124</v>
      </c>
      <c r="D857">
        <v>124</v>
      </c>
      <c r="E857">
        <v>0.26083800000000001</v>
      </c>
      <c r="F857" t="s">
        <v>544</v>
      </c>
    </row>
    <row r="858" spans="1:6" hidden="1" x14ac:dyDescent="0.25">
      <c r="A858" t="s">
        <v>2125</v>
      </c>
      <c r="D858">
        <v>124</v>
      </c>
      <c r="E858">
        <v>0.26083800000000001</v>
      </c>
      <c r="F858" t="s">
        <v>544</v>
      </c>
    </row>
    <row r="859" spans="1:6" hidden="1" x14ac:dyDescent="0.25">
      <c r="A859" t="s">
        <v>2126</v>
      </c>
      <c r="D859">
        <v>124</v>
      </c>
      <c r="E859">
        <v>0.26083800000000001</v>
      </c>
      <c r="F859" t="s">
        <v>544</v>
      </c>
    </row>
    <row r="860" spans="1:6" hidden="1" x14ac:dyDescent="0.25">
      <c r="A860" t="s">
        <v>2127</v>
      </c>
      <c r="D860">
        <v>124</v>
      </c>
      <c r="E860">
        <v>0.26083800000000001</v>
      </c>
      <c r="F860" t="s">
        <v>544</v>
      </c>
    </row>
    <row r="861" spans="1:6" hidden="1" x14ac:dyDescent="0.25">
      <c r="A861" t="s">
        <v>2128</v>
      </c>
      <c r="D861">
        <v>124</v>
      </c>
      <c r="E861">
        <v>0.26083800000000001</v>
      </c>
      <c r="F861" t="s">
        <v>544</v>
      </c>
    </row>
    <row r="862" spans="1:6" hidden="1" x14ac:dyDescent="0.25">
      <c r="A862" t="s">
        <v>2129</v>
      </c>
      <c r="D862">
        <v>124</v>
      </c>
      <c r="E862">
        <v>0.26083800000000001</v>
      </c>
      <c r="F862" t="s">
        <v>544</v>
      </c>
    </row>
    <row r="863" spans="1:6" hidden="1" x14ac:dyDescent="0.25">
      <c r="A863" t="s">
        <v>2130</v>
      </c>
      <c r="D863">
        <v>124</v>
      </c>
      <c r="E863">
        <v>0.26083800000000001</v>
      </c>
      <c r="F863" t="s">
        <v>544</v>
      </c>
    </row>
    <row r="864" spans="1:6" hidden="1" x14ac:dyDescent="0.25">
      <c r="A864" t="s">
        <v>2131</v>
      </c>
      <c r="D864">
        <v>124</v>
      </c>
      <c r="E864">
        <v>0.26083800000000001</v>
      </c>
      <c r="F864" t="s">
        <v>544</v>
      </c>
    </row>
    <row r="865" spans="1:6" hidden="1" x14ac:dyDescent="0.25">
      <c r="A865" t="s">
        <v>2132</v>
      </c>
      <c r="D865">
        <v>124</v>
      </c>
      <c r="E865">
        <v>0.26083800000000001</v>
      </c>
      <c r="F865" t="s">
        <v>544</v>
      </c>
    </row>
    <row r="866" spans="1:6" hidden="1" x14ac:dyDescent="0.25">
      <c r="A866" t="s">
        <v>2133</v>
      </c>
      <c r="D866">
        <v>124</v>
      </c>
      <c r="E866">
        <v>0.26083800000000001</v>
      </c>
      <c r="F866" t="s">
        <v>544</v>
      </c>
    </row>
    <row r="867" spans="1:6" hidden="1" x14ac:dyDescent="0.25">
      <c r="A867" t="s">
        <v>2134</v>
      </c>
      <c r="D867">
        <v>124</v>
      </c>
      <c r="E867">
        <v>0.26083800000000001</v>
      </c>
      <c r="F867" t="s">
        <v>544</v>
      </c>
    </row>
    <row r="868" spans="1:6" hidden="1" x14ac:dyDescent="0.25">
      <c r="A868" t="s">
        <v>2135</v>
      </c>
      <c r="D868">
        <v>124</v>
      </c>
      <c r="E868">
        <v>0.26083800000000001</v>
      </c>
      <c r="F868" t="s">
        <v>544</v>
      </c>
    </row>
    <row r="869" spans="1:6" hidden="1" x14ac:dyDescent="0.25">
      <c r="A869" t="s">
        <v>2136</v>
      </c>
      <c r="D869">
        <v>124</v>
      </c>
      <c r="E869">
        <v>0.26083800000000001</v>
      </c>
      <c r="F869" t="s">
        <v>544</v>
      </c>
    </row>
    <row r="870" spans="1:6" hidden="1" x14ac:dyDescent="0.25">
      <c r="A870" t="s">
        <v>2137</v>
      </c>
      <c r="D870">
        <v>124</v>
      </c>
      <c r="E870">
        <v>0.26083800000000001</v>
      </c>
      <c r="F870" t="s">
        <v>544</v>
      </c>
    </row>
    <row r="871" spans="1:6" hidden="1" x14ac:dyDescent="0.25">
      <c r="A871" t="s">
        <v>2138</v>
      </c>
      <c r="D871">
        <v>124</v>
      </c>
      <c r="E871">
        <v>0.26083800000000001</v>
      </c>
      <c r="F871" t="s">
        <v>544</v>
      </c>
    </row>
    <row r="872" spans="1:6" hidden="1" x14ac:dyDescent="0.25">
      <c r="A872" t="s">
        <v>2139</v>
      </c>
      <c r="D872">
        <v>124</v>
      </c>
      <c r="E872">
        <v>0.26083800000000001</v>
      </c>
      <c r="F872" t="s">
        <v>544</v>
      </c>
    </row>
    <row r="873" spans="1:6" hidden="1" x14ac:dyDescent="0.25">
      <c r="A873" t="s">
        <v>2140</v>
      </c>
      <c r="D873">
        <v>124</v>
      </c>
      <c r="E873">
        <v>0.26083800000000001</v>
      </c>
      <c r="F873" t="s">
        <v>544</v>
      </c>
    </row>
    <row r="874" spans="1:6" hidden="1" x14ac:dyDescent="0.25">
      <c r="A874" t="s">
        <v>2141</v>
      </c>
      <c r="D874">
        <v>124</v>
      </c>
      <c r="E874">
        <v>0.26083800000000001</v>
      </c>
      <c r="F874" t="s">
        <v>544</v>
      </c>
    </row>
    <row r="875" spans="1:6" hidden="1" x14ac:dyDescent="0.25">
      <c r="A875" t="s">
        <v>2142</v>
      </c>
      <c r="D875">
        <v>124</v>
      </c>
      <c r="E875">
        <v>0.26083800000000001</v>
      </c>
      <c r="F875" t="s">
        <v>544</v>
      </c>
    </row>
    <row r="876" spans="1:6" hidden="1" x14ac:dyDescent="0.25">
      <c r="A876" t="s">
        <v>2143</v>
      </c>
      <c r="D876">
        <v>124</v>
      </c>
      <c r="E876">
        <v>0.26083800000000001</v>
      </c>
      <c r="F876" t="s">
        <v>544</v>
      </c>
    </row>
    <row r="877" spans="1:6" hidden="1" x14ac:dyDescent="0.25">
      <c r="A877" t="s">
        <v>2144</v>
      </c>
      <c r="D877">
        <v>124</v>
      </c>
      <c r="E877">
        <v>0.26083800000000001</v>
      </c>
      <c r="F877" t="s">
        <v>544</v>
      </c>
    </row>
    <row r="878" spans="1:6" hidden="1" x14ac:dyDescent="0.25">
      <c r="A878" t="s">
        <v>2145</v>
      </c>
      <c r="D878">
        <v>124</v>
      </c>
      <c r="E878">
        <v>0.26083800000000001</v>
      </c>
      <c r="F878" t="s">
        <v>544</v>
      </c>
    </row>
    <row r="879" spans="1:6" hidden="1" x14ac:dyDescent="0.25">
      <c r="A879" t="s">
        <v>2146</v>
      </c>
      <c r="D879">
        <v>124</v>
      </c>
      <c r="E879">
        <v>0.26083800000000001</v>
      </c>
      <c r="F879" t="s">
        <v>544</v>
      </c>
    </row>
    <row r="880" spans="1:6" hidden="1" x14ac:dyDescent="0.25">
      <c r="A880" t="s">
        <v>2147</v>
      </c>
      <c r="D880">
        <v>124</v>
      </c>
      <c r="E880">
        <v>0.26083800000000001</v>
      </c>
      <c r="F880" t="s">
        <v>544</v>
      </c>
    </row>
    <row r="881" spans="1:6" hidden="1" x14ac:dyDescent="0.25">
      <c r="A881" t="s">
        <v>2148</v>
      </c>
      <c r="D881">
        <v>124</v>
      </c>
      <c r="E881">
        <v>0.26083800000000001</v>
      </c>
      <c r="F881" t="s">
        <v>544</v>
      </c>
    </row>
    <row r="882" spans="1:6" hidden="1" x14ac:dyDescent="0.25">
      <c r="A882" t="s">
        <v>2149</v>
      </c>
      <c r="D882">
        <v>124</v>
      </c>
      <c r="E882">
        <v>0.26083800000000001</v>
      </c>
      <c r="F882" t="s">
        <v>544</v>
      </c>
    </row>
    <row r="883" spans="1:6" hidden="1" x14ac:dyDescent="0.25">
      <c r="A883" t="s">
        <v>2150</v>
      </c>
      <c r="D883">
        <v>124</v>
      </c>
      <c r="E883">
        <v>0.26083800000000001</v>
      </c>
      <c r="F883" t="s">
        <v>544</v>
      </c>
    </row>
    <row r="884" spans="1:6" hidden="1" x14ac:dyDescent="0.25">
      <c r="A884" t="s">
        <v>2151</v>
      </c>
      <c r="D884">
        <v>124</v>
      </c>
      <c r="E884">
        <v>0.26083800000000001</v>
      </c>
      <c r="F884" t="s">
        <v>544</v>
      </c>
    </row>
    <row r="885" spans="1:6" hidden="1" x14ac:dyDescent="0.25">
      <c r="A885" t="s">
        <v>2152</v>
      </c>
      <c r="D885">
        <v>124</v>
      </c>
      <c r="E885">
        <v>0.26083800000000001</v>
      </c>
      <c r="F885" t="s">
        <v>544</v>
      </c>
    </row>
    <row r="886" spans="1:6" hidden="1" x14ac:dyDescent="0.25">
      <c r="A886" t="s">
        <v>2153</v>
      </c>
      <c r="D886">
        <v>124</v>
      </c>
      <c r="E886">
        <v>0.26083800000000001</v>
      </c>
      <c r="F886" t="s">
        <v>544</v>
      </c>
    </row>
    <row r="887" spans="1:6" hidden="1" x14ac:dyDescent="0.25">
      <c r="A887" t="s">
        <v>2154</v>
      </c>
      <c r="D887">
        <v>124</v>
      </c>
      <c r="E887">
        <v>0.26083800000000001</v>
      </c>
      <c r="F887" t="s">
        <v>544</v>
      </c>
    </row>
    <row r="888" spans="1:6" hidden="1" x14ac:dyDescent="0.25">
      <c r="A888" t="s">
        <v>2155</v>
      </c>
      <c r="D888">
        <v>124</v>
      </c>
      <c r="E888">
        <v>0.26083800000000001</v>
      </c>
      <c r="F888" t="s">
        <v>544</v>
      </c>
    </row>
    <row r="889" spans="1:6" hidden="1" x14ac:dyDescent="0.25">
      <c r="A889" t="s">
        <v>2156</v>
      </c>
      <c r="D889">
        <v>124</v>
      </c>
      <c r="E889">
        <v>0.26083800000000001</v>
      </c>
      <c r="F889" t="s">
        <v>544</v>
      </c>
    </row>
    <row r="890" spans="1:6" hidden="1" x14ac:dyDescent="0.25">
      <c r="A890" t="s">
        <v>2157</v>
      </c>
      <c r="D890">
        <v>124</v>
      </c>
      <c r="E890">
        <v>0.26083800000000001</v>
      </c>
      <c r="F890" t="s">
        <v>544</v>
      </c>
    </row>
    <row r="891" spans="1:6" hidden="1" x14ac:dyDescent="0.25">
      <c r="A891" t="s">
        <v>2158</v>
      </c>
      <c r="D891">
        <v>124</v>
      </c>
      <c r="E891">
        <v>0.26083800000000001</v>
      </c>
      <c r="F891" t="s">
        <v>544</v>
      </c>
    </row>
    <row r="892" spans="1:6" hidden="1" x14ac:dyDescent="0.25">
      <c r="A892" t="s">
        <v>2159</v>
      </c>
      <c r="D892">
        <v>124</v>
      </c>
      <c r="E892">
        <v>0.26083800000000001</v>
      </c>
      <c r="F892" t="s">
        <v>544</v>
      </c>
    </row>
    <row r="893" spans="1:6" hidden="1" x14ac:dyDescent="0.25">
      <c r="A893" t="s">
        <v>2160</v>
      </c>
      <c r="D893">
        <v>124</v>
      </c>
      <c r="E893">
        <v>0.26083800000000001</v>
      </c>
      <c r="F893" t="s">
        <v>544</v>
      </c>
    </row>
    <row r="894" spans="1:6" hidden="1" x14ac:dyDescent="0.25">
      <c r="A894" t="s">
        <v>2161</v>
      </c>
      <c r="D894">
        <v>124</v>
      </c>
      <c r="E894">
        <v>0.26083800000000001</v>
      </c>
      <c r="F894" t="s">
        <v>544</v>
      </c>
    </row>
    <row r="895" spans="1:6" hidden="1" x14ac:dyDescent="0.25">
      <c r="A895" t="s">
        <v>2162</v>
      </c>
      <c r="D895">
        <v>124</v>
      </c>
      <c r="E895">
        <v>0.26083800000000001</v>
      </c>
      <c r="F895" t="s">
        <v>544</v>
      </c>
    </row>
    <row r="896" spans="1:6" hidden="1" x14ac:dyDescent="0.25">
      <c r="A896" t="s">
        <v>2163</v>
      </c>
      <c r="D896">
        <v>124</v>
      </c>
      <c r="E896">
        <v>0.26083800000000001</v>
      </c>
      <c r="F896" t="s">
        <v>544</v>
      </c>
    </row>
    <row r="897" spans="1:6" hidden="1" x14ac:dyDescent="0.25">
      <c r="A897" t="s">
        <v>2164</v>
      </c>
      <c r="D897">
        <v>124</v>
      </c>
      <c r="E897">
        <v>0.26083800000000001</v>
      </c>
      <c r="F897" t="s">
        <v>544</v>
      </c>
    </row>
    <row r="898" spans="1:6" hidden="1" x14ac:dyDescent="0.25">
      <c r="A898" t="s">
        <v>2165</v>
      </c>
      <c r="D898">
        <v>124</v>
      </c>
      <c r="E898">
        <v>0.26083800000000001</v>
      </c>
      <c r="F898" t="s">
        <v>544</v>
      </c>
    </row>
    <row r="899" spans="1:6" hidden="1" x14ac:dyDescent="0.25">
      <c r="A899" t="s">
        <v>2166</v>
      </c>
      <c r="D899">
        <v>124</v>
      </c>
      <c r="E899">
        <v>0.26083800000000001</v>
      </c>
      <c r="F899" t="s">
        <v>544</v>
      </c>
    </row>
    <row r="900" spans="1:6" hidden="1" x14ac:dyDescent="0.25">
      <c r="A900" t="s">
        <v>2167</v>
      </c>
      <c r="D900">
        <v>124</v>
      </c>
      <c r="E900">
        <v>0.26083800000000001</v>
      </c>
      <c r="F900" t="s">
        <v>544</v>
      </c>
    </row>
    <row r="901" spans="1:6" hidden="1" x14ac:dyDescent="0.25">
      <c r="A901" t="s">
        <v>2168</v>
      </c>
      <c r="D901">
        <v>124</v>
      </c>
      <c r="E901">
        <v>0.26083800000000001</v>
      </c>
      <c r="F901" t="s">
        <v>544</v>
      </c>
    </row>
    <row r="902" spans="1:6" hidden="1" x14ac:dyDescent="0.25">
      <c r="A902" t="s">
        <v>2169</v>
      </c>
      <c r="D902">
        <v>124</v>
      </c>
      <c r="E902">
        <v>0.26083800000000001</v>
      </c>
      <c r="F902" t="s">
        <v>544</v>
      </c>
    </row>
    <row r="903" spans="1:6" hidden="1" x14ac:dyDescent="0.25">
      <c r="A903" t="s">
        <v>2170</v>
      </c>
      <c r="D903">
        <v>124</v>
      </c>
      <c r="E903">
        <v>0.26083800000000001</v>
      </c>
      <c r="F903" t="s">
        <v>544</v>
      </c>
    </row>
    <row r="904" spans="1:6" hidden="1" x14ac:dyDescent="0.25">
      <c r="A904" t="s">
        <v>2171</v>
      </c>
      <c r="D904">
        <v>124</v>
      </c>
      <c r="E904">
        <v>0.26083800000000001</v>
      </c>
      <c r="F904" t="s">
        <v>544</v>
      </c>
    </row>
    <row r="905" spans="1:6" hidden="1" x14ac:dyDescent="0.25">
      <c r="A905" t="s">
        <v>2172</v>
      </c>
      <c r="D905">
        <v>124</v>
      </c>
      <c r="E905">
        <v>0.26083800000000001</v>
      </c>
      <c r="F905" t="s">
        <v>544</v>
      </c>
    </row>
    <row r="906" spans="1:6" hidden="1" x14ac:dyDescent="0.25">
      <c r="A906" t="s">
        <v>2173</v>
      </c>
      <c r="D906">
        <v>124</v>
      </c>
      <c r="E906">
        <v>0.26083800000000001</v>
      </c>
      <c r="F906" t="s">
        <v>544</v>
      </c>
    </row>
    <row r="907" spans="1:6" hidden="1" x14ac:dyDescent="0.25">
      <c r="A907" t="s">
        <v>2174</v>
      </c>
      <c r="D907">
        <v>124</v>
      </c>
      <c r="E907">
        <v>0.26083800000000001</v>
      </c>
      <c r="F907" t="s">
        <v>544</v>
      </c>
    </row>
    <row r="908" spans="1:6" hidden="1" x14ac:dyDescent="0.25">
      <c r="A908" t="s">
        <v>2175</v>
      </c>
      <c r="D908">
        <v>124</v>
      </c>
      <c r="E908">
        <v>0.26083800000000001</v>
      </c>
      <c r="F908" t="s">
        <v>544</v>
      </c>
    </row>
    <row r="909" spans="1:6" hidden="1" x14ac:dyDescent="0.25">
      <c r="A909" t="s">
        <v>2176</v>
      </c>
      <c r="D909">
        <v>124</v>
      </c>
      <c r="E909">
        <v>0.26083800000000001</v>
      </c>
      <c r="F909" t="s">
        <v>544</v>
      </c>
    </row>
    <row r="910" spans="1:6" hidden="1" x14ac:dyDescent="0.25">
      <c r="A910" t="s">
        <v>2177</v>
      </c>
      <c r="D910">
        <v>124</v>
      </c>
      <c r="E910">
        <v>0.26083800000000001</v>
      </c>
      <c r="F910" t="s">
        <v>544</v>
      </c>
    </row>
    <row r="911" spans="1:6" hidden="1" x14ac:dyDescent="0.25">
      <c r="A911" t="s">
        <v>2178</v>
      </c>
      <c r="D911">
        <v>124</v>
      </c>
      <c r="E911">
        <v>0.26083800000000001</v>
      </c>
      <c r="F911" t="s">
        <v>544</v>
      </c>
    </row>
    <row r="912" spans="1:6" hidden="1" x14ac:dyDescent="0.25">
      <c r="A912" t="s">
        <v>2179</v>
      </c>
      <c r="D912">
        <v>124</v>
      </c>
      <c r="E912">
        <v>0.26083800000000001</v>
      </c>
      <c r="F912" t="s">
        <v>544</v>
      </c>
    </row>
    <row r="913" spans="1:7" hidden="1" x14ac:dyDescent="0.25">
      <c r="A913" t="s">
        <v>2180</v>
      </c>
      <c r="D913">
        <v>124</v>
      </c>
      <c r="E913">
        <v>0.26083800000000001</v>
      </c>
      <c r="F913" t="s">
        <v>544</v>
      </c>
    </row>
    <row r="914" spans="1:7" hidden="1" x14ac:dyDescent="0.25">
      <c r="A914" t="s">
        <v>2181</v>
      </c>
      <c r="D914">
        <v>124</v>
      </c>
      <c r="E914">
        <v>0.26083800000000001</v>
      </c>
      <c r="F914" t="s">
        <v>544</v>
      </c>
    </row>
    <row r="915" spans="1:7" hidden="1" x14ac:dyDescent="0.25">
      <c r="A915" t="s">
        <v>2182</v>
      </c>
      <c r="D915">
        <v>124</v>
      </c>
      <c r="E915">
        <v>0.26083800000000001</v>
      </c>
      <c r="F915" t="s">
        <v>544</v>
      </c>
    </row>
    <row r="916" spans="1:7" hidden="1" x14ac:dyDescent="0.25">
      <c r="A916" t="s">
        <v>2183</v>
      </c>
      <c r="D916">
        <v>124</v>
      </c>
      <c r="E916">
        <v>0.26083800000000001</v>
      </c>
      <c r="F916" t="s">
        <v>544</v>
      </c>
    </row>
    <row r="917" spans="1:7" hidden="1" x14ac:dyDescent="0.25">
      <c r="A917" t="s">
        <v>2184</v>
      </c>
      <c r="D917">
        <v>124</v>
      </c>
      <c r="E917">
        <v>0.26083800000000001</v>
      </c>
      <c r="F917" t="s">
        <v>544</v>
      </c>
    </row>
    <row r="918" spans="1:7" hidden="1" x14ac:dyDescent="0.25">
      <c r="A918" t="s">
        <v>2185</v>
      </c>
      <c r="D918">
        <v>124</v>
      </c>
      <c r="E918">
        <v>0.26083800000000001</v>
      </c>
      <c r="F918" t="s">
        <v>544</v>
      </c>
    </row>
    <row r="919" spans="1:7" hidden="1" x14ac:dyDescent="0.25">
      <c r="A919" t="s">
        <v>2186</v>
      </c>
      <c r="D919">
        <v>124</v>
      </c>
      <c r="E919">
        <v>0.26083800000000001</v>
      </c>
      <c r="F919" t="s">
        <v>544</v>
      </c>
    </row>
    <row r="920" spans="1:7" hidden="1" x14ac:dyDescent="0.25">
      <c r="A920" t="s">
        <v>2187</v>
      </c>
      <c r="D920">
        <v>124</v>
      </c>
      <c r="E920">
        <v>0.26083800000000001</v>
      </c>
      <c r="F920" t="s">
        <v>544</v>
      </c>
    </row>
    <row r="921" spans="1:7" hidden="1" x14ac:dyDescent="0.25">
      <c r="A921" t="s">
        <v>2188</v>
      </c>
      <c r="D921">
        <v>124</v>
      </c>
      <c r="E921">
        <v>0.26083800000000001</v>
      </c>
      <c r="F921" t="s">
        <v>544</v>
      </c>
    </row>
    <row r="922" spans="1:7" hidden="1" x14ac:dyDescent="0.25">
      <c r="A922" t="s">
        <v>2189</v>
      </c>
      <c r="D922">
        <v>124</v>
      </c>
      <c r="E922">
        <v>0.26083800000000001</v>
      </c>
      <c r="F922" t="s">
        <v>544</v>
      </c>
    </row>
    <row r="923" spans="1:7" hidden="1" x14ac:dyDescent="0.25">
      <c r="A923" t="s">
        <v>2190</v>
      </c>
      <c r="D923">
        <v>124</v>
      </c>
      <c r="E923">
        <v>0.26083800000000001</v>
      </c>
      <c r="F923" t="s">
        <v>544</v>
      </c>
    </row>
    <row r="924" spans="1:7" hidden="1" x14ac:dyDescent="0.25">
      <c r="A924" t="s">
        <v>2191</v>
      </c>
      <c r="D924">
        <v>124</v>
      </c>
      <c r="E924">
        <v>0.26083800000000001</v>
      </c>
      <c r="F924" t="s">
        <v>544</v>
      </c>
    </row>
    <row r="925" spans="1:7" hidden="1" x14ac:dyDescent="0.25">
      <c r="A925" t="s">
        <v>2192</v>
      </c>
      <c r="D925">
        <v>124</v>
      </c>
      <c r="E925">
        <v>0.26083800000000001</v>
      </c>
      <c r="F925" t="s">
        <v>544</v>
      </c>
    </row>
    <row r="926" spans="1:7" hidden="1" x14ac:dyDescent="0.25">
      <c r="A926" t="s">
        <v>2193</v>
      </c>
      <c r="D926">
        <v>124</v>
      </c>
      <c r="E926">
        <v>0.26083800000000001</v>
      </c>
      <c r="F926" t="s">
        <v>544</v>
      </c>
    </row>
    <row r="927" spans="1:7" x14ac:dyDescent="0.25">
      <c r="A927" t="s">
        <v>1943</v>
      </c>
      <c r="B927" t="str">
        <f>IFERROR(VLOOKUP(A927,Index!A:B,2,FALSE),"")</f>
        <v/>
      </c>
      <c r="C927" t="e">
        <f>VLOOKUP(G925,'Variable Library'!A:D,4,FALSE)</f>
        <v>#N/A</v>
      </c>
      <c r="D927">
        <v>3234</v>
      </c>
      <c r="E927">
        <v>6.8028360000000001</v>
      </c>
      <c r="F927" t="s">
        <v>543</v>
      </c>
      <c r="G927" t="str">
        <f>SUBSTITUTE(A927,"_zscore","")</f>
        <v>sale_equity_sector</v>
      </c>
    </row>
    <row r="928" spans="1:7" hidden="1" x14ac:dyDescent="0.25">
      <c r="A928" t="s">
        <v>2194</v>
      </c>
      <c r="D928">
        <v>124</v>
      </c>
      <c r="E928">
        <v>0.26083800000000001</v>
      </c>
      <c r="F928" t="s">
        <v>544</v>
      </c>
    </row>
    <row r="929" spans="1:6" hidden="1" x14ac:dyDescent="0.25">
      <c r="A929" t="s">
        <v>2195</v>
      </c>
      <c r="D929">
        <v>124</v>
      </c>
      <c r="E929">
        <v>0.26083800000000001</v>
      </c>
      <c r="F929" t="s">
        <v>544</v>
      </c>
    </row>
    <row r="930" spans="1:6" hidden="1" x14ac:dyDescent="0.25">
      <c r="A930" t="s">
        <v>2196</v>
      </c>
      <c r="D930">
        <v>124</v>
      </c>
      <c r="E930">
        <v>0.26083800000000001</v>
      </c>
      <c r="F930" t="s">
        <v>544</v>
      </c>
    </row>
    <row r="931" spans="1:6" hidden="1" x14ac:dyDescent="0.25">
      <c r="A931" t="s">
        <v>2197</v>
      </c>
      <c r="D931">
        <v>124</v>
      </c>
      <c r="E931">
        <v>0.26083800000000001</v>
      </c>
      <c r="F931" t="s">
        <v>544</v>
      </c>
    </row>
    <row r="932" spans="1:6" hidden="1" x14ac:dyDescent="0.25">
      <c r="A932" t="s">
        <v>2198</v>
      </c>
      <c r="D932">
        <v>124</v>
      </c>
      <c r="E932">
        <v>0.26083800000000001</v>
      </c>
      <c r="F932" t="s">
        <v>544</v>
      </c>
    </row>
    <row r="933" spans="1:6" hidden="1" x14ac:dyDescent="0.25">
      <c r="A933" t="s">
        <v>2199</v>
      </c>
      <c r="D933">
        <v>124</v>
      </c>
      <c r="E933">
        <v>0.26083800000000001</v>
      </c>
      <c r="F933" t="s">
        <v>544</v>
      </c>
    </row>
    <row r="934" spans="1:6" hidden="1" x14ac:dyDescent="0.25">
      <c r="A934" t="s">
        <v>2200</v>
      </c>
      <c r="D934">
        <v>124</v>
      </c>
      <c r="E934">
        <v>0.26083800000000001</v>
      </c>
      <c r="F934" t="s">
        <v>544</v>
      </c>
    </row>
    <row r="935" spans="1:6" hidden="1" x14ac:dyDescent="0.25">
      <c r="A935" t="s">
        <v>2201</v>
      </c>
      <c r="D935">
        <v>124</v>
      </c>
      <c r="E935">
        <v>0.26083800000000001</v>
      </c>
      <c r="F935" t="s">
        <v>544</v>
      </c>
    </row>
    <row r="936" spans="1:6" hidden="1" x14ac:dyDescent="0.25">
      <c r="A936" t="s">
        <v>2202</v>
      </c>
      <c r="D936">
        <v>124</v>
      </c>
      <c r="E936">
        <v>0.26083800000000001</v>
      </c>
      <c r="F936" t="s">
        <v>544</v>
      </c>
    </row>
    <row r="937" spans="1:6" hidden="1" x14ac:dyDescent="0.25">
      <c r="A937" t="s">
        <v>2203</v>
      </c>
      <c r="D937">
        <v>124</v>
      </c>
      <c r="E937">
        <v>0.26083800000000001</v>
      </c>
      <c r="F937" t="s">
        <v>544</v>
      </c>
    </row>
    <row r="938" spans="1:6" hidden="1" x14ac:dyDescent="0.25">
      <c r="A938" t="s">
        <v>2204</v>
      </c>
      <c r="D938">
        <v>124</v>
      </c>
      <c r="E938">
        <v>0.26083800000000001</v>
      </c>
      <c r="F938" t="s">
        <v>544</v>
      </c>
    </row>
    <row r="939" spans="1:6" hidden="1" x14ac:dyDescent="0.25">
      <c r="A939" t="s">
        <v>2205</v>
      </c>
      <c r="D939">
        <v>124</v>
      </c>
      <c r="E939">
        <v>0.26083800000000001</v>
      </c>
      <c r="F939" t="s">
        <v>544</v>
      </c>
    </row>
    <row r="940" spans="1:6" hidden="1" x14ac:dyDescent="0.25">
      <c r="A940" t="s">
        <v>2206</v>
      </c>
      <c r="D940">
        <v>124</v>
      </c>
      <c r="E940">
        <v>0.26083800000000001</v>
      </c>
      <c r="F940" t="s">
        <v>544</v>
      </c>
    </row>
    <row r="941" spans="1:6" hidden="1" x14ac:dyDescent="0.25">
      <c r="A941" t="s">
        <v>2207</v>
      </c>
      <c r="D941">
        <v>124</v>
      </c>
      <c r="E941">
        <v>0.26083800000000001</v>
      </c>
      <c r="F941" t="s">
        <v>544</v>
      </c>
    </row>
    <row r="942" spans="1:6" hidden="1" x14ac:dyDescent="0.25">
      <c r="A942" t="s">
        <v>2208</v>
      </c>
      <c r="D942">
        <v>124</v>
      </c>
      <c r="E942">
        <v>0.26083800000000001</v>
      </c>
      <c r="F942" t="s">
        <v>544</v>
      </c>
    </row>
    <row r="943" spans="1:6" hidden="1" x14ac:dyDescent="0.25">
      <c r="A943" t="s">
        <v>2209</v>
      </c>
      <c r="D943">
        <v>124</v>
      </c>
      <c r="E943">
        <v>0.26083800000000001</v>
      </c>
      <c r="F943" t="s">
        <v>544</v>
      </c>
    </row>
    <row r="944" spans="1:6" hidden="1" x14ac:dyDescent="0.25">
      <c r="A944" t="s">
        <v>2210</v>
      </c>
      <c r="D944">
        <v>124</v>
      </c>
      <c r="E944">
        <v>0.26083800000000001</v>
      </c>
      <c r="F944" t="s">
        <v>544</v>
      </c>
    </row>
    <row r="945" spans="1:7" hidden="1" x14ac:dyDescent="0.25">
      <c r="A945" t="s">
        <v>2211</v>
      </c>
      <c r="D945">
        <v>124</v>
      </c>
      <c r="E945">
        <v>0.26083800000000001</v>
      </c>
      <c r="F945" t="s">
        <v>544</v>
      </c>
    </row>
    <row r="946" spans="1:7" hidden="1" x14ac:dyDescent="0.25">
      <c r="A946" t="s">
        <v>2212</v>
      </c>
      <c r="D946">
        <v>124</v>
      </c>
      <c r="E946">
        <v>0.26083800000000001</v>
      </c>
      <c r="F946" t="s">
        <v>544</v>
      </c>
    </row>
    <row r="947" spans="1:7" hidden="1" x14ac:dyDescent="0.25">
      <c r="A947" t="s">
        <v>2213</v>
      </c>
      <c r="D947">
        <v>124</v>
      </c>
      <c r="E947">
        <v>0.26083800000000001</v>
      </c>
      <c r="F947" t="s">
        <v>544</v>
      </c>
    </row>
    <row r="948" spans="1:7" hidden="1" x14ac:dyDescent="0.25">
      <c r="A948" t="s">
        <v>2214</v>
      </c>
      <c r="D948">
        <v>124</v>
      </c>
      <c r="E948">
        <v>0.26083800000000001</v>
      </c>
      <c r="F948" t="s">
        <v>544</v>
      </c>
    </row>
    <row r="949" spans="1:7" hidden="1" x14ac:dyDescent="0.25">
      <c r="A949" t="s">
        <v>2215</v>
      </c>
      <c r="D949">
        <v>124</v>
      </c>
      <c r="E949">
        <v>0.26083800000000001</v>
      </c>
      <c r="F949" t="s">
        <v>544</v>
      </c>
    </row>
    <row r="950" spans="1:7" hidden="1" x14ac:dyDescent="0.25">
      <c r="A950" t="s">
        <v>2216</v>
      </c>
      <c r="D950">
        <v>124</v>
      </c>
      <c r="E950">
        <v>0.26083800000000001</v>
      </c>
      <c r="F950" t="s">
        <v>544</v>
      </c>
    </row>
    <row r="951" spans="1:7" hidden="1" x14ac:dyDescent="0.25">
      <c r="A951" t="s">
        <v>2217</v>
      </c>
      <c r="D951">
        <v>124</v>
      </c>
      <c r="E951">
        <v>0.26083800000000001</v>
      </c>
      <c r="F951" t="s">
        <v>544</v>
      </c>
    </row>
    <row r="952" spans="1:7" hidden="1" x14ac:dyDescent="0.25">
      <c r="A952" t="s">
        <v>2218</v>
      </c>
      <c r="D952">
        <v>124</v>
      </c>
      <c r="E952">
        <v>0.26083800000000001</v>
      </c>
      <c r="F952" t="s">
        <v>544</v>
      </c>
    </row>
    <row r="953" spans="1:7" hidden="1" x14ac:dyDescent="0.25">
      <c r="A953" t="s">
        <v>2219</v>
      </c>
      <c r="D953">
        <v>124</v>
      </c>
      <c r="E953">
        <v>0.26083800000000001</v>
      </c>
      <c r="F953" t="s">
        <v>544</v>
      </c>
    </row>
    <row r="954" spans="1:7" x14ac:dyDescent="0.25">
      <c r="A954" t="s">
        <v>1944</v>
      </c>
      <c r="B954" t="str">
        <f>IFERROR(VLOOKUP(A954,Index!A:B,2,FALSE),"")</f>
        <v/>
      </c>
      <c r="C954" t="e">
        <f>VLOOKUP(G952,'Variable Library'!A:D,4,FALSE)</f>
        <v>#N/A</v>
      </c>
      <c r="D954">
        <v>3232</v>
      </c>
      <c r="E954">
        <v>6.7986279999999999</v>
      </c>
      <c r="F954" t="s">
        <v>543</v>
      </c>
      <c r="G954" t="str">
        <f>SUBSTITUTE(A954,"_zscore","")</f>
        <v>sale_equity</v>
      </c>
    </row>
    <row r="955" spans="1:7" hidden="1" x14ac:dyDescent="0.25">
      <c r="A955" t="s">
        <v>462</v>
      </c>
      <c r="D955">
        <v>116</v>
      </c>
      <c r="E955">
        <v>0.24401</v>
      </c>
      <c r="F955" t="s">
        <v>544</v>
      </c>
    </row>
    <row r="956" spans="1:7" x14ac:dyDescent="0.25">
      <c r="A956" t="s">
        <v>1955</v>
      </c>
      <c r="B956" t="str">
        <f>IFERROR(VLOOKUP(A956,Index!A:B,2,FALSE),"")</f>
        <v/>
      </c>
      <c r="C956" t="str">
        <f>VLOOKUP(G954,'Variable Library'!A:D,4,FALSE)</f>
        <v>Financial Ratios Firm Level by WRDS</v>
      </c>
      <c r="D956">
        <v>1834</v>
      </c>
      <c r="E956">
        <v>3.857885</v>
      </c>
      <c r="F956" t="s">
        <v>543</v>
      </c>
      <c r="G956" t="str">
        <f t="shared" ref="G956:G960" si="93">SUBSTITUTE(A956,"_zscore","")</f>
        <v>sale_invcap_sector</v>
      </c>
    </row>
    <row r="957" spans="1:7" x14ac:dyDescent="0.25">
      <c r="A957" t="s">
        <v>1958</v>
      </c>
      <c r="B957" t="str">
        <f>IFERROR(VLOOKUP(A957,Index!A:B,2,FALSE),"")</f>
        <v/>
      </c>
      <c r="C957" t="e">
        <f>VLOOKUP(G955,'Variable Library'!A:D,4,FALSE)</f>
        <v>#N/A</v>
      </c>
      <c r="D957">
        <v>1832</v>
      </c>
      <c r="E957">
        <v>3.8536779999999999</v>
      </c>
      <c r="F957" t="s">
        <v>543</v>
      </c>
      <c r="G957" t="str">
        <f t="shared" si="93"/>
        <v>sale_invcap</v>
      </c>
    </row>
    <row r="958" spans="1:7" x14ac:dyDescent="0.25">
      <c r="A958" t="s">
        <v>1815</v>
      </c>
      <c r="B958" t="str">
        <f>IFERROR(VLOOKUP(A958,Index!A:B,2,FALSE),"")</f>
        <v/>
      </c>
      <c r="C958" t="e">
        <f>VLOOKUP(G956,'Variable Library'!A:D,4,FALSE)</f>
        <v>#N/A</v>
      </c>
      <c r="D958">
        <v>14789</v>
      </c>
      <c r="E958">
        <v>31.109195</v>
      </c>
      <c r="F958" t="s">
        <v>543</v>
      </c>
      <c r="G958" t="str">
        <f t="shared" si="93"/>
        <v>sale_nwc_sector</v>
      </c>
    </row>
    <row r="959" spans="1:7" x14ac:dyDescent="0.25">
      <c r="A959" t="s">
        <v>1816</v>
      </c>
      <c r="B959" t="str">
        <f>IFERROR(VLOOKUP(A959,Index!A:B,2,FALSE),"")</f>
        <v/>
      </c>
      <c r="C959" t="str">
        <f>VLOOKUP(G957,'Variable Library'!A:D,4,FALSE)</f>
        <v>Financial Ratios Firm Level by WRDS</v>
      </c>
      <c r="D959">
        <v>14787</v>
      </c>
      <c r="E959">
        <v>31.104987000000001</v>
      </c>
      <c r="F959" t="s">
        <v>543</v>
      </c>
      <c r="G959" t="str">
        <f t="shared" si="93"/>
        <v>sale_nwc</v>
      </c>
    </row>
    <row r="960" spans="1:7" x14ac:dyDescent="0.25">
      <c r="A960" t="s">
        <v>1889</v>
      </c>
      <c r="B960" t="str">
        <f>IFERROR(VLOOKUP(A960,Index!A:B,2,FALSE),"")</f>
        <v/>
      </c>
      <c r="C960" t="e">
        <f>VLOOKUP(G958,'Variable Library'!A:D,4,FALSE)</f>
        <v>#N/A</v>
      </c>
      <c r="D960">
        <v>8880</v>
      </c>
      <c r="E960">
        <v>18.679400000000001</v>
      </c>
      <c r="F960" t="s">
        <v>543</v>
      </c>
      <c r="G960" t="str">
        <f t="shared" si="93"/>
        <v>SELLPCT_sector</v>
      </c>
    </row>
    <row r="961" spans="1:6" hidden="1" x14ac:dyDescent="0.25">
      <c r="A961" t="s">
        <v>2225</v>
      </c>
      <c r="D961">
        <v>0</v>
      </c>
      <c r="E961">
        <v>0</v>
      </c>
      <c r="F961" t="s">
        <v>544</v>
      </c>
    </row>
    <row r="962" spans="1:6" hidden="1" x14ac:dyDescent="0.25">
      <c r="A962" t="s">
        <v>2226</v>
      </c>
      <c r="D962">
        <v>0</v>
      </c>
      <c r="E962">
        <v>0</v>
      </c>
      <c r="F962" t="s">
        <v>544</v>
      </c>
    </row>
    <row r="963" spans="1:6" hidden="1" x14ac:dyDescent="0.25">
      <c r="A963" t="s">
        <v>2227</v>
      </c>
      <c r="D963">
        <v>0</v>
      </c>
      <c r="E963">
        <v>0</v>
      </c>
      <c r="F963" t="s">
        <v>544</v>
      </c>
    </row>
    <row r="964" spans="1:6" hidden="1" x14ac:dyDescent="0.25">
      <c r="A964" t="s">
        <v>2228</v>
      </c>
      <c r="D964">
        <v>0</v>
      </c>
      <c r="E964">
        <v>0</v>
      </c>
      <c r="F964" t="s">
        <v>544</v>
      </c>
    </row>
    <row r="965" spans="1:6" hidden="1" x14ac:dyDescent="0.25">
      <c r="A965" t="s">
        <v>2229</v>
      </c>
      <c r="D965">
        <v>0</v>
      </c>
      <c r="E965">
        <v>0</v>
      </c>
      <c r="F965" t="s">
        <v>544</v>
      </c>
    </row>
    <row r="966" spans="1:6" hidden="1" x14ac:dyDescent="0.25">
      <c r="A966" t="s">
        <v>2230</v>
      </c>
      <c r="D966">
        <v>0</v>
      </c>
      <c r="E966">
        <v>0</v>
      </c>
      <c r="F966" t="s">
        <v>544</v>
      </c>
    </row>
    <row r="967" spans="1:6" hidden="1" x14ac:dyDescent="0.25">
      <c r="A967" t="s">
        <v>2231</v>
      </c>
      <c r="D967">
        <v>0</v>
      </c>
      <c r="E967">
        <v>0</v>
      </c>
      <c r="F967" t="s">
        <v>544</v>
      </c>
    </row>
    <row r="968" spans="1:6" hidden="1" x14ac:dyDescent="0.25">
      <c r="A968" t="s">
        <v>2232</v>
      </c>
      <c r="D968">
        <v>0</v>
      </c>
      <c r="E968">
        <v>0</v>
      </c>
      <c r="F968" t="s">
        <v>544</v>
      </c>
    </row>
    <row r="969" spans="1:6" hidden="1" x14ac:dyDescent="0.25">
      <c r="A969" t="s">
        <v>2233</v>
      </c>
      <c r="D969">
        <v>0</v>
      </c>
      <c r="E969">
        <v>0</v>
      </c>
      <c r="F969" t="s">
        <v>544</v>
      </c>
    </row>
    <row r="970" spans="1:6" hidden="1" x14ac:dyDescent="0.25">
      <c r="A970" t="s">
        <v>2234</v>
      </c>
      <c r="D970">
        <v>0</v>
      </c>
      <c r="E970">
        <v>0</v>
      </c>
      <c r="F970" t="s">
        <v>544</v>
      </c>
    </row>
    <row r="971" spans="1:6" hidden="1" x14ac:dyDescent="0.25">
      <c r="A971" t="s">
        <v>2235</v>
      </c>
      <c r="D971">
        <v>0</v>
      </c>
      <c r="E971">
        <v>0</v>
      </c>
      <c r="F971" t="s">
        <v>544</v>
      </c>
    </row>
    <row r="972" spans="1:6" hidden="1" x14ac:dyDescent="0.25">
      <c r="A972" t="s">
        <v>2236</v>
      </c>
      <c r="D972">
        <v>0</v>
      </c>
      <c r="E972">
        <v>0</v>
      </c>
      <c r="F972" t="s">
        <v>544</v>
      </c>
    </row>
    <row r="973" spans="1:6" hidden="1" x14ac:dyDescent="0.25">
      <c r="A973" t="s">
        <v>2237</v>
      </c>
      <c r="D973">
        <v>0</v>
      </c>
      <c r="E973">
        <v>0</v>
      </c>
      <c r="F973" t="s">
        <v>544</v>
      </c>
    </row>
    <row r="974" spans="1:6" hidden="1" x14ac:dyDescent="0.25">
      <c r="A974" t="s">
        <v>2238</v>
      </c>
      <c r="D974">
        <v>0</v>
      </c>
      <c r="E974">
        <v>0</v>
      </c>
      <c r="F974" t="s">
        <v>544</v>
      </c>
    </row>
    <row r="975" spans="1:6" hidden="1" x14ac:dyDescent="0.25">
      <c r="A975" t="s">
        <v>2239</v>
      </c>
      <c r="D975">
        <v>0</v>
      </c>
      <c r="E975">
        <v>0</v>
      </c>
      <c r="F975" t="s">
        <v>544</v>
      </c>
    </row>
    <row r="976" spans="1:6" hidden="1" x14ac:dyDescent="0.25">
      <c r="A976" t="s">
        <v>2240</v>
      </c>
      <c r="D976">
        <v>0</v>
      </c>
      <c r="E976">
        <v>0</v>
      </c>
      <c r="F976" t="s">
        <v>544</v>
      </c>
    </row>
    <row r="977" spans="1:6" hidden="1" x14ac:dyDescent="0.25">
      <c r="A977" t="s">
        <v>2241</v>
      </c>
      <c r="D977">
        <v>0</v>
      </c>
      <c r="E977">
        <v>0</v>
      </c>
      <c r="F977" t="s">
        <v>544</v>
      </c>
    </row>
    <row r="978" spans="1:6" hidden="1" x14ac:dyDescent="0.25">
      <c r="A978" t="s">
        <v>2242</v>
      </c>
      <c r="D978">
        <v>0</v>
      </c>
      <c r="E978">
        <v>0</v>
      </c>
      <c r="F978" t="s">
        <v>544</v>
      </c>
    </row>
    <row r="979" spans="1:6" hidden="1" x14ac:dyDescent="0.25">
      <c r="A979" t="s">
        <v>2243</v>
      </c>
      <c r="D979">
        <v>0</v>
      </c>
      <c r="E979">
        <v>0</v>
      </c>
      <c r="F979" t="s">
        <v>544</v>
      </c>
    </row>
    <row r="980" spans="1:6" hidden="1" x14ac:dyDescent="0.25">
      <c r="A980" t="s">
        <v>2244</v>
      </c>
      <c r="D980">
        <v>0</v>
      </c>
      <c r="E980">
        <v>0</v>
      </c>
      <c r="F980" t="s">
        <v>544</v>
      </c>
    </row>
    <row r="981" spans="1:6" hidden="1" x14ac:dyDescent="0.25">
      <c r="A981" t="s">
        <v>2245</v>
      </c>
      <c r="D981">
        <v>0</v>
      </c>
      <c r="E981">
        <v>0</v>
      </c>
      <c r="F981" t="s">
        <v>544</v>
      </c>
    </row>
    <row r="982" spans="1:6" hidden="1" x14ac:dyDescent="0.25">
      <c r="A982" t="s">
        <v>2246</v>
      </c>
      <c r="D982">
        <v>0</v>
      </c>
      <c r="E982">
        <v>0</v>
      </c>
      <c r="F982" t="s">
        <v>544</v>
      </c>
    </row>
    <row r="983" spans="1:6" hidden="1" x14ac:dyDescent="0.25">
      <c r="A983" t="s">
        <v>2247</v>
      </c>
      <c r="D983">
        <v>0</v>
      </c>
      <c r="E983">
        <v>0</v>
      </c>
      <c r="F983" t="s">
        <v>544</v>
      </c>
    </row>
    <row r="984" spans="1:6" hidden="1" x14ac:dyDescent="0.25">
      <c r="A984" t="s">
        <v>2248</v>
      </c>
      <c r="D984">
        <v>0</v>
      </c>
      <c r="E984">
        <v>0</v>
      </c>
      <c r="F984" t="s">
        <v>544</v>
      </c>
    </row>
    <row r="985" spans="1:6" hidden="1" x14ac:dyDescent="0.25">
      <c r="A985" t="s">
        <v>2249</v>
      </c>
      <c r="D985">
        <v>0</v>
      </c>
      <c r="E985">
        <v>0</v>
      </c>
      <c r="F985" t="s">
        <v>544</v>
      </c>
    </row>
    <row r="986" spans="1:6" hidden="1" x14ac:dyDescent="0.25">
      <c r="A986" t="s">
        <v>2250</v>
      </c>
      <c r="D986">
        <v>0</v>
      </c>
      <c r="E986">
        <v>0</v>
      </c>
      <c r="F986" t="s">
        <v>544</v>
      </c>
    </row>
    <row r="987" spans="1:6" hidden="1" x14ac:dyDescent="0.25">
      <c r="A987" t="s">
        <v>2251</v>
      </c>
      <c r="D987">
        <v>0</v>
      </c>
      <c r="E987">
        <v>0</v>
      </c>
      <c r="F987" t="s">
        <v>544</v>
      </c>
    </row>
    <row r="988" spans="1:6" hidden="1" x14ac:dyDescent="0.25">
      <c r="A988" t="s">
        <v>2252</v>
      </c>
      <c r="D988">
        <v>0</v>
      </c>
      <c r="E988">
        <v>0</v>
      </c>
      <c r="F988" t="s">
        <v>544</v>
      </c>
    </row>
    <row r="989" spans="1:6" hidden="1" x14ac:dyDescent="0.25">
      <c r="A989" t="s">
        <v>2253</v>
      </c>
      <c r="D989">
        <v>0</v>
      </c>
      <c r="E989">
        <v>0</v>
      </c>
      <c r="F989" t="s">
        <v>544</v>
      </c>
    </row>
    <row r="990" spans="1:6" hidden="1" x14ac:dyDescent="0.25">
      <c r="A990" t="s">
        <v>2254</v>
      </c>
      <c r="D990">
        <v>0</v>
      </c>
      <c r="E990">
        <v>0</v>
      </c>
      <c r="F990" t="s">
        <v>544</v>
      </c>
    </row>
    <row r="991" spans="1:6" hidden="1" x14ac:dyDescent="0.25">
      <c r="A991" t="s">
        <v>2255</v>
      </c>
      <c r="D991">
        <v>0</v>
      </c>
      <c r="E991">
        <v>0</v>
      </c>
      <c r="F991" t="s">
        <v>544</v>
      </c>
    </row>
    <row r="992" spans="1:6" hidden="1" x14ac:dyDescent="0.25">
      <c r="A992" t="s">
        <v>2256</v>
      </c>
      <c r="D992">
        <v>0</v>
      </c>
      <c r="E992">
        <v>0</v>
      </c>
      <c r="F992" t="s">
        <v>544</v>
      </c>
    </row>
    <row r="993" spans="1:6" hidden="1" x14ac:dyDescent="0.25">
      <c r="A993" t="s">
        <v>2257</v>
      </c>
      <c r="D993">
        <v>0</v>
      </c>
      <c r="E993">
        <v>0</v>
      </c>
      <c r="F993" t="s">
        <v>544</v>
      </c>
    </row>
    <row r="994" spans="1:6" hidden="1" x14ac:dyDescent="0.25">
      <c r="A994" t="s">
        <v>2258</v>
      </c>
      <c r="D994">
        <v>0</v>
      </c>
      <c r="E994">
        <v>0</v>
      </c>
      <c r="F994" t="s">
        <v>544</v>
      </c>
    </row>
    <row r="995" spans="1:6" hidden="1" x14ac:dyDescent="0.25">
      <c r="A995" t="s">
        <v>2259</v>
      </c>
      <c r="D995">
        <v>0</v>
      </c>
      <c r="E995">
        <v>0</v>
      </c>
      <c r="F995" t="s">
        <v>544</v>
      </c>
    </row>
    <row r="996" spans="1:6" hidden="1" x14ac:dyDescent="0.25">
      <c r="A996" t="s">
        <v>2260</v>
      </c>
      <c r="D996">
        <v>0</v>
      </c>
      <c r="E996">
        <v>0</v>
      </c>
      <c r="F996" t="s">
        <v>544</v>
      </c>
    </row>
    <row r="997" spans="1:6" hidden="1" x14ac:dyDescent="0.25">
      <c r="A997" t="s">
        <v>2261</v>
      </c>
      <c r="D997">
        <v>0</v>
      </c>
      <c r="E997">
        <v>0</v>
      </c>
      <c r="F997" t="s">
        <v>544</v>
      </c>
    </row>
    <row r="998" spans="1:6" hidden="1" x14ac:dyDescent="0.25">
      <c r="A998" t="s">
        <v>2262</v>
      </c>
      <c r="D998">
        <v>0</v>
      </c>
      <c r="E998">
        <v>0</v>
      </c>
      <c r="F998" t="s">
        <v>544</v>
      </c>
    </row>
    <row r="999" spans="1:6" hidden="1" x14ac:dyDescent="0.25">
      <c r="A999" t="s">
        <v>2263</v>
      </c>
      <c r="D999">
        <v>0</v>
      </c>
      <c r="E999">
        <v>0</v>
      </c>
      <c r="F999" t="s">
        <v>544</v>
      </c>
    </row>
    <row r="1000" spans="1:6" hidden="1" x14ac:dyDescent="0.25">
      <c r="A1000" t="s">
        <v>2264</v>
      </c>
      <c r="D1000">
        <v>0</v>
      </c>
      <c r="E1000">
        <v>0</v>
      </c>
      <c r="F1000" t="s">
        <v>544</v>
      </c>
    </row>
    <row r="1001" spans="1:6" hidden="1" x14ac:dyDescent="0.25">
      <c r="A1001" t="s">
        <v>2265</v>
      </c>
      <c r="D1001">
        <v>0</v>
      </c>
      <c r="E1001">
        <v>0</v>
      </c>
      <c r="F1001" t="s">
        <v>544</v>
      </c>
    </row>
    <row r="1002" spans="1:6" hidden="1" x14ac:dyDescent="0.25">
      <c r="A1002" t="s">
        <v>2266</v>
      </c>
      <c r="D1002">
        <v>0</v>
      </c>
      <c r="E1002">
        <v>0</v>
      </c>
      <c r="F1002" t="s">
        <v>544</v>
      </c>
    </row>
    <row r="1003" spans="1:6" hidden="1" x14ac:dyDescent="0.25">
      <c r="A1003" t="s">
        <v>2267</v>
      </c>
      <c r="D1003">
        <v>0</v>
      </c>
      <c r="E1003">
        <v>0</v>
      </c>
      <c r="F1003" t="s">
        <v>544</v>
      </c>
    </row>
    <row r="1004" spans="1:6" hidden="1" x14ac:dyDescent="0.25">
      <c r="A1004" t="s">
        <v>2268</v>
      </c>
      <c r="D1004">
        <v>0</v>
      </c>
      <c r="E1004">
        <v>0</v>
      </c>
      <c r="F1004" t="s">
        <v>544</v>
      </c>
    </row>
    <row r="1005" spans="1:6" hidden="1" x14ac:dyDescent="0.25">
      <c r="A1005" t="s">
        <v>2269</v>
      </c>
      <c r="D1005">
        <v>0</v>
      </c>
      <c r="E1005">
        <v>0</v>
      </c>
      <c r="F1005" t="s">
        <v>544</v>
      </c>
    </row>
    <row r="1006" spans="1:6" hidden="1" x14ac:dyDescent="0.25">
      <c r="A1006" t="s">
        <v>2270</v>
      </c>
      <c r="D1006">
        <v>0</v>
      </c>
      <c r="E1006">
        <v>0</v>
      </c>
      <c r="F1006" t="s">
        <v>544</v>
      </c>
    </row>
    <row r="1007" spans="1:6" hidden="1" x14ac:dyDescent="0.25">
      <c r="A1007" t="s">
        <v>2271</v>
      </c>
      <c r="D1007">
        <v>0</v>
      </c>
      <c r="E1007">
        <v>0</v>
      </c>
      <c r="F1007" t="s">
        <v>544</v>
      </c>
    </row>
    <row r="1008" spans="1:6" hidden="1" x14ac:dyDescent="0.25">
      <c r="A1008" t="s">
        <v>2272</v>
      </c>
      <c r="D1008">
        <v>0</v>
      </c>
      <c r="E1008">
        <v>0</v>
      </c>
      <c r="F1008" t="s">
        <v>544</v>
      </c>
    </row>
    <row r="1009" spans="1:7" hidden="1" x14ac:dyDescent="0.25">
      <c r="A1009" t="s">
        <v>2273</v>
      </c>
      <c r="D1009">
        <v>0</v>
      </c>
      <c r="E1009">
        <v>0</v>
      </c>
      <c r="F1009" t="s">
        <v>544</v>
      </c>
    </row>
    <row r="1010" spans="1:7" hidden="1" x14ac:dyDescent="0.25">
      <c r="A1010" t="s">
        <v>2274</v>
      </c>
      <c r="D1010">
        <v>0</v>
      </c>
      <c r="E1010">
        <v>0</v>
      </c>
      <c r="F1010" t="s">
        <v>544</v>
      </c>
    </row>
    <row r="1011" spans="1:7" hidden="1" x14ac:dyDescent="0.25">
      <c r="A1011" t="s">
        <v>2275</v>
      </c>
      <c r="D1011">
        <v>0</v>
      </c>
      <c r="E1011">
        <v>0</v>
      </c>
      <c r="F1011" t="s">
        <v>544</v>
      </c>
    </row>
    <row r="1012" spans="1:7" hidden="1" x14ac:dyDescent="0.25">
      <c r="A1012" t="s">
        <v>2276</v>
      </c>
      <c r="D1012">
        <v>0</v>
      </c>
      <c r="E1012">
        <v>0</v>
      </c>
      <c r="F1012" t="s">
        <v>544</v>
      </c>
    </row>
    <row r="1013" spans="1:7" hidden="1" x14ac:dyDescent="0.25">
      <c r="A1013" t="s">
        <v>2277</v>
      </c>
      <c r="D1013">
        <v>0</v>
      </c>
      <c r="E1013">
        <v>0</v>
      </c>
      <c r="F1013" t="s">
        <v>544</v>
      </c>
    </row>
    <row r="1014" spans="1:7" hidden="1" x14ac:dyDescent="0.25">
      <c r="A1014" t="s">
        <v>2278</v>
      </c>
      <c r="D1014">
        <v>0</v>
      </c>
      <c r="E1014">
        <v>0</v>
      </c>
      <c r="F1014" t="s">
        <v>544</v>
      </c>
    </row>
    <row r="1015" spans="1:7" hidden="1" x14ac:dyDescent="0.25">
      <c r="A1015" t="s">
        <v>2279</v>
      </c>
      <c r="D1015">
        <v>0</v>
      </c>
      <c r="E1015">
        <v>0</v>
      </c>
      <c r="F1015" t="s">
        <v>544</v>
      </c>
    </row>
    <row r="1016" spans="1:7" hidden="1" x14ac:dyDescent="0.25">
      <c r="A1016" t="s">
        <v>2280</v>
      </c>
      <c r="D1016">
        <v>0</v>
      </c>
      <c r="E1016">
        <v>0</v>
      </c>
      <c r="F1016" t="s">
        <v>544</v>
      </c>
    </row>
    <row r="1017" spans="1:7" hidden="1" x14ac:dyDescent="0.25">
      <c r="A1017" t="s">
        <v>2281</v>
      </c>
      <c r="D1017">
        <v>0</v>
      </c>
      <c r="E1017">
        <v>0</v>
      </c>
      <c r="F1017" t="s">
        <v>544</v>
      </c>
    </row>
    <row r="1018" spans="1:7" hidden="1" x14ac:dyDescent="0.25">
      <c r="A1018" t="s">
        <v>2282</v>
      </c>
      <c r="D1018">
        <v>0</v>
      </c>
      <c r="E1018">
        <v>0</v>
      </c>
      <c r="F1018" t="s">
        <v>544</v>
      </c>
    </row>
    <row r="1019" spans="1:7" hidden="1" x14ac:dyDescent="0.25">
      <c r="A1019" t="s">
        <v>2283</v>
      </c>
      <c r="D1019">
        <v>0</v>
      </c>
      <c r="E1019">
        <v>0</v>
      </c>
      <c r="F1019" t="s">
        <v>544</v>
      </c>
    </row>
    <row r="1020" spans="1:7" hidden="1" x14ac:dyDescent="0.25">
      <c r="A1020" t="s">
        <v>2284</v>
      </c>
      <c r="D1020">
        <v>0</v>
      </c>
      <c r="E1020">
        <v>0</v>
      </c>
      <c r="F1020" t="s">
        <v>544</v>
      </c>
    </row>
    <row r="1021" spans="1:7" hidden="1" x14ac:dyDescent="0.25">
      <c r="A1021" t="s">
        <v>2285</v>
      </c>
      <c r="D1021">
        <v>0</v>
      </c>
      <c r="E1021">
        <v>0</v>
      </c>
      <c r="F1021" t="s">
        <v>544</v>
      </c>
    </row>
    <row r="1022" spans="1:7" x14ac:dyDescent="0.25">
      <c r="A1022" t="s">
        <v>1879</v>
      </c>
      <c r="B1022" t="str">
        <f>IFERROR(VLOOKUP(A1022,Index!A:B,2,FALSE),"")</f>
        <v/>
      </c>
      <c r="C1022" t="e">
        <f>VLOOKUP(G1020,'Variable Library'!A:D,4,FALSE)</f>
        <v>#N/A</v>
      </c>
      <c r="D1022">
        <v>8880</v>
      </c>
      <c r="E1022">
        <v>18.679400000000001</v>
      </c>
      <c r="F1022" t="s">
        <v>543</v>
      </c>
      <c r="G1022" t="str">
        <f t="shared" ref="G1022:G1033" si="94">SUBSTITUTE(A1022,"_zscore","")</f>
        <v>SELLPCT</v>
      </c>
    </row>
    <row r="1023" spans="1:7" x14ac:dyDescent="0.25">
      <c r="A1023" t="s">
        <v>1916</v>
      </c>
      <c r="B1023" t="str">
        <f>IFERROR(VLOOKUP(A1023,Index!A:B,2,FALSE),"")</f>
        <v/>
      </c>
      <c r="C1023" t="e">
        <f>VLOOKUP(G1021,'Variable Library'!A:D,4,FALSE)</f>
        <v>#N/A</v>
      </c>
      <c r="D1023">
        <v>7417</v>
      </c>
      <c r="E1023">
        <v>15.601927</v>
      </c>
      <c r="F1023" t="s">
        <v>543</v>
      </c>
      <c r="G1023" t="str">
        <f t="shared" si="94"/>
        <v>short_debt_sector</v>
      </c>
    </row>
    <row r="1024" spans="1:7" x14ac:dyDescent="0.25">
      <c r="A1024" t="s">
        <v>1917</v>
      </c>
      <c r="B1024" t="str">
        <f>IFERROR(VLOOKUP(A1024,Index!A:B,2,FALSE),"")</f>
        <v/>
      </c>
      <c r="C1024" t="str">
        <f>VLOOKUP(G1022,'Variable Library'!A:D,4,FALSE)</f>
        <v>Recommendations - Summary Statistics</v>
      </c>
      <c r="D1024">
        <v>7352</v>
      </c>
      <c r="E1024">
        <v>15.465197</v>
      </c>
      <c r="F1024" t="s">
        <v>543</v>
      </c>
      <c r="G1024" t="str">
        <f t="shared" si="94"/>
        <v>short_debt</v>
      </c>
    </row>
    <row r="1025" spans="1:7" x14ac:dyDescent="0.25">
      <c r="A1025" t="s">
        <v>1805</v>
      </c>
      <c r="B1025" t="str">
        <f>IFERROR(VLOOKUP(A1025,Index!A:B,2,FALSE),"")</f>
        <v/>
      </c>
      <c r="C1025" t="e">
        <f>VLOOKUP(G1023,'Variable Library'!A:D,4,FALSE)</f>
        <v>#N/A</v>
      </c>
      <c r="D1025">
        <v>15454</v>
      </c>
      <c r="E1025">
        <v>32.508046</v>
      </c>
      <c r="F1025" t="s">
        <v>543</v>
      </c>
      <c r="G1025" t="str">
        <f t="shared" si="94"/>
        <v>spcsrc_sector</v>
      </c>
    </row>
    <row r="1026" spans="1:7" x14ac:dyDescent="0.25">
      <c r="A1026" t="s">
        <v>1826</v>
      </c>
      <c r="B1026" t="str">
        <f>IFERROR(VLOOKUP(A1026,Index!A:B,2,FALSE),"")</f>
        <v/>
      </c>
      <c r="C1026" t="str">
        <f>VLOOKUP(G1024,'Variable Library'!A:D,4,FALSE)</f>
        <v>Financial Ratios Firm Level by WRDS</v>
      </c>
      <c r="D1026">
        <v>12576</v>
      </c>
      <c r="E1026">
        <v>26.454069</v>
      </c>
      <c r="F1026" t="s">
        <v>543</v>
      </c>
      <c r="G1026" t="str">
        <f t="shared" si="94"/>
        <v>spcsrc</v>
      </c>
    </row>
    <row r="1027" spans="1:7" x14ac:dyDescent="0.25">
      <c r="A1027" t="s">
        <v>1635</v>
      </c>
      <c r="B1027" t="str">
        <f>IFERROR(VLOOKUP(A1027,Index!A:B,2,FALSE),"")</f>
        <v/>
      </c>
      <c r="C1027" t="e">
        <f>VLOOKUP(G1025,'Variable Library'!A:D,4,FALSE)</f>
        <v>#N/A</v>
      </c>
      <c r="D1027">
        <v>36775</v>
      </c>
      <c r="E1027">
        <v>77.357538000000005</v>
      </c>
      <c r="F1027" t="s">
        <v>543</v>
      </c>
      <c r="G1027" t="str">
        <f t="shared" si="94"/>
        <v>staff_sale_sector</v>
      </c>
    </row>
    <row r="1028" spans="1:7" x14ac:dyDescent="0.25">
      <c r="A1028" t="s">
        <v>1957</v>
      </c>
      <c r="B1028" t="str">
        <f>IFERROR(VLOOKUP(A1028,Index!A:B,2,FALSE),"")</f>
        <v/>
      </c>
      <c r="C1028" t="str">
        <f>VLOOKUP(G1026,'Variable Library'!A:D,4,FALSE)</f>
        <v>CRSP/Compustat Merged Database - Security Monthly</v>
      </c>
      <c r="D1028">
        <v>1832</v>
      </c>
      <c r="E1028">
        <v>3.8536779999999999</v>
      </c>
      <c r="F1028" t="s">
        <v>543</v>
      </c>
      <c r="G1028" t="str">
        <f t="shared" si="94"/>
        <v>staff_sale</v>
      </c>
    </row>
    <row r="1029" spans="1:7" x14ac:dyDescent="0.25">
      <c r="A1029" t="s">
        <v>1887</v>
      </c>
      <c r="B1029" t="str">
        <f>IFERROR(VLOOKUP(A1029,Index!A:B,2,FALSE),"")</f>
        <v/>
      </c>
      <c r="C1029" t="e">
        <f>VLOOKUP(G1027,'Variable Library'!A:D,4,FALSE)</f>
        <v>#N/A</v>
      </c>
      <c r="D1029">
        <v>8880</v>
      </c>
      <c r="E1029">
        <v>18.679400000000001</v>
      </c>
      <c r="F1029" t="s">
        <v>543</v>
      </c>
      <c r="G1029" t="str">
        <f t="shared" si="94"/>
        <v>STDEV_sector</v>
      </c>
    </row>
    <row r="1030" spans="1:7" x14ac:dyDescent="0.25">
      <c r="A1030" t="s">
        <v>1884</v>
      </c>
      <c r="B1030" t="str">
        <f>IFERROR(VLOOKUP(A1030,Index!A:B,2,FALSE),"")</f>
        <v/>
      </c>
      <c r="C1030" t="str">
        <f>VLOOKUP(G1028,'Variable Library'!A:D,4,FALSE)</f>
        <v>Financial Ratios Firm Level by WRDS</v>
      </c>
      <c r="D1030">
        <v>8880</v>
      </c>
      <c r="E1030">
        <v>18.679400000000001</v>
      </c>
      <c r="F1030" t="s">
        <v>543</v>
      </c>
      <c r="G1030" t="str">
        <f t="shared" si="94"/>
        <v>STDEV</v>
      </c>
    </row>
    <row r="1031" spans="1:7" x14ac:dyDescent="0.25">
      <c r="A1031" t="s">
        <v>1990</v>
      </c>
      <c r="B1031" t="str">
        <f>IFERROR(VLOOKUP(A1031,Index!A:B,2,FALSE),"")</f>
        <v/>
      </c>
      <c r="C1031" t="e">
        <f>VLOOKUP(G1029,'Variable Library'!A:D,4,FALSE)</f>
        <v>#N/A</v>
      </c>
      <c r="D1031">
        <v>666</v>
      </c>
      <c r="E1031">
        <v>1.400955</v>
      </c>
      <c r="F1031" t="s">
        <v>543</v>
      </c>
      <c r="G1031" t="str">
        <f t="shared" si="94"/>
        <v>totdebt_invcap_sector</v>
      </c>
    </row>
    <row r="1032" spans="1:7" x14ac:dyDescent="0.25">
      <c r="A1032" t="s">
        <v>1993</v>
      </c>
      <c r="B1032" t="str">
        <f>IFERROR(VLOOKUP(A1032,Index!A:B,2,FALSE),"")</f>
        <v/>
      </c>
      <c r="C1032" t="str">
        <f>VLOOKUP(G1030,'Variable Library'!A:D,4,FALSE)</f>
        <v>Recommendations - Summary Statistics</v>
      </c>
      <c r="D1032">
        <v>563</v>
      </c>
      <c r="E1032">
        <v>1.184291</v>
      </c>
      <c r="F1032" t="s">
        <v>543</v>
      </c>
      <c r="G1032" t="str">
        <f t="shared" si="94"/>
        <v>totdebt_invcap</v>
      </c>
    </row>
    <row r="1033" spans="1:7" x14ac:dyDescent="0.25">
      <c r="A1033" t="s">
        <v>1768</v>
      </c>
      <c r="B1033" t="str">
        <f>IFERROR(VLOOKUP(A1033,Index!A:B,2,FALSE),"")</f>
        <v/>
      </c>
      <c r="C1033" t="e">
        <f>VLOOKUP(G1031,'Variable Library'!A:D,4,FALSE)</f>
        <v>#N/A</v>
      </c>
      <c r="D1033">
        <v>18738</v>
      </c>
      <c r="E1033">
        <v>39.416058</v>
      </c>
      <c r="F1033" t="s">
        <v>543</v>
      </c>
      <c r="G1033" t="str">
        <f t="shared" si="94"/>
        <v>tvol_sector</v>
      </c>
    </row>
    <row r="1034" spans="1:7" hidden="1" x14ac:dyDescent="0.25">
      <c r="A1034" t="s">
        <v>294</v>
      </c>
      <c r="D1034">
        <v>0</v>
      </c>
      <c r="E1034">
        <v>0</v>
      </c>
      <c r="F1034" t="s">
        <v>544</v>
      </c>
    </row>
    <row r="1035" spans="1:7" hidden="1" x14ac:dyDescent="0.25">
      <c r="A1035" t="s">
        <v>253</v>
      </c>
      <c r="D1035">
        <v>0</v>
      </c>
      <c r="E1035">
        <v>0</v>
      </c>
      <c r="F1035" t="s">
        <v>544</v>
      </c>
    </row>
    <row r="1036" spans="1:7" hidden="1" x14ac:dyDescent="0.25">
      <c r="A1036" t="s">
        <v>254</v>
      </c>
      <c r="D1036">
        <v>0</v>
      </c>
      <c r="E1036">
        <v>0</v>
      </c>
      <c r="F1036" t="s">
        <v>544</v>
      </c>
    </row>
    <row r="1037" spans="1:7" hidden="1" x14ac:dyDescent="0.25">
      <c r="A1037" t="s">
        <v>293</v>
      </c>
      <c r="D1037">
        <v>0</v>
      </c>
      <c r="E1037">
        <v>0</v>
      </c>
      <c r="F1037" t="s">
        <v>544</v>
      </c>
    </row>
    <row r="1038" spans="1:7" x14ac:dyDescent="0.25">
      <c r="A1038" t="s">
        <v>1779</v>
      </c>
      <c r="B1038" t="str">
        <f>IFERROR(VLOOKUP(A1038,Index!A:B,2,FALSE),"")</f>
        <v/>
      </c>
      <c r="C1038" t="e">
        <f>VLOOKUP(G1036,'Variable Library'!A:D,4,FALSE)</f>
        <v>#N/A</v>
      </c>
      <c r="D1038">
        <v>18738</v>
      </c>
      <c r="E1038">
        <v>39.416058</v>
      </c>
      <c r="F1038" t="s">
        <v>543</v>
      </c>
      <c r="G1038" t="str">
        <f>SUBSTITUTE(A1038,"_zscore","")</f>
        <v>tvol</v>
      </c>
    </row>
    <row r="1039" spans="1:7" hidden="1" x14ac:dyDescent="0.25">
      <c r="A1039" t="s">
        <v>2286</v>
      </c>
      <c r="D1039">
        <v>0</v>
      </c>
      <c r="E1039">
        <v>0</v>
      </c>
      <c r="F1039" t="s">
        <v>544</v>
      </c>
    </row>
    <row r="1040" spans="1:7" hidden="1" x14ac:dyDescent="0.25">
      <c r="A1040" t="s">
        <v>2287</v>
      </c>
      <c r="D1040">
        <v>0</v>
      </c>
      <c r="E1040">
        <v>0</v>
      </c>
      <c r="F1040" t="s">
        <v>544</v>
      </c>
    </row>
    <row r="1041" spans="1:6" hidden="1" x14ac:dyDescent="0.25">
      <c r="A1041" t="s">
        <v>2288</v>
      </c>
      <c r="D1041">
        <v>0</v>
      </c>
      <c r="E1041">
        <v>0</v>
      </c>
      <c r="F1041" t="s">
        <v>544</v>
      </c>
    </row>
    <row r="1042" spans="1:6" hidden="1" x14ac:dyDescent="0.25">
      <c r="A1042" t="s">
        <v>2289</v>
      </c>
      <c r="D1042">
        <v>0</v>
      </c>
      <c r="E1042">
        <v>0</v>
      </c>
      <c r="F1042" t="s">
        <v>544</v>
      </c>
    </row>
    <row r="1043" spans="1:6" hidden="1" x14ac:dyDescent="0.25">
      <c r="A1043" t="s">
        <v>2290</v>
      </c>
      <c r="D1043">
        <v>0</v>
      </c>
      <c r="E1043">
        <v>0</v>
      </c>
      <c r="F1043" t="s">
        <v>544</v>
      </c>
    </row>
    <row r="1044" spans="1:6" hidden="1" x14ac:dyDescent="0.25">
      <c r="A1044" t="s">
        <v>2291</v>
      </c>
      <c r="D1044">
        <v>0</v>
      </c>
      <c r="E1044">
        <v>0</v>
      </c>
      <c r="F1044" t="s">
        <v>544</v>
      </c>
    </row>
    <row r="1045" spans="1:6" hidden="1" x14ac:dyDescent="0.25">
      <c r="A1045" t="s">
        <v>2292</v>
      </c>
      <c r="D1045">
        <v>0</v>
      </c>
      <c r="E1045">
        <v>0</v>
      </c>
      <c r="F1045" t="s">
        <v>544</v>
      </c>
    </row>
    <row r="1046" spans="1:6" hidden="1" x14ac:dyDescent="0.25">
      <c r="A1046" t="s">
        <v>2293</v>
      </c>
      <c r="D1046">
        <v>0</v>
      </c>
      <c r="E1046">
        <v>0</v>
      </c>
      <c r="F1046" t="s">
        <v>544</v>
      </c>
    </row>
    <row r="1047" spans="1:6" hidden="1" x14ac:dyDescent="0.25">
      <c r="A1047" t="s">
        <v>2294</v>
      </c>
      <c r="D1047">
        <v>0</v>
      </c>
      <c r="E1047">
        <v>0</v>
      </c>
      <c r="F1047" t="s">
        <v>544</v>
      </c>
    </row>
    <row r="1048" spans="1:6" hidden="1" x14ac:dyDescent="0.25">
      <c r="A1048" t="s">
        <v>2295</v>
      </c>
      <c r="D1048">
        <v>0</v>
      </c>
      <c r="E1048">
        <v>0</v>
      </c>
      <c r="F1048" t="s">
        <v>544</v>
      </c>
    </row>
    <row r="1049" spans="1:6" hidden="1" x14ac:dyDescent="0.25">
      <c r="A1049" t="s">
        <v>2296</v>
      </c>
      <c r="D1049">
        <v>0</v>
      </c>
      <c r="E1049">
        <v>0</v>
      </c>
      <c r="F1049" t="s">
        <v>544</v>
      </c>
    </row>
    <row r="1050" spans="1:6" hidden="1" x14ac:dyDescent="0.25">
      <c r="A1050" t="s">
        <v>2297</v>
      </c>
      <c r="D1050">
        <v>0</v>
      </c>
      <c r="E1050">
        <v>0</v>
      </c>
      <c r="F1050" t="s">
        <v>544</v>
      </c>
    </row>
    <row r="1051" spans="1:6" hidden="1" x14ac:dyDescent="0.25">
      <c r="A1051" t="s">
        <v>2298</v>
      </c>
      <c r="D1051">
        <v>0</v>
      </c>
      <c r="E1051">
        <v>0</v>
      </c>
      <c r="F1051" t="s">
        <v>544</v>
      </c>
    </row>
    <row r="1052" spans="1:6" hidden="1" x14ac:dyDescent="0.25">
      <c r="A1052" t="s">
        <v>2299</v>
      </c>
      <c r="D1052">
        <v>0</v>
      </c>
      <c r="E1052">
        <v>0</v>
      </c>
      <c r="F1052" t="s">
        <v>544</v>
      </c>
    </row>
    <row r="1053" spans="1:6" hidden="1" x14ac:dyDescent="0.25">
      <c r="A1053" t="s">
        <v>2300</v>
      </c>
      <c r="D1053">
        <v>0</v>
      </c>
      <c r="E1053">
        <v>0</v>
      </c>
      <c r="F1053" t="s">
        <v>544</v>
      </c>
    </row>
    <row r="1054" spans="1:6" hidden="1" x14ac:dyDescent="0.25">
      <c r="A1054" t="s">
        <v>2301</v>
      </c>
      <c r="D1054">
        <v>0</v>
      </c>
      <c r="E1054">
        <v>0</v>
      </c>
      <c r="F1054" t="s">
        <v>544</v>
      </c>
    </row>
    <row r="1055" spans="1:6" hidden="1" x14ac:dyDescent="0.25">
      <c r="A1055" t="s">
        <v>2302</v>
      </c>
      <c r="D1055">
        <v>0</v>
      </c>
      <c r="E1055">
        <v>0</v>
      </c>
      <c r="F1055" t="s">
        <v>544</v>
      </c>
    </row>
    <row r="1056" spans="1:6" hidden="1" x14ac:dyDescent="0.25">
      <c r="A1056" t="s">
        <v>2303</v>
      </c>
      <c r="D1056">
        <v>0</v>
      </c>
      <c r="E1056">
        <v>0</v>
      </c>
      <c r="F1056" t="s">
        <v>544</v>
      </c>
    </row>
    <row r="1057" spans="1:6" hidden="1" x14ac:dyDescent="0.25">
      <c r="A1057" t="s">
        <v>2304</v>
      </c>
      <c r="D1057">
        <v>0</v>
      </c>
      <c r="E1057">
        <v>0</v>
      </c>
      <c r="F1057" t="s">
        <v>544</v>
      </c>
    </row>
    <row r="1058" spans="1:6" hidden="1" x14ac:dyDescent="0.25">
      <c r="A1058" t="s">
        <v>2305</v>
      </c>
      <c r="D1058">
        <v>0</v>
      </c>
      <c r="E1058">
        <v>0</v>
      </c>
      <c r="F1058" t="s">
        <v>544</v>
      </c>
    </row>
    <row r="1059" spans="1:6" hidden="1" x14ac:dyDescent="0.25">
      <c r="A1059" t="s">
        <v>2306</v>
      </c>
      <c r="D1059">
        <v>0</v>
      </c>
      <c r="E1059">
        <v>0</v>
      </c>
      <c r="F1059" t="s">
        <v>544</v>
      </c>
    </row>
    <row r="1060" spans="1:6" hidden="1" x14ac:dyDescent="0.25">
      <c r="A1060" t="s">
        <v>2307</v>
      </c>
      <c r="D1060">
        <v>0</v>
      </c>
      <c r="E1060">
        <v>0</v>
      </c>
      <c r="F1060" t="s">
        <v>544</v>
      </c>
    </row>
    <row r="1061" spans="1:6" hidden="1" x14ac:dyDescent="0.25">
      <c r="A1061" t="s">
        <v>2308</v>
      </c>
      <c r="D1061">
        <v>0</v>
      </c>
      <c r="E1061">
        <v>0</v>
      </c>
      <c r="F1061" t="s">
        <v>544</v>
      </c>
    </row>
    <row r="1062" spans="1:6" hidden="1" x14ac:dyDescent="0.25">
      <c r="A1062" t="s">
        <v>2309</v>
      </c>
      <c r="D1062">
        <v>0</v>
      </c>
      <c r="E1062">
        <v>0</v>
      </c>
      <c r="F1062" t="s">
        <v>544</v>
      </c>
    </row>
    <row r="1063" spans="1:6" hidden="1" x14ac:dyDescent="0.25">
      <c r="A1063" t="s">
        <v>2310</v>
      </c>
      <c r="D1063">
        <v>0</v>
      </c>
      <c r="E1063">
        <v>0</v>
      </c>
      <c r="F1063" t="s">
        <v>544</v>
      </c>
    </row>
    <row r="1064" spans="1:6" hidden="1" x14ac:dyDescent="0.25">
      <c r="A1064" t="s">
        <v>2311</v>
      </c>
      <c r="D1064">
        <v>0</v>
      </c>
      <c r="E1064">
        <v>0</v>
      </c>
      <c r="F1064" t="s">
        <v>544</v>
      </c>
    </row>
    <row r="1065" spans="1:6" hidden="1" x14ac:dyDescent="0.25">
      <c r="A1065" t="s">
        <v>2312</v>
      </c>
      <c r="D1065">
        <v>0</v>
      </c>
      <c r="E1065">
        <v>0</v>
      </c>
      <c r="F1065" t="s">
        <v>544</v>
      </c>
    </row>
    <row r="1066" spans="1:6" hidden="1" x14ac:dyDescent="0.25">
      <c r="A1066" t="s">
        <v>2313</v>
      </c>
      <c r="D1066">
        <v>0</v>
      </c>
      <c r="E1066">
        <v>0</v>
      </c>
      <c r="F1066" t="s">
        <v>544</v>
      </c>
    </row>
    <row r="1067" spans="1:6" hidden="1" x14ac:dyDescent="0.25">
      <c r="A1067" t="s">
        <v>2314</v>
      </c>
      <c r="D1067">
        <v>0</v>
      </c>
      <c r="E1067">
        <v>0</v>
      </c>
      <c r="F1067" t="s">
        <v>544</v>
      </c>
    </row>
    <row r="1068" spans="1:6" hidden="1" x14ac:dyDescent="0.25">
      <c r="A1068" t="s">
        <v>2315</v>
      </c>
      <c r="D1068">
        <v>0</v>
      </c>
      <c r="E1068">
        <v>0</v>
      </c>
      <c r="F1068" t="s">
        <v>544</v>
      </c>
    </row>
    <row r="1069" spans="1:6" hidden="1" x14ac:dyDescent="0.25">
      <c r="A1069" t="s">
        <v>2316</v>
      </c>
      <c r="D1069">
        <v>0</v>
      </c>
      <c r="E1069">
        <v>0</v>
      </c>
      <c r="F1069" t="s">
        <v>544</v>
      </c>
    </row>
    <row r="1070" spans="1:6" hidden="1" x14ac:dyDescent="0.25">
      <c r="A1070" t="s">
        <v>2317</v>
      </c>
      <c r="D1070">
        <v>0</v>
      </c>
      <c r="E1070">
        <v>0</v>
      </c>
      <c r="F1070" t="s">
        <v>544</v>
      </c>
    </row>
    <row r="1071" spans="1:6" hidden="1" x14ac:dyDescent="0.25">
      <c r="A1071" t="s">
        <v>2318</v>
      </c>
      <c r="D1071">
        <v>0</v>
      </c>
      <c r="E1071">
        <v>0</v>
      </c>
      <c r="F1071" t="s">
        <v>544</v>
      </c>
    </row>
    <row r="1072" spans="1:6" hidden="1" x14ac:dyDescent="0.25">
      <c r="A1072" t="s">
        <v>2319</v>
      </c>
      <c r="D1072">
        <v>0</v>
      </c>
      <c r="E1072">
        <v>0</v>
      </c>
      <c r="F1072" t="s">
        <v>544</v>
      </c>
    </row>
    <row r="1073" spans="1:6" hidden="1" x14ac:dyDescent="0.25">
      <c r="A1073" t="s">
        <v>2320</v>
      </c>
      <c r="D1073">
        <v>0</v>
      </c>
      <c r="E1073">
        <v>0</v>
      </c>
      <c r="F1073" t="s">
        <v>544</v>
      </c>
    </row>
    <row r="1074" spans="1:6" hidden="1" x14ac:dyDescent="0.25">
      <c r="A1074" t="s">
        <v>2321</v>
      </c>
      <c r="D1074">
        <v>0</v>
      </c>
      <c r="E1074">
        <v>0</v>
      </c>
      <c r="F1074" t="s">
        <v>544</v>
      </c>
    </row>
    <row r="1075" spans="1:6" hidden="1" x14ac:dyDescent="0.25">
      <c r="A1075" t="s">
        <v>2322</v>
      </c>
      <c r="D1075">
        <v>0</v>
      </c>
      <c r="E1075">
        <v>0</v>
      </c>
      <c r="F1075" t="s">
        <v>544</v>
      </c>
    </row>
    <row r="1076" spans="1:6" hidden="1" x14ac:dyDescent="0.25">
      <c r="A1076" t="s">
        <v>2323</v>
      </c>
      <c r="D1076">
        <v>0</v>
      </c>
      <c r="E1076">
        <v>0</v>
      </c>
      <c r="F1076" t="s">
        <v>544</v>
      </c>
    </row>
    <row r="1077" spans="1:6" hidden="1" x14ac:dyDescent="0.25">
      <c r="A1077" t="s">
        <v>2324</v>
      </c>
      <c r="D1077">
        <v>0</v>
      </c>
      <c r="E1077">
        <v>0</v>
      </c>
      <c r="F1077" t="s">
        <v>544</v>
      </c>
    </row>
    <row r="1078" spans="1:6" hidden="1" x14ac:dyDescent="0.25">
      <c r="A1078" t="s">
        <v>2325</v>
      </c>
      <c r="D1078">
        <v>0</v>
      </c>
      <c r="E1078">
        <v>0</v>
      </c>
      <c r="F1078" t="s">
        <v>544</v>
      </c>
    </row>
    <row r="1079" spans="1:6" hidden="1" x14ac:dyDescent="0.25">
      <c r="A1079" t="s">
        <v>2326</v>
      </c>
      <c r="D1079">
        <v>0</v>
      </c>
      <c r="E1079">
        <v>0</v>
      </c>
      <c r="F1079" t="s">
        <v>544</v>
      </c>
    </row>
    <row r="1080" spans="1:6" hidden="1" x14ac:dyDescent="0.25">
      <c r="A1080" t="s">
        <v>2327</v>
      </c>
      <c r="D1080">
        <v>0</v>
      </c>
      <c r="E1080">
        <v>0</v>
      </c>
      <c r="F1080" t="s">
        <v>544</v>
      </c>
    </row>
    <row r="1081" spans="1:6" hidden="1" x14ac:dyDescent="0.25">
      <c r="A1081" t="s">
        <v>2328</v>
      </c>
      <c r="D1081">
        <v>0</v>
      </c>
      <c r="E1081">
        <v>0</v>
      </c>
      <c r="F1081" t="s">
        <v>544</v>
      </c>
    </row>
    <row r="1082" spans="1:6" hidden="1" x14ac:dyDescent="0.25">
      <c r="A1082" t="s">
        <v>2329</v>
      </c>
      <c r="D1082">
        <v>0</v>
      </c>
      <c r="E1082">
        <v>0</v>
      </c>
      <c r="F1082" t="s">
        <v>544</v>
      </c>
    </row>
    <row r="1083" spans="1:6" hidden="1" x14ac:dyDescent="0.25">
      <c r="A1083" t="s">
        <v>2330</v>
      </c>
      <c r="D1083">
        <v>0</v>
      </c>
      <c r="E1083">
        <v>0</v>
      </c>
      <c r="F1083" t="s">
        <v>544</v>
      </c>
    </row>
    <row r="1084" spans="1:6" hidden="1" x14ac:dyDescent="0.25">
      <c r="A1084" t="s">
        <v>2331</v>
      </c>
      <c r="D1084">
        <v>0</v>
      </c>
      <c r="E1084">
        <v>0</v>
      </c>
      <c r="F1084" t="s">
        <v>544</v>
      </c>
    </row>
    <row r="1085" spans="1:6" hidden="1" x14ac:dyDescent="0.25">
      <c r="A1085" t="s">
        <v>2332</v>
      </c>
      <c r="D1085">
        <v>0</v>
      </c>
      <c r="E1085">
        <v>0</v>
      </c>
      <c r="F1085" t="s">
        <v>544</v>
      </c>
    </row>
    <row r="1086" spans="1:6" hidden="1" x14ac:dyDescent="0.25">
      <c r="A1086" t="s">
        <v>2333</v>
      </c>
      <c r="D1086">
        <v>0</v>
      </c>
      <c r="E1086">
        <v>0</v>
      </c>
      <c r="F1086" t="s">
        <v>544</v>
      </c>
    </row>
    <row r="1087" spans="1:6" hidden="1" x14ac:dyDescent="0.25">
      <c r="A1087" t="s">
        <v>2334</v>
      </c>
      <c r="D1087">
        <v>0</v>
      </c>
      <c r="E1087">
        <v>0</v>
      </c>
      <c r="F1087" t="s">
        <v>544</v>
      </c>
    </row>
    <row r="1088" spans="1:6" hidden="1" x14ac:dyDescent="0.25">
      <c r="A1088" t="s">
        <v>2335</v>
      </c>
      <c r="D1088">
        <v>0</v>
      </c>
      <c r="E1088">
        <v>0</v>
      </c>
      <c r="F1088" t="s">
        <v>544</v>
      </c>
    </row>
    <row r="1089" spans="1:6" hidden="1" x14ac:dyDescent="0.25">
      <c r="A1089" t="s">
        <v>2336</v>
      </c>
      <c r="D1089">
        <v>0</v>
      </c>
      <c r="E1089">
        <v>0</v>
      </c>
      <c r="F1089" t="s">
        <v>544</v>
      </c>
    </row>
    <row r="1090" spans="1:6" hidden="1" x14ac:dyDescent="0.25">
      <c r="A1090" t="s">
        <v>2337</v>
      </c>
      <c r="D1090">
        <v>0</v>
      </c>
      <c r="E1090">
        <v>0</v>
      </c>
      <c r="F1090" t="s">
        <v>544</v>
      </c>
    </row>
    <row r="1091" spans="1:6" hidden="1" x14ac:dyDescent="0.25">
      <c r="A1091" t="s">
        <v>2338</v>
      </c>
      <c r="D1091">
        <v>0</v>
      </c>
      <c r="E1091">
        <v>0</v>
      </c>
      <c r="F1091" t="s">
        <v>544</v>
      </c>
    </row>
    <row r="1092" spans="1:6" hidden="1" x14ac:dyDescent="0.25">
      <c r="A1092" t="s">
        <v>2339</v>
      </c>
      <c r="D1092">
        <v>0</v>
      </c>
      <c r="E1092">
        <v>0</v>
      </c>
      <c r="F1092" t="s">
        <v>544</v>
      </c>
    </row>
    <row r="1093" spans="1:6" hidden="1" x14ac:dyDescent="0.25">
      <c r="A1093" t="s">
        <v>2340</v>
      </c>
      <c r="D1093">
        <v>0</v>
      </c>
      <c r="E1093">
        <v>0</v>
      </c>
      <c r="F1093" t="s">
        <v>544</v>
      </c>
    </row>
    <row r="1094" spans="1:6" hidden="1" x14ac:dyDescent="0.25">
      <c r="A1094" t="s">
        <v>2341</v>
      </c>
      <c r="D1094">
        <v>0</v>
      </c>
      <c r="E1094">
        <v>0</v>
      </c>
      <c r="F1094" t="s">
        <v>544</v>
      </c>
    </row>
    <row r="1095" spans="1:6" hidden="1" x14ac:dyDescent="0.25">
      <c r="A1095" t="s">
        <v>2342</v>
      </c>
      <c r="D1095">
        <v>0</v>
      </c>
      <c r="E1095">
        <v>0</v>
      </c>
      <c r="F1095" t="s">
        <v>544</v>
      </c>
    </row>
    <row r="1096" spans="1:6" hidden="1" x14ac:dyDescent="0.25">
      <c r="A1096" t="s">
        <v>2343</v>
      </c>
      <c r="D1096">
        <v>0</v>
      </c>
      <c r="E1096">
        <v>0</v>
      </c>
      <c r="F1096" t="s">
        <v>544</v>
      </c>
    </row>
    <row r="1097" spans="1:6" hidden="1" x14ac:dyDescent="0.25">
      <c r="A1097" t="s">
        <v>2344</v>
      </c>
      <c r="D1097">
        <v>0</v>
      </c>
      <c r="E1097">
        <v>0</v>
      </c>
      <c r="F1097" t="s">
        <v>544</v>
      </c>
    </row>
    <row r="1098" spans="1:6" hidden="1" x14ac:dyDescent="0.25">
      <c r="A1098" t="s">
        <v>2345</v>
      </c>
      <c r="D1098">
        <v>0</v>
      </c>
      <c r="E1098">
        <v>0</v>
      </c>
      <c r="F1098" t="s">
        <v>544</v>
      </c>
    </row>
    <row r="1099" spans="1:6" hidden="1" x14ac:dyDescent="0.25">
      <c r="A1099" t="s">
        <v>2346</v>
      </c>
      <c r="D1099">
        <v>0</v>
      </c>
      <c r="E1099">
        <v>0</v>
      </c>
      <c r="F1099" t="s">
        <v>544</v>
      </c>
    </row>
    <row r="1100" spans="1:6" hidden="1" x14ac:dyDescent="0.25">
      <c r="A1100" t="s">
        <v>2347</v>
      </c>
      <c r="D1100">
        <v>0</v>
      </c>
      <c r="E1100">
        <v>0</v>
      </c>
      <c r="F1100" t="s">
        <v>544</v>
      </c>
    </row>
    <row r="1101" spans="1:6" hidden="1" x14ac:dyDescent="0.25">
      <c r="A1101" t="s">
        <v>2348</v>
      </c>
      <c r="D1101">
        <v>0</v>
      </c>
      <c r="E1101">
        <v>0</v>
      </c>
      <c r="F1101" t="s">
        <v>544</v>
      </c>
    </row>
    <row r="1102" spans="1:6" hidden="1" x14ac:dyDescent="0.25">
      <c r="A1102" t="s">
        <v>2349</v>
      </c>
      <c r="D1102">
        <v>0</v>
      </c>
      <c r="E1102">
        <v>0</v>
      </c>
      <c r="F1102" t="s">
        <v>544</v>
      </c>
    </row>
    <row r="1103" spans="1:6" hidden="1" x14ac:dyDescent="0.25">
      <c r="A1103" t="s">
        <v>2350</v>
      </c>
      <c r="D1103">
        <v>0</v>
      </c>
      <c r="E1103">
        <v>0</v>
      </c>
      <c r="F1103" t="s">
        <v>544</v>
      </c>
    </row>
    <row r="1104" spans="1:6" hidden="1" x14ac:dyDescent="0.25">
      <c r="A1104" t="s">
        <v>2351</v>
      </c>
      <c r="D1104">
        <v>0</v>
      </c>
      <c r="E1104">
        <v>0</v>
      </c>
      <c r="F1104" t="s">
        <v>544</v>
      </c>
    </row>
    <row r="1105" spans="1:6" hidden="1" x14ac:dyDescent="0.25">
      <c r="A1105" t="s">
        <v>2352</v>
      </c>
      <c r="D1105">
        <v>0</v>
      </c>
      <c r="E1105">
        <v>0</v>
      </c>
      <c r="F1105" t="s">
        <v>544</v>
      </c>
    </row>
    <row r="1106" spans="1:6" hidden="1" x14ac:dyDescent="0.25">
      <c r="A1106" t="s">
        <v>2353</v>
      </c>
      <c r="D1106">
        <v>0</v>
      </c>
      <c r="E1106">
        <v>0</v>
      </c>
      <c r="F1106" t="s">
        <v>544</v>
      </c>
    </row>
    <row r="1107" spans="1:6" hidden="1" x14ac:dyDescent="0.25">
      <c r="A1107" t="s">
        <v>2354</v>
      </c>
      <c r="D1107">
        <v>0</v>
      </c>
      <c r="E1107">
        <v>0</v>
      </c>
      <c r="F1107" t="s">
        <v>544</v>
      </c>
    </row>
    <row r="1108" spans="1:6" hidden="1" x14ac:dyDescent="0.25">
      <c r="A1108" t="s">
        <v>2355</v>
      </c>
      <c r="D1108">
        <v>0</v>
      </c>
      <c r="E1108">
        <v>0</v>
      </c>
      <c r="F1108" t="s">
        <v>544</v>
      </c>
    </row>
    <row r="1109" spans="1:6" hidden="1" x14ac:dyDescent="0.25">
      <c r="A1109" t="s">
        <v>2356</v>
      </c>
      <c r="D1109">
        <v>0</v>
      </c>
      <c r="E1109">
        <v>0</v>
      </c>
      <c r="F1109" t="s">
        <v>544</v>
      </c>
    </row>
    <row r="1110" spans="1:6" hidden="1" x14ac:dyDescent="0.25">
      <c r="A1110" t="s">
        <v>2357</v>
      </c>
      <c r="D1110">
        <v>0</v>
      </c>
      <c r="E1110">
        <v>0</v>
      </c>
      <c r="F1110" t="s">
        <v>544</v>
      </c>
    </row>
    <row r="1111" spans="1:6" hidden="1" x14ac:dyDescent="0.25">
      <c r="A1111" t="s">
        <v>2358</v>
      </c>
      <c r="D1111">
        <v>0</v>
      </c>
      <c r="E1111">
        <v>0</v>
      </c>
      <c r="F1111" t="s">
        <v>544</v>
      </c>
    </row>
    <row r="1112" spans="1:6" hidden="1" x14ac:dyDescent="0.25">
      <c r="A1112" t="s">
        <v>2359</v>
      </c>
      <c r="D1112">
        <v>0</v>
      </c>
      <c r="E1112">
        <v>0</v>
      </c>
      <c r="F1112" t="s">
        <v>544</v>
      </c>
    </row>
    <row r="1113" spans="1:6" hidden="1" x14ac:dyDescent="0.25">
      <c r="A1113" t="s">
        <v>2360</v>
      </c>
      <c r="D1113">
        <v>0</v>
      </c>
      <c r="E1113">
        <v>0</v>
      </c>
      <c r="F1113" t="s">
        <v>544</v>
      </c>
    </row>
    <row r="1114" spans="1:6" hidden="1" x14ac:dyDescent="0.25">
      <c r="A1114" t="s">
        <v>2361</v>
      </c>
      <c r="D1114">
        <v>0</v>
      </c>
      <c r="E1114">
        <v>0</v>
      </c>
      <c r="F1114" t="s">
        <v>544</v>
      </c>
    </row>
    <row r="1115" spans="1:6" hidden="1" x14ac:dyDescent="0.25">
      <c r="A1115" t="s">
        <v>2362</v>
      </c>
      <c r="D1115">
        <v>0</v>
      </c>
      <c r="E1115">
        <v>0</v>
      </c>
      <c r="F1115" t="s">
        <v>544</v>
      </c>
    </row>
    <row r="1116" spans="1:6" hidden="1" x14ac:dyDescent="0.25">
      <c r="A1116" t="s">
        <v>2363</v>
      </c>
      <c r="D1116">
        <v>0</v>
      </c>
      <c r="E1116">
        <v>0</v>
      </c>
      <c r="F1116" t="s">
        <v>544</v>
      </c>
    </row>
    <row r="1117" spans="1:6" hidden="1" x14ac:dyDescent="0.25">
      <c r="A1117" t="s">
        <v>2364</v>
      </c>
      <c r="D1117">
        <v>0</v>
      </c>
      <c r="E1117">
        <v>0</v>
      </c>
      <c r="F1117" t="s">
        <v>544</v>
      </c>
    </row>
    <row r="1118" spans="1:6" hidden="1" x14ac:dyDescent="0.25">
      <c r="A1118" t="s">
        <v>2365</v>
      </c>
      <c r="D1118">
        <v>0</v>
      </c>
      <c r="E1118">
        <v>0</v>
      </c>
      <c r="F1118" t="s">
        <v>544</v>
      </c>
    </row>
    <row r="1119" spans="1:6" hidden="1" x14ac:dyDescent="0.25">
      <c r="A1119" t="s">
        <v>2366</v>
      </c>
      <c r="D1119">
        <v>0</v>
      </c>
      <c r="E1119">
        <v>0</v>
      </c>
      <c r="F1119" t="s">
        <v>544</v>
      </c>
    </row>
    <row r="1120" spans="1:6" hidden="1" x14ac:dyDescent="0.25">
      <c r="A1120" t="s">
        <v>2367</v>
      </c>
      <c r="D1120">
        <v>0</v>
      </c>
      <c r="E1120">
        <v>0</v>
      </c>
      <c r="F1120" t="s">
        <v>544</v>
      </c>
    </row>
    <row r="1121" spans="1:6" hidden="1" x14ac:dyDescent="0.25">
      <c r="A1121" t="s">
        <v>2368</v>
      </c>
      <c r="D1121">
        <v>0</v>
      </c>
      <c r="E1121">
        <v>0</v>
      </c>
      <c r="F1121" t="s">
        <v>544</v>
      </c>
    </row>
    <row r="1122" spans="1:6" hidden="1" x14ac:dyDescent="0.25">
      <c r="A1122" t="s">
        <v>2369</v>
      </c>
      <c r="D1122">
        <v>0</v>
      </c>
      <c r="E1122">
        <v>0</v>
      </c>
      <c r="F1122" t="s">
        <v>544</v>
      </c>
    </row>
    <row r="1123" spans="1:6" hidden="1" x14ac:dyDescent="0.25">
      <c r="A1123" t="s">
        <v>2370</v>
      </c>
      <c r="D1123">
        <v>0</v>
      </c>
      <c r="E1123">
        <v>0</v>
      </c>
      <c r="F1123" t="s">
        <v>544</v>
      </c>
    </row>
    <row r="1124" spans="1:6" hidden="1" x14ac:dyDescent="0.25">
      <c r="A1124" t="s">
        <v>2371</v>
      </c>
      <c r="D1124">
        <v>0</v>
      </c>
      <c r="E1124">
        <v>0</v>
      </c>
      <c r="F1124" t="s">
        <v>544</v>
      </c>
    </row>
    <row r="1125" spans="1:6" hidden="1" x14ac:dyDescent="0.25">
      <c r="A1125" t="s">
        <v>2372</v>
      </c>
      <c r="D1125">
        <v>0</v>
      </c>
      <c r="E1125">
        <v>0</v>
      </c>
      <c r="F1125" t="s">
        <v>544</v>
      </c>
    </row>
    <row r="1126" spans="1:6" hidden="1" x14ac:dyDescent="0.25">
      <c r="A1126" t="s">
        <v>2373</v>
      </c>
      <c r="D1126">
        <v>0</v>
      </c>
      <c r="E1126">
        <v>0</v>
      </c>
      <c r="F1126" t="s">
        <v>544</v>
      </c>
    </row>
    <row r="1127" spans="1:6" hidden="1" x14ac:dyDescent="0.25">
      <c r="A1127" t="s">
        <v>2374</v>
      </c>
      <c r="D1127">
        <v>0</v>
      </c>
      <c r="E1127">
        <v>0</v>
      </c>
      <c r="F1127" t="s">
        <v>544</v>
      </c>
    </row>
    <row r="1128" spans="1:6" hidden="1" x14ac:dyDescent="0.25">
      <c r="A1128" t="s">
        <v>2375</v>
      </c>
      <c r="D1128">
        <v>0</v>
      </c>
      <c r="E1128">
        <v>0</v>
      </c>
      <c r="F1128" t="s">
        <v>544</v>
      </c>
    </row>
    <row r="1129" spans="1:6" hidden="1" x14ac:dyDescent="0.25">
      <c r="A1129" t="s">
        <v>2376</v>
      </c>
      <c r="D1129">
        <v>0</v>
      </c>
      <c r="E1129">
        <v>0</v>
      </c>
      <c r="F1129" t="s">
        <v>544</v>
      </c>
    </row>
    <row r="1130" spans="1:6" hidden="1" x14ac:dyDescent="0.25">
      <c r="A1130" t="s">
        <v>2377</v>
      </c>
      <c r="D1130">
        <v>0</v>
      </c>
      <c r="E1130">
        <v>0</v>
      </c>
      <c r="F1130" t="s">
        <v>544</v>
      </c>
    </row>
    <row r="1131" spans="1:6" hidden="1" x14ac:dyDescent="0.25">
      <c r="A1131" t="s">
        <v>2378</v>
      </c>
      <c r="D1131">
        <v>0</v>
      </c>
      <c r="E1131">
        <v>0</v>
      </c>
      <c r="F1131" t="s">
        <v>544</v>
      </c>
    </row>
    <row r="1132" spans="1:6" hidden="1" x14ac:dyDescent="0.25">
      <c r="A1132" t="s">
        <v>2379</v>
      </c>
      <c r="D1132">
        <v>0</v>
      </c>
      <c r="E1132">
        <v>0</v>
      </c>
      <c r="F1132" t="s">
        <v>544</v>
      </c>
    </row>
    <row r="1133" spans="1:6" hidden="1" x14ac:dyDescent="0.25">
      <c r="A1133" t="s">
        <v>2380</v>
      </c>
      <c r="D1133">
        <v>0</v>
      </c>
      <c r="E1133">
        <v>0</v>
      </c>
      <c r="F1133" t="s">
        <v>544</v>
      </c>
    </row>
    <row r="1134" spans="1:6" hidden="1" x14ac:dyDescent="0.25">
      <c r="A1134" t="s">
        <v>2381</v>
      </c>
      <c r="D1134">
        <v>0</v>
      </c>
      <c r="E1134">
        <v>0</v>
      </c>
      <c r="F1134" t="s">
        <v>544</v>
      </c>
    </row>
    <row r="1135" spans="1:6" hidden="1" x14ac:dyDescent="0.25">
      <c r="A1135" t="s">
        <v>2382</v>
      </c>
      <c r="D1135">
        <v>0</v>
      </c>
      <c r="E1135">
        <v>0</v>
      </c>
      <c r="F1135" t="s">
        <v>544</v>
      </c>
    </row>
    <row r="1136" spans="1:6" hidden="1" x14ac:dyDescent="0.25">
      <c r="A1136" t="s">
        <v>2383</v>
      </c>
      <c r="D1136">
        <v>0</v>
      </c>
      <c r="E1136">
        <v>0</v>
      </c>
      <c r="F1136" t="s">
        <v>544</v>
      </c>
    </row>
    <row r="1137" spans="1:6" hidden="1" x14ac:dyDescent="0.25">
      <c r="A1137" t="s">
        <v>2384</v>
      </c>
      <c r="D1137">
        <v>0</v>
      </c>
      <c r="E1137">
        <v>0</v>
      </c>
      <c r="F1137" t="s">
        <v>544</v>
      </c>
    </row>
    <row r="1138" spans="1:6" hidden="1" x14ac:dyDescent="0.25">
      <c r="A1138" t="s">
        <v>2385</v>
      </c>
      <c r="D1138">
        <v>0</v>
      </c>
      <c r="E1138">
        <v>0</v>
      </c>
      <c r="F1138" t="s">
        <v>544</v>
      </c>
    </row>
    <row r="1139" spans="1:6" hidden="1" x14ac:dyDescent="0.25">
      <c r="A1139" t="s">
        <v>2386</v>
      </c>
      <c r="D1139">
        <v>0</v>
      </c>
      <c r="E1139">
        <v>0</v>
      </c>
      <c r="F1139" t="s">
        <v>544</v>
      </c>
    </row>
    <row r="1140" spans="1:6" hidden="1" x14ac:dyDescent="0.25">
      <c r="A1140" t="s">
        <v>2387</v>
      </c>
      <c r="D1140">
        <v>0</v>
      </c>
      <c r="E1140">
        <v>0</v>
      </c>
      <c r="F1140" t="s">
        <v>544</v>
      </c>
    </row>
    <row r="1141" spans="1:6" hidden="1" x14ac:dyDescent="0.25">
      <c r="A1141" t="s">
        <v>2388</v>
      </c>
      <c r="D1141">
        <v>0</v>
      </c>
      <c r="E1141">
        <v>0</v>
      </c>
      <c r="F1141" t="s">
        <v>544</v>
      </c>
    </row>
    <row r="1142" spans="1:6" hidden="1" x14ac:dyDescent="0.25">
      <c r="A1142" t="s">
        <v>2389</v>
      </c>
      <c r="D1142">
        <v>0</v>
      </c>
      <c r="E1142">
        <v>0</v>
      </c>
      <c r="F1142" t="s">
        <v>544</v>
      </c>
    </row>
    <row r="1143" spans="1:6" hidden="1" x14ac:dyDescent="0.25">
      <c r="A1143" t="s">
        <v>2390</v>
      </c>
      <c r="D1143">
        <v>0</v>
      </c>
      <c r="E1143">
        <v>0</v>
      </c>
      <c r="F1143" t="s">
        <v>544</v>
      </c>
    </row>
    <row r="1144" spans="1:6" hidden="1" x14ac:dyDescent="0.25">
      <c r="A1144" t="s">
        <v>2391</v>
      </c>
      <c r="D1144">
        <v>0</v>
      </c>
      <c r="E1144">
        <v>0</v>
      </c>
      <c r="F1144" t="s">
        <v>544</v>
      </c>
    </row>
    <row r="1145" spans="1:6" hidden="1" x14ac:dyDescent="0.25">
      <c r="A1145" t="s">
        <v>2392</v>
      </c>
      <c r="D1145">
        <v>0</v>
      </c>
      <c r="E1145">
        <v>0</v>
      </c>
      <c r="F1145" t="s">
        <v>544</v>
      </c>
    </row>
    <row r="1146" spans="1:6" hidden="1" x14ac:dyDescent="0.25">
      <c r="A1146" t="s">
        <v>2393</v>
      </c>
      <c r="D1146">
        <v>0</v>
      </c>
      <c r="E1146">
        <v>0</v>
      </c>
      <c r="F1146" t="s">
        <v>544</v>
      </c>
    </row>
    <row r="1147" spans="1:6" hidden="1" x14ac:dyDescent="0.25">
      <c r="A1147" t="s">
        <v>2394</v>
      </c>
      <c r="D1147">
        <v>0</v>
      </c>
      <c r="E1147">
        <v>0</v>
      </c>
      <c r="F1147" t="s">
        <v>544</v>
      </c>
    </row>
    <row r="1148" spans="1:6" hidden="1" x14ac:dyDescent="0.25">
      <c r="A1148" t="s">
        <v>2395</v>
      </c>
      <c r="D1148">
        <v>0</v>
      </c>
      <c r="E1148">
        <v>0</v>
      </c>
      <c r="F1148" t="s">
        <v>544</v>
      </c>
    </row>
    <row r="1149" spans="1:6" hidden="1" x14ac:dyDescent="0.25">
      <c r="A1149" t="s">
        <v>2396</v>
      </c>
      <c r="D1149">
        <v>0</v>
      </c>
      <c r="E1149">
        <v>0</v>
      </c>
      <c r="F1149" t="s">
        <v>544</v>
      </c>
    </row>
    <row r="1150" spans="1:6" hidden="1" x14ac:dyDescent="0.25">
      <c r="A1150" t="s">
        <v>2397</v>
      </c>
      <c r="D1150">
        <v>0</v>
      </c>
      <c r="E1150">
        <v>0</v>
      </c>
      <c r="F1150" t="s">
        <v>544</v>
      </c>
    </row>
    <row r="1151" spans="1:6" hidden="1" x14ac:dyDescent="0.25">
      <c r="A1151" t="s">
        <v>2398</v>
      </c>
      <c r="D1151">
        <v>0</v>
      </c>
      <c r="E1151">
        <v>0</v>
      </c>
      <c r="F1151" t="s">
        <v>544</v>
      </c>
    </row>
    <row r="1152" spans="1:6" hidden="1" x14ac:dyDescent="0.25">
      <c r="A1152" t="s">
        <v>2399</v>
      </c>
      <c r="D1152">
        <v>0</v>
      </c>
      <c r="E1152">
        <v>0</v>
      </c>
      <c r="F1152" t="s">
        <v>544</v>
      </c>
    </row>
    <row r="1153" spans="1:6" hidden="1" x14ac:dyDescent="0.25">
      <c r="A1153" t="s">
        <v>2400</v>
      </c>
      <c r="D1153">
        <v>0</v>
      </c>
      <c r="E1153">
        <v>0</v>
      </c>
      <c r="F1153" t="s">
        <v>544</v>
      </c>
    </row>
    <row r="1154" spans="1:6" hidden="1" x14ac:dyDescent="0.25">
      <c r="A1154" t="s">
        <v>2401</v>
      </c>
      <c r="D1154">
        <v>0</v>
      </c>
      <c r="E1154">
        <v>0</v>
      </c>
      <c r="F1154" t="s">
        <v>544</v>
      </c>
    </row>
    <row r="1155" spans="1:6" hidden="1" x14ac:dyDescent="0.25">
      <c r="A1155" t="s">
        <v>2402</v>
      </c>
      <c r="D1155">
        <v>0</v>
      </c>
      <c r="E1155">
        <v>0</v>
      </c>
      <c r="F1155" t="s">
        <v>544</v>
      </c>
    </row>
    <row r="1156" spans="1:6" hidden="1" x14ac:dyDescent="0.25">
      <c r="A1156" t="s">
        <v>2403</v>
      </c>
      <c r="D1156">
        <v>0</v>
      </c>
      <c r="E1156">
        <v>0</v>
      </c>
      <c r="F1156" t="s">
        <v>544</v>
      </c>
    </row>
    <row r="1157" spans="1:6" hidden="1" x14ac:dyDescent="0.25">
      <c r="A1157" t="s">
        <v>2404</v>
      </c>
      <c r="D1157">
        <v>0</v>
      </c>
      <c r="E1157">
        <v>0</v>
      </c>
      <c r="F1157" t="s">
        <v>544</v>
      </c>
    </row>
    <row r="1158" spans="1:6" hidden="1" x14ac:dyDescent="0.25">
      <c r="A1158" t="s">
        <v>2405</v>
      </c>
      <c r="D1158">
        <v>0</v>
      </c>
      <c r="E1158">
        <v>0</v>
      </c>
      <c r="F1158" t="s">
        <v>544</v>
      </c>
    </row>
    <row r="1159" spans="1:6" hidden="1" x14ac:dyDescent="0.25">
      <c r="A1159" t="s">
        <v>2406</v>
      </c>
      <c r="D1159">
        <v>0</v>
      </c>
      <c r="E1159">
        <v>0</v>
      </c>
      <c r="F1159" t="s">
        <v>544</v>
      </c>
    </row>
    <row r="1160" spans="1:6" hidden="1" x14ac:dyDescent="0.25">
      <c r="A1160" t="s">
        <v>2407</v>
      </c>
      <c r="D1160">
        <v>0</v>
      </c>
      <c r="E1160">
        <v>0</v>
      </c>
      <c r="F1160" t="s">
        <v>544</v>
      </c>
    </row>
    <row r="1161" spans="1:6" hidden="1" x14ac:dyDescent="0.25">
      <c r="A1161" t="s">
        <v>2408</v>
      </c>
      <c r="D1161">
        <v>0</v>
      </c>
      <c r="E1161">
        <v>0</v>
      </c>
      <c r="F1161" t="s">
        <v>544</v>
      </c>
    </row>
    <row r="1162" spans="1:6" hidden="1" x14ac:dyDescent="0.25">
      <c r="A1162" t="s">
        <v>2409</v>
      </c>
      <c r="D1162">
        <v>0</v>
      </c>
      <c r="E1162">
        <v>0</v>
      </c>
      <c r="F1162" t="s">
        <v>544</v>
      </c>
    </row>
    <row r="1163" spans="1:6" hidden="1" x14ac:dyDescent="0.25">
      <c r="A1163" t="s">
        <v>2410</v>
      </c>
      <c r="D1163">
        <v>0</v>
      </c>
      <c r="E1163">
        <v>0</v>
      </c>
      <c r="F1163" t="s">
        <v>544</v>
      </c>
    </row>
    <row r="1164" spans="1:6" hidden="1" x14ac:dyDescent="0.25">
      <c r="A1164" t="s">
        <v>2411</v>
      </c>
      <c r="D1164">
        <v>0</v>
      </c>
      <c r="E1164">
        <v>0</v>
      </c>
      <c r="F1164" t="s">
        <v>544</v>
      </c>
    </row>
    <row r="1165" spans="1:6" hidden="1" x14ac:dyDescent="0.25">
      <c r="A1165" t="s">
        <v>2412</v>
      </c>
      <c r="D1165">
        <v>0</v>
      </c>
      <c r="E1165">
        <v>0</v>
      </c>
      <c r="F1165" t="s">
        <v>544</v>
      </c>
    </row>
    <row r="1166" spans="1:6" hidden="1" x14ac:dyDescent="0.25">
      <c r="A1166" t="s">
        <v>2413</v>
      </c>
      <c r="D1166">
        <v>0</v>
      </c>
      <c r="E1166">
        <v>0</v>
      </c>
      <c r="F1166" t="s">
        <v>544</v>
      </c>
    </row>
    <row r="1167" spans="1:6" hidden="1" x14ac:dyDescent="0.25">
      <c r="A1167" t="s">
        <v>2414</v>
      </c>
      <c r="D1167">
        <v>0</v>
      </c>
      <c r="E1167">
        <v>0</v>
      </c>
      <c r="F1167" t="s">
        <v>544</v>
      </c>
    </row>
    <row r="1168" spans="1:6" hidden="1" x14ac:dyDescent="0.25">
      <c r="A1168" t="s">
        <v>2415</v>
      </c>
      <c r="D1168">
        <v>0</v>
      </c>
      <c r="E1168">
        <v>0</v>
      </c>
      <c r="F1168" t="s">
        <v>544</v>
      </c>
    </row>
    <row r="1169" spans="1:6" hidden="1" x14ac:dyDescent="0.25">
      <c r="A1169" t="s">
        <v>2416</v>
      </c>
      <c r="D1169">
        <v>0</v>
      </c>
      <c r="E1169">
        <v>0</v>
      </c>
      <c r="F1169" t="s">
        <v>544</v>
      </c>
    </row>
    <row r="1170" spans="1:6" hidden="1" x14ac:dyDescent="0.25">
      <c r="A1170" t="s">
        <v>2417</v>
      </c>
      <c r="D1170">
        <v>0</v>
      </c>
      <c r="E1170">
        <v>0</v>
      </c>
      <c r="F1170" t="s">
        <v>544</v>
      </c>
    </row>
    <row r="1171" spans="1:6" hidden="1" x14ac:dyDescent="0.25">
      <c r="A1171" t="s">
        <v>2418</v>
      </c>
      <c r="D1171">
        <v>0</v>
      </c>
      <c r="E1171">
        <v>0</v>
      </c>
      <c r="F1171" t="s">
        <v>544</v>
      </c>
    </row>
  </sheetData>
  <autoFilter ref="A1:F1171">
    <filterColumn colId="5">
      <filters>
        <filter val="Keep"/>
      </filters>
    </filterColumn>
    <sortState ref="A4:F1038">
      <sortCondition ref="B1:B1171"/>
    </sortState>
  </autoFilter>
  <conditionalFormatting sqref="F1">
    <cfRule type="duplicateValues" dxfId="3" priority="4"/>
  </conditionalFormatting>
  <conditionalFormatting sqref="F1:F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E2:E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opLeftCell="A50" workbookViewId="0">
      <selection activeCell="A54" sqref="A54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abSelected="1" zoomScale="70" zoomScaleNormal="70" workbookViewId="0">
      <selection activeCell="D2" sqref="D2:D181"/>
    </sheetView>
  </sheetViews>
  <sheetFormatPr defaultRowHeight="15" x14ac:dyDescent="0.25"/>
  <cols>
    <col min="1" max="1" width="31.42578125" bestFit="1" customWidth="1"/>
    <col min="2" max="2" width="6.42578125" style="2" bestFit="1" customWidth="1"/>
    <col min="3" max="3" width="36.7109375" bestFit="1" customWidth="1"/>
    <col min="4" max="4" width="36.7109375" customWidth="1"/>
    <col min="5" max="5" width="6.85546875" customWidth="1"/>
    <col min="6" max="6" width="145.42578125" hidden="1" customWidth="1"/>
    <col min="7" max="7" width="124.42578125" bestFit="1" customWidth="1"/>
    <col min="8" max="8" width="6.42578125" customWidth="1"/>
    <col min="9" max="9" width="93.5703125" bestFit="1" customWidth="1"/>
    <col min="10" max="10" width="5.85546875" customWidth="1"/>
    <col min="11" max="11" width="5.28515625" customWidth="1"/>
    <col min="12" max="12" width="74.42578125" bestFit="1" customWidth="1"/>
    <col min="13" max="13" width="134" customWidth="1"/>
    <col min="14" max="14" width="106.7109375" customWidth="1"/>
    <col min="15" max="15" width="88" bestFit="1" customWidth="1"/>
    <col min="16" max="16" width="126.28515625" bestFit="1" customWidth="1"/>
    <col min="17" max="17" width="93.8554687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174" customWidth="1"/>
    <col min="24" max="24" width="209.140625" bestFit="1" customWidth="1"/>
    <col min="25" max="25" width="20.28515625" bestFit="1" customWidth="1"/>
  </cols>
  <sheetData>
    <row r="1" spans="1:25" x14ac:dyDescent="0.25">
      <c r="A1" t="s">
        <v>892</v>
      </c>
      <c r="B1" s="2" t="s">
        <v>891</v>
      </c>
      <c r="C1" t="s">
        <v>893</v>
      </c>
      <c r="D1" t="s">
        <v>624</v>
      </c>
      <c r="F1" t="s">
        <v>1421</v>
      </c>
      <c r="G1" t="s">
        <v>899</v>
      </c>
      <c r="I1" t="s">
        <v>900</v>
      </c>
      <c r="L1" t="s">
        <v>901</v>
      </c>
      <c r="M1" t="s">
        <v>902</v>
      </c>
      <c r="N1" t="s">
        <v>903</v>
      </c>
      <c r="O1" t="s">
        <v>904</v>
      </c>
      <c r="P1" t="s">
        <v>894</v>
      </c>
      <c r="Q1" t="s">
        <v>895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X1" t="s">
        <v>1422</v>
      </c>
      <c r="Y1" t="s">
        <v>545</v>
      </c>
    </row>
    <row r="2" spans="1:25" x14ac:dyDescent="0.25">
      <c r="A2" t="s">
        <v>534</v>
      </c>
      <c r="B2" s="2">
        <v>1</v>
      </c>
      <c r="C2" t="str">
        <f>CONCATENATE("'",A2,"', ")</f>
        <v xml:space="preserve">'GVKEY', </v>
      </c>
      <c r="D2" t="str">
        <f>VLOOKUP(A2,Status!A:C,3,FALSE)</f>
        <v>CRSP/Compustat Merged Database - Security Monthly</v>
      </c>
    </row>
    <row r="3" spans="1:25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  <c r="D3" t="str">
        <f>VLOOKUP(A3,Status!A:C,3,FALSE)</f>
        <v>Enrichment (CRSP/Compustat Merged Database - Linking Table)</v>
      </c>
    </row>
    <row r="4" spans="1:25" x14ac:dyDescent="0.25">
      <c r="A4" t="s">
        <v>539</v>
      </c>
      <c r="B4" s="2">
        <v>5</v>
      </c>
      <c r="C4" t="str">
        <f t="shared" si="0"/>
        <v xml:space="preserve">'year-month', </v>
      </c>
      <c r="D4" t="str">
        <f>VLOOKUP(A4,Status!A:C,3,FALSE)</f>
        <v>Enirchment (Financial Ratios Firm Level by WRDS)</v>
      </c>
    </row>
    <row r="5" spans="1:25" x14ac:dyDescent="0.25">
      <c r="A5" t="s">
        <v>392</v>
      </c>
      <c r="B5">
        <v>6</v>
      </c>
      <c r="C5" t="str">
        <f t="shared" si="0"/>
        <v xml:space="preserve">'forward_one_month_return', </v>
      </c>
      <c r="D5" t="str">
        <f>VLOOKUP(A5,Status!A:C,3,FALSE)</f>
        <v>Enrichment (CRSP/Compustat Merged Database)</v>
      </c>
      <c r="E5">
        <v>1</v>
      </c>
      <c r="F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G5" t="str">
        <f>CONCATENATE(A5,"_median = df.groupby(['year-month'])[['",A5,"']].apply(np.nanmedian)")</f>
        <v>forward_one_month_return_median = df.groupby(['year-month'])[['forward_one_month_return']].apply(np.nanmedian)</v>
      </c>
      <c r="H5">
        <v>2</v>
      </c>
      <c r="I5" t="str">
        <f>CONCATENATE(A5,"_median.name = '", A5,"_median'")</f>
        <v>forward_one_month_return_median.name = 'forward_one_month_return_median'</v>
      </c>
      <c r="J5">
        <v>3</v>
      </c>
      <c r="K5">
        <v>4</v>
      </c>
      <c r="L5" t="str">
        <f>CONCATENATE("df = df.join(",A5,"_median, on=['year-month'])")</f>
        <v>df = df.join(forward_one_month_return_median, on=['year-month'])</v>
      </c>
      <c r="M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N5" t="str">
        <f>CONCATENATE(A5,"_sector_median.name = '", A5,"_sector_median'")</f>
        <v>forward_one_month_return_sector_median.name = 'forward_one_month_return_sector_median'</v>
      </c>
      <c r="O5" t="str">
        <f>CONCATENATE("df = df.join(",A5,"_sector_median, on=['year-month', 'sector'])")</f>
        <v>df = df.join(forward_one_month_return_sector_median, on=['year-month', 'sector'])</v>
      </c>
      <c r="P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Q5" t="str">
        <f>CONCATENATE(A5,"_mad.name = '", A5,"_mad'")</f>
        <v>forward_one_month_return_mad.name = 'forward_one_month_return_mad'</v>
      </c>
      <c r="R5" t="str">
        <f>CONCATENATE("df = df.join(",A5,"_mad, on=['year-month'])")</f>
        <v>df = df.join(forward_one_month_return_mad, on=['year-month'])</v>
      </c>
      <c r="S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5" t="str">
        <f>CONCATENATE(A5,"_sector_mad.name = '", A5,"_sector_mad'")</f>
        <v>forward_one_month_return_sector_mad.name = 'forward_one_month_return_sector_mad'</v>
      </c>
      <c r="U5" t="str">
        <f>CONCATENATE("df = df.join(",A5,"_sector_mad, on=['year-month', 'sector'])")</f>
        <v>df = df.join(forward_one_month_return_sector_mad, on=['year-month', 'sector'])</v>
      </c>
      <c r="V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W5" t="str">
        <f>CONCATENATE("df['", A5,"_zscore'] = df.groupby(['year-month'])[['",A5,"']].apply(modified_z)")</f>
        <v>df['forward_one_month_return_zscore'] = df.groupby(['year-month'])[['forward_one_month_return']].apply(modified_z)</v>
      </c>
      <c r="X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  <c r="Y5" t="str">
        <f>CONCATENATE("df['", A5,"_sector_zscore'] = df.groupby(['year-month', 'sector'])[['",A5,"']].apply(modified_z)")</f>
        <v>df['forward_one_month_return_sector_zscore'] = df.groupby(['year-month', 'sector'])[['forward_one_month_return']].apply(modified_z)</v>
      </c>
    </row>
    <row r="6" spans="1:25" x14ac:dyDescent="0.25">
      <c r="A6" t="s">
        <v>383</v>
      </c>
      <c r="B6">
        <v>7</v>
      </c>
      <c r="C6" t="str">
        <f t="shared" si="0"/>
        <v xml:space="preserve">'forward_two_month_return', </v>
      </c>
      <c r="D6" t="str">
        <f>VLOOKUP(A6,Status!A:C,3,FALSE)</f>
        <v>Enrichment (CRSP/Compustat Merged Database)</v>
      </c>
      <c r="E6">
        <v>5</v>
      </c>
      <c r="F6" t="str">
        <f t="shared" ref="F6:F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G6" t="str">
        <f t="shared" ref="G6:G69" si="2">CONCATENATE(A6,"_median = df.groupby(['year-month'])[['",A6,"']].apply(np.nanmedian)")</f>
        <v>forward_two_month_return_median = df.groupby(['year-month'])[['forward_two_month_return']].apply(np.nanmedian)</v>
      </c>
      <c r="H6">
        <v>6</v>
      </c>
      <c r="I6" t="str">
        <f t="shared" ref="I6:I69" si="3">CONCATENATE(A6,"_median.name = '", A6,"_median'")</f>
        <v>forward_two_month_return_median.name = 'forward_two_month_return_median'</v>
      </c>
      <c r="J6">
        <v>7</v>
      </c>
      <c r="K6">
        <v>8</v>
      </c>
      <c r="L6" t="str">
        <f t="shared" ref="L6:L69" si="4">CONCATENATE("df = df.join(",A6,"_median, on=['year-month'])")</f>
        <v>df = df.join(forward_two_month_return_median, on=['year-month'])</v>
      </c>
      <c r="M6" t="str">
        <f t="shared" ref="M6:M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N6" t="str">
        <f t="shared" ref="N6:N69" si="6">CONCATENATE(A6,"_sector_median.name = '", A6,"_sector_median'")</f>
        <v>forward_two_month_return_sector_median.name = 'forward_two_month_return_sector_median'</v>
      </c>
      <c r="O6" t="str">
        <f t="shared" ref="O6:O69" si="7">CONCATENATE("df = df.join(",A6,"_sector_median, on=['year-month', 'sector'])")</f>
        <v>df = df.join(forward_two_month_return_sector_median, on=['year-month', 'sector'])</v>
      </c>
      <c r="P6" t="str">
        <f t="shared" ref="P6:P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Q6" t="str">
        <f t="shared" ref="Q6:Q69" si="9">CONCATENATE(A6,"_mad.name = '", A6,"_mad'")</f>
        <v>forward_two_month_return_mad.name = 'forward_two_month_return_mad'</v>
      </c>
      <c r="R6" t="str">
        <f t="shared" ref="R6:R69" si="10">CONCATENATE("df = df.join(",A6,"_mad, on=['year-month'])")</f>
        <v>df = df.join(forward_two_month_return_mad, on=['year-month'])</v>
      </c>
      <c r="S6" t="str">
        <f t="shared" ref="S6:S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6" t="str">
        <f t="shared" ref="T6:T69" si="12">CONCATENATE(A6,"_sector_mad.name = '", A6,"_sector_mad'")</f>
        <v>forward_two_month_return_sector_mad.name = 'forward_two_month_return_sector_mad'</v>
      </c>
      <c r="U6" t="str">
        <f t="shared" ref="U6:U69" si="13">CONCATENATE("df = df.join(",A6,"_sector_mad, on=['year-month', 'sector'])")</f>
        <v>df = df.join(forward_two_month_return_sector_mad, on=['year-month', 'sector'])</v>
      </c>
      <c r="V6" t="str">
        <f t="shared" ref="V6:V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W6" t="str">
        <f t="shared" ref="W6:W69" si="15">CONCATENATE("df['", A6,"_zscore'] = df.groupby(['year-month'])[['",A6,"']].apply(modified_z)")</f>
        <v>df['forward_two_month_return_zscore'] = df.groupby(['year-month'])[['forward_two_month_return']].apply(modified_z)</v>
      </c>
      <c r="X6" t="str">
        <f t="shared" ref="X6:X69" si="16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  <c r="Y6" t="str">
        <f t="shared" ref="Y6:Y69" si="17">CONCATENATE("df['", A6,"_sector_zscore'] = df.groupby(['year-month', 'sector'])[['",A6,"']].apply(modified_z)")</f>
        <v>df['forward_two_month_return_sector_zscore'] = df.groupby(['year-month', 'sector'])[['forward_two_month_return']].apply(modified_z)</v>
      </c>
    </row>
    <row r="7" spans="1:25" x14ac:dyDescent="0.25">
      <c r="A7" t="s">
        <v>347</v>
      </c>
      <c r="B7">
        <v>8</v>
      </c>
      <c r="C7" t="str">
        <f t="shared" si="0"/>
        <v xml:space="preserve">'forward_three_month_return', </v>
      </c>
      <c r="D7" t="str">
        <f>VLOOKUP(A7,Status!A:C,3,FALSE)</f>
        <v>Enrichment (CRSP/Compustat Merged Database)</v>
      </c>
      <c r="E7">
        <v>9</v>
      </c>
      <c r="F7" t="str">
        <f t="shared" si="1"/>
        <v xml:space="preserve">df = df[np.abs(df.forward_three_month_return-df.forward_three_month_return.apply(np.nanmean())&lt;=(3*df.forward_three_month_return.apply(nanstd())] </v>
      </c>
      <c r="G7" t="str">
        <f t="shared" si="2"/>
        <v>forward_three_month_return_median = df.groupby(['year-month'])[['forward_three_month_return']].apply(np.nanmedian)</v>
      </c>
      <c r="H7">
        <v>10</v>
      </c>
      <c r="I7" t="str">
        <f t="shared" si="3"/>
        <v>forward_three_month_return_median.name = 'forward_three_month_return_median'</v>
      </c>
      <c r="J7">
        <v>11</v>
      </c>
      <c r="K7">
        <v>12</v>
      </c>
      <c r="L7" t="str">
        <f t="shared" si="4"/>
        <v>df = df.join(forward_three_month_return_median, on=['year-month'])</v>
      </c>
      <c r="M7" t="str">
        <f t="shared" si="5"/>
        <v>forward_three_month_return_sector_median = df.groupby(['year-month', 'sector'])[['forward_three_month_return']].apply(np.nanmedian)</v>
      </c>
      <c r="N7" t="str">
        <f t="shared" si="6"/>
        <v>forward_three_month_return_sector_median.name = 'forward_three_month_return_sector_median'</v>
      </c>
      <c r="O7" t="str">
        <f t="shared" si="7"/>
        <v>df = df.join(forward_three_month_return_sector_median, on=['year-month', 'sector'])</v>
      </c>
      <c r="P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Q7" t="str">
        <f t="shared" si="9"/>
        <v>forward_three_month_return_mad.name = 'forward_three_month_return_mad'</v>
      </c>
      <c r="R7" t="str">
        <f t="shared" si="10"/>
        <v>df = df.join(forward_three_month_return_mad, on=['year-month'])</v>
      </c>
      <c r="S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7" t="str">
        <f t="shared" si="12"/>
        <v>forward_three_month_return_sector_mad.name = 'forward_three_month_return_sector_mad'</v>
      </c>
      <c r="U7" t="str">
        <f t="shared" si="13"/>
        <v>df = df.join(forward_three_month_return_sector_mad, on=['year-month', 'sector'])</v>
      </c>
      <c r="V7" t="str">
        <f t="shared" si="14"/>
        <v>df['forward_three_month_return_zscore'] = (df['forward_three_month_return'] - df['forward_three_month_return_median']) / df['forward_three_month_return_mad']</v>
      </c>
      <c r="W7" t="str">
        <f t="shared" si="15"/>
        <v>df['forward_three_month_return_zscore'] = df.groupby(['year-month'])[['forward_three_month_return']].apply(modified_z)</v>
      </c>
      <c r="X7" t="str">
        <f t="shared" si="16"/>
        <v>df['forward_three_month_return_sector_zscore'] = (df['forward_three_month_return'] - df['forward_three_month_return_sector_median']) / df['forward_three_month_return_sector_mad']</v>
      </c>
      <c r="Y7" t="str">
        <f t="shared" si="17"/>
        <v>df['forward_three_month_return_sector_zscore'] = df.groupby(['year-month', 'sector'])[['forward_three_month_return']].apply(modified_z)</v>
      </c>
    </row>
    <row r="8" spans="1:25" x14ac:dyDescent="0.25">
      <c r="A8" t="s">
        <v>330</v>
      </c>
      <c r="B8">
        <v>9</v>
      </c>
      <c r="C8" t="str">
        <f t="shared" si="0"/>
        <v xml:space="preserve">'forward_four_month_return', </v>
      </c>
      <c r="D8" t="str">
        <f>VLOOKUP(A8,Status!A:C,3,FALSE)</f>
        <v>Enrichment (CRSP/Compustat Merged Database)</v>
      </c>
      <c r="E8">
        <v>13</v>
      </c>
      <c r="F8" t="str">
        <f t="shared" si="1"/>
        <v xml:space="preserve">df = df[np.abs(df.forward_four_month_return-df.forward_four_month_return.apply(np.nanmean())&lt;=(3*df.forward_four_month_return.apply(nanstd())] </v>
      </c>
      <c r="G8" t="str">
        <f t="shared" si="2"/>
        <v>forward_four_month_return_median = df.groupby(['year-month'])[['forward_four_month_return']].apply(np.nanmedian)</v>
      </c>
      <c r="H8">
        <v>14</v>
      </c>
      <c r="I8" t="str">
        <f t="shared" si="3"/>
        <v>forward_four_month_return_median.name = 'forward_four_month_return_median'</v>
      </c>
      <c r="J8">
        <v>15</v>
      </c>
      <c r="K8">
        <v>16</v>
      </c>
      <c r="L8" t="str">
        <f t="shared" si="4"/>
        <v>df = df.join(forward_four_month_return_median, on=['year-month'])</v>
      </c>
      <c r="M8" t="str">
        <f t="shared" si="5"/>
        <v>forward_four_month_return_sector_median = df.groupby(['year-month', 'sector'])[['forward_four_month_return']].apply(np.nanmedian)</v>
      </c>
      <c r="N8" t="str">
        <f t="shared" si="6"/>
        <v>forward_four_month_return_sector_median.name = 'forward_four_month_return_sector_median'</v>
      </c>
      <c r="O8" t="str">
        <f t="shared" si="7"/>
        <v>df = df.join(forward_four_month_return_sector_median, on=['year-month', 'sector'])</v>
      </c>
      <c r="P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Q8" t="str">
        <f t="shared" si="9"/>
        <v>forward_four_month_return_mad.name = 'forward_four_month_return_mad'</v>
      </c>
      <c r="R8" t="str">
        <f t="shared" si="10"/>
        <v>df = df.join(forward_four_month_return_mad, on=['year-month'])</v>
      </c>
      <c r="S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8" t="str">
        <f t="shared" si="12"/>
        <v>forward_four_month_return_sector_mad.name = 'forward_four_month_return_sector_mad'</v>
      </c>
      <c r="U8" t="str">
        <f t="shared" si="13"/>
        <v>df = df.join(forward_four_month_return_sector_mad, on=['year-month', 'sector'])</v>
      </c>
      <c r="V8" t="str">
        <f t="shared" si="14"/>
        <v>df['forward_four_month_return_zscore'] = (df['forward_four_month_return'] - df['forward_four_month_return_median']) / df['forward_four_month_return_mad']</v>
      </c>
      <c r="W8" t="str">
        <f t="shared" si="15"/>
        <v>df['forward_four_month_return_zscore'] = df.groupby(['year-month'])[['forward_four_month_return']].apply(modified_z)</v>
      </c>
      <c r="X8" t="str">
        <f t="shared" si="16"/>
        <v>df['forward_four_month_return_sector_zscore'] = (df['forward_four_month_return'] - df['forward_four_month_return_sector_median']) / df['forward_four_month_return_sector_mad']</v>
      </c>
      <c r="Y8" t="str">
        <f t="shared" si="17"/>
        <v>df['forward_four_month_return_sector_zscore'] = df.groupby(['year-month', 'sector'])[['forward_four_month_return']].apply(modified_z)</v>
      </c>
    </row>
    <row r="9" spans="1:25" x14ac:dyDescent="0.25">
      <c r="A9" t="s">
        <v>307</v>
      </c>
      <c r="B9">
        <v>10</v>
      </c>
      <c r="C9" t="str">
        <f t="shared" si="0"/>
        <v xml:space="preserve">'forward_five_month_return', </v>
      </c>
      <c r="D9" t="str">
        <f>VLOOKUP(A9,Status!A:C,3,FALSE)</f>
        <v>Enrichment (CRSP/Compustat Merged Database)</v>
      </c>
      <c r="E9">
        <v>17</v>
      </c>
      <c r="F9" t="str">
        <f t="shared" si="1"/>
        <v xml:space="preserve">df = df[np.abs(df.forward_five_month_return-df.forward_five_month_return.apply(np.nanmean())&lt;=(3*df.forward_five_month_return.apply(nanstd())] </v>
      </c>
      <c r="G9" t="str">
        <f t="shared" si="2"/>
        <v>forward_five_month_return_median = df.groupby(['year-month'])[['forward_five_month_return']].apply(np.nanmedian)</v>
      </c>
      <c r="H9">
        <v>18</v>
      </c>
      <c r="I9" t="str">
        <f t="shared" si="3"/>
        <v>forward_five_month_return_median.name = 'forward_five_month_return_median'</v>
      </c>
      <c r="J9">
        <v>19</v>
      </c>
      <c r="K9">
        <v>20</v>
      </c>
      <c r="L9" t="str">
        <f t="shared" si="4"/>
        <v>df = df.join(forward_five_month_return_median, on=['year-month'])</v>
      </c>
      <c r="M9" t="str">
        <f t="shared" si="5"/>
        <v>forward_five_month_return_sector_median = df.groupby(['year-month', 'sector'])[['forward_five_month_return']].apply(np.nanmedian)</v>
      </c>
      <c r="N9" t="str">
        <f t="shared" si="6"/>
        <v>forward_five_month_return_sector_median.name = 'forward_five_month_return_sector_median'</v>
      </c>
      <c r="O9" t="str">
        <f t="shared" si="7"/>
        <v>df = df.join(forward_five_month_return_sector_median, on=['year-month', 'sector'])</v>
      </c>
      <c r="P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Q9" t="str">
        <f t="shared" si="9"/>
        <v>forward_five_month_return_mad.name = 'forward_five_month_return_mad'</v>
      </c>
      <c r="R9" t="str">
        <f t="shared" si="10"/>
        <v>df = df.join(forward_five_month_return_mad, on=['year-month'])</v>
      </c>
      <c r="S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9" t="str">
        <f t="shared" si="12"/>
        <v>forward_five_month_return_sector_mad.name = 'forward_five_month_return_sector_mad'</v>
      </c>
      <c r="U9" t="str">
        <f t="shared" si="13"/>
        <v>df = df.join(forward_five_month_return_sector_mad, on=['year-month', 'sector'])</v>
      </c>
      <c r="V9" t="str">
        <f t="shared" si="14"/>
        <v>df['forward_five_month_return_zscore'] = (df['forward_five_month_return'] - df['forward_five_month_return_median']) / df['forward_five_month_return_mad']</v>
      </c>
      <c r="W9" t="str">
        <f t="shared" si="15"/>
        <v>df['forward_five_month_return_zscore'] = df.groupby(['year-month'])[['forward_five_month_return']].apply(modified_z)</v>
      </c>
      <c r="X9" t="str">
        <f t="shared" si="16"/>
        <v>df['forward_five_month_return_sector_zscore'] = (df['forward_five_month_return'] - df['forward_five_month_return_sector_median']) / df['forward_five_month_return_sector_mad']</v>
      </c>
      <c r="Y9" t="str">
        <f t="shared" si="17"/>
        <v>df['forward_five_month_return_sector_zscore'] = df.groupby(['year-month', 'sector'])[['forward_five_month_return']].apply(modified_z)</v>
      </c>
    </row>
    <row r="10" spans="1:25" x14ac:dyDescent="0.25">
      <c r="A10" t="s">
        <v>298</v>
      </c>
      <c r="B10">
        <v>11</v>
      </c>
      <c r="C10" t="str">
        <f t="shared" si="0"/>
        <v xml:space="preserve">'forward_six_month_return', </v>
      </c>
      <c r="D10" t="str">
        <f>VLOOKUP(A10,Status!A:C,3,FALSE)</f>
        <v>Enrichment (CRSP/Compustat Merged Database)</v>
      </c>
      <c r="E10">
        <v>21</v>
      </c>
      <c r="F10" t="str">
        <f t="shared" si="1"/>
        <v xml:space="preserve">df = df[np.abs(df.forward_six_month_return-df.forward_six_month_return.apply(np.nanmean())&lt;=(3*df.forward_six_month_return.apply(nanstd())] </v>
      </c>
      <c r="G10" t="str">
        <f t="shared" si="2"/>
        <v>forward_six_month_return_median = df.groupby(['year-month'])[['forward_six_month_return']].apply(np.nanmedian)</v>
      </c>
      <c r="H10">
        <v>22</v>
      </c>
      <c r="I10" t="str">
        <f t="shared" si="3"/>
        <v>forward_six_month_return_median.name = 'forward_six_month_return_median'</v>
      </c>
      <c r="J10">
        <v>23</v>
      </c>
      <c r="K10">
        <v>24</v>
      </c>
      <c r="L10" t="str">
        <f t="shared" si="4"/>
        <v>df = df.join(forward_six_month_return_median, on=['year-month'])</v>
      </c>
      <c r="M10" t="str">
        <f t="shared" si="5"/>
        <v>forward_six_month_return_sector_median = df.groupby(['year-month', 'sector'])[['forward_six_month_return']].apply(np.nanmedian)</v>
      </c>
      <c r="N10" t="str">
        <f t="shared" si="6"/>
        <v>forward_six_month_return_sector_median.name = 'forward_six_month_return_sector_median'</v>
      </c>
      <c r="O10" t="str">
        <f t="shared" si="7"/>
        <v>df = df.join(forward_six_month_return_sector_median, on=['year-month', 'sector'])</v>
      </c>
      <c r="P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Q10" t="str">
        <f t="shared" si="9"/>
        <v>forward_six_month_return_mad.name = 'forward_six_month_return_mad'</v>
      </c>
      <c r="R10" t="str">
        <f t="shared" si="10"/>
        <v>df = df.join(forward_six_month_return_mad, on=['year-month'])</v>
      </c>
      <c r="S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0" t="str">
        <f t="shared" si="12"/>
        <v>forward_six_month_return_sector_mad.name = 'forward_six_month_return_sector_mad'</v>
      </c>
      <c r="U10" t="str">
        <f t="shared" si="13"/>
        <v>df = df.join(forward_six_month_return_sector_mad, on=['year-month', 'sector'])</v>
      </c>
      <c r="V10" t="str">
        <f t="shared" si="14"/>
        <v>df['forward_six_month_return_zscore'] = (df['forward_six_month_return'] - df['forward_six_month_return_median']) / df['forward_six_month_return_mad']</v>
      </c>
      <c r="W10" t="str">
        <f t="shared" si="15"/>
        <v>df['forward_six_month_return_zscore'] = df.groupby(['year-month'])[['forward_six_month_return']].apply(modified_z)</v>
      </c>
      <c r="X10" t="str">
        <f t="shared" si="16"/>
        <v>df['forward_six_month_return_sector_zscore'] = (df['forward_six_month_return'] - df['forward_six_month_return_sector_median']) / df['forward_six_month_return_sector_mad']</v>
      </c>
      <c r="Y10" t="str">
        <f t="shared" si="17"/>
        <v>df['forward_six_month_return_sector_zscore'] = df.groupby(['year-month', 'sector'])[['forward_six_month_return']].apply(modified_z)</v>
      </c>
    </row>
    <row r="11" spans="1:25" x14ac:dyDescent="0.25">
      <c r="A11" t="s">
        <v>285</v>
      </c>
      <c r="B11">
        <v>12</v>
      </c>
      <c r="C11" t="str">
        <f t="shared" si="0"/>
        <v xml:space="preserve">'forward_seven_month_return', </v>
      </c>
      <c r="D11" t="str">
        <f>VLOOKUP(A11,Status!A:C,3,FALSE)</f>
        <v>Enrichment (CRSP/Compustat Merged Database)</v>
      </c>
      <c r="E11">
        <v>25</v>
      </c>
      <c r="F11" t="str">
        <f t="shared" si="1"/>
        <v xml:space="preserve">df = df[np.abs(df.forward_seven_month_return-df.forward_seven_month_return.apply(np.nanmean())&lt;=(3*df.forward_seven_month_return.apply(nanstd())] </v>
      </c>
      <c r="G11" t="str">
        <f t="shared" si="2"/>
        <v>forward_seven_month_return_median = df.groupby(['year-month'])[['forward_seven_month_return']].apply(np.nanmedian)</v>
      </c>
      <c r="H11">
        <v>26</v>
      </c>
      <c r="I11" t="str">
        <f t="shared" si="3"/>
        <v>forward_seven_month_return_median.name = 'forward_seven_month_return_median'</v>
      </c>
      <c r="J11">
        <v>27</v>
      </c>
      <c r="K11">
        <v>28</v>
      </c>
      <c r="L11" t="str">
        <f t="shared" si="4"/>
        <v>df = df.join(forward_seven_month_return_median, on=['year-month'])</v>
      </c>
      <c r="M11" t="str">
        <f t="shared" si="5"/>
        <v>forward_seven_month_return_sector_median = df.groupby(['year-month', 'sector'])[['forward_seven_month_return']].apply(np.nanmedian)</v>
      </c>
      <c r="N11" t="str">
        <f t="shared" si="6"/>
        <v>forward_seven_month_return_sector_median.name = 'forward_seven_month_return_sector_median'</v>
      </c>
      <c r="O11" t="str">
        <f t="shared" si="7"/>
        <v>df = df.join(forward_seven_month_return_sector_median, on=['year-month', 'sector'])</v>
      </c>
      <c r="P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Q11" t="str">
        <f t="shared" si="9"/>
        <v>forward_seven_month_return_mad.name = 'forward_seven_month_return_mad'</v>
      </c>
      <c r="R11" t="str">
        <f t="shared" si="10"/>
        <v>df = df.join(forward_seven_month_return_mad, on=['year-month'])</v>
      </c>
      <c r="S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1" t="str">
        <f t="shared" si="12"/>
        <v>forward_seven_month_return_sector_mad.name = 'forward_seven_month_return_sector_mad'</v>
      </c>
      <c r="U11" t="str">
        <f t="shared" si="13"/>
        <v>df = df.join(forward_seven_month_return_sector_mad, on=['year-month', 'sector'])</v>
      </c>
      <c r="V11" t="str">
        <f t="shared" si="14"/>
        <v>df['forward_seven_month_return_zscore'] = (df['forward_seven_month_return'] - df['forward_seven_month_return_median']) / df['forward_seven_month_return_mad']</v>
      </c>
      <c r="W11" t="str">
        <f t="shared" si="15"/>
        <v>df['forward_seven_month_return_zscore'] = df.groupby(['year-month'])[['forward_seven_month_return']].apply(modified_z)</v>
      </c>
      <c r="X11" t="str">
        <f t="shared" si="16"/>
        <v>df['forward_seven_month_return_sector_zscore'] = (df['forward_seven_month_return'] - df['forward_seven_month_return_sector_median']) / df['forward_seven_month_return_sector_mad']</v>
      </c>
      <c r="Y11" t="str">
        <f t="shared" si="17"/>
        <v>df['forward_seven_month_return_sector_zscore'] = df.groupby(['year-month', 'sector'])[['forward_seven_month_return']].apply(modified_z)</v>
      </c>
    </row>
    <row r="12" spans="1:25" x14ac:dyDescent="0.25">
      <c r="A12" t="s">
        <v>276</v>
      </c>
      <c r="B12">
        <v>13</v>
      </c>
      <c r="C12" t="str">
        <f t="shared" si="0"/>
        <v xml:space="preserve">'forward_eight_month_return', </v>
      </c>
      <c r="D12" t="str">
        <f>VLOOKUP(A12,Status!A:C,3,FALSE)</f>
        <v>Enrichment (CRSP/Compustat Merged Database)</v>
      </c>
      <c r="E12">
        <v>29</v>
      </c>
      <c r="F12" t="str">
        <f t="shared" si="1"/>
        <v xml:space="preserve">df = df[np.abs(df.forward_eight_month_return-df.forward_eight_month_return.apply(np.nanmean())&lt;=(3*df.forward_eight_month_return.apply(nanstd())] </v>
      </c>
      <c r="G12" t="str">
        <f t="shared" si="2"/>
        <v>forward_eight_month_return_median = df.groupby(['year-month'])[['forward_eight_month_return']].apply(np.nanmedian)</v>
      </c>
      <c r="H12">
        <v>30</v>
      </c>
      <c r="I12" t="str">
        <f t="shared" si="3"/>
        <v>forward_eight_month_return_median.name = 'forward_eight_month_return_median'</v>
      </c>
      <c r="J12">
        <v>31</v>
      </c>
      <c r="K12">
        <v>32</v>
      </c>
      <c r="L12" t="str">
        <f t="shared" si="4"/>
        <v>df = df.join(forward_eight_month_return_median, on=['year-month'])</v>
      </c>
      <c r="M12" t="str">
        <f t="shared" si="5"/>
        <v>forward_eight_month_return_sector_median = df.groupby(['year-month', 'sector'])[['forward_eight_month_return']].apply(np.nanmedian)</v>
      </c>
      <c r="N12" t="str">
        <f t="shared" si="6"/>
        <v>forward_eight_month_return_sector_median.name = 'forward_eight_month_return_sector_median'</v>
      </c>
      <c r="O12" t="str">
        <f t="shared" si="7"/>
        <v>df = df.join(forward_eight_month_return_sector_median, on=['year-month', 'sector'])</v>
      </c>
      <c r="P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Q12" t="str">
        <f t="shared" si="9"/>
        <v>forward_eight_month_return_mad.name = 'forward_eight_month_return_mad'</v>
      </c>
      <c r="R12" t="str">
        <f t="shared" si="10"/>
        <v>df = df.join(forward_eight_month_return_mad, on=['year-month'])</v>
      </c>
      <c r="S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2" t="str">
        <f t="shared" si="12"/>
        <v>forward_eight_month_return_sector_mad.name = 'forward_eight_month_return_sector_mad'</v>
      </c>
      <c r="U12" t="str">
        <f t="shared" si="13"/>
        <v>df = df.join(forward_eight_month_return_sector_mad, on=['year-month', 'sector'])</v>
      </c>
      <c r="V12" t="str">
        <f t="shared" si="14"/>
        <v>df['forward_eight_month_return_zscore'] = (df['forward_eight_month_return'] - df['forward_eight_month_return_median']) / df['forward_eight_month_return_mad']</v>
      </c>
      <c r="W12" t="str">
        <f t="shared" si="15"/>
        <v>df['forward_eight_month_return_zscore'] = df.groupby(['year-month'])[['forward_eight_month_return']].apply(modified_z)</v>
      </c>
      <c r="X12" t="str">
        <f t="shared" si="16"/>
        <v>df['forward_eight_month_return_sector_zscore'] = (df['forward_eight_month_return'] - df['forward_eight_month_return_sector_median']) / df['forward_eight_month_return_sector_mad']</v>
      </c>
      <c r="Y12" t="str">
        <f t="shared" si="17"/>
        <v>df['forward_eight_month_return_sector_zscore'] = df.groupby(['year-month', 'sector'])[['forward_eight_month_return']].apply(modified_z)</v>
      </c>
    </row>
    <row r="13" spans="1:25" x14ac:dyDescent="0.25">
      <c r="A13" t="s">
        <v>267</v>
      </c>
      <c r="B13">
        <v>14</v>
      </c>
      <c r="C13" t="str">
        <f t="shared" si="0"/>
        <v xml:space="preserve">'forward_nine_month_return', </v>
      </c>
      <c r="D13" t="str">
        <f>VLOOKUP(A13,Status!A:C,3,FALSE)</f>
        <v>Enrichment (CRSP/Compustat Merged Database)</v>
      </c>
      <c r="E13">
        <v>33</v>
      </c>
      <c r="F13" t="str">
        <f t="shared" si="1"/>
        <v xml:space="preserve">df = df[np.abs(df.forward_nine_month_return-df.forward_nine_month_return.apply(np.nanmean())&lt;=(3*df.forward_nine_month_return.apply(nanstd())] </v>
      </c>
      <c r="G13" t="str">
        <f t="shared" si="2"/>
        <v>forward_nine_month_return_median = df.groupby(['year-month'])[['forward_nine_month_return']].apply(np.nanmedian)</v>
      </c>
      <c r="H13">
        <v>34</v>
      </c>
      <c r="I13" t="str">
        <f t="shared" si="3"/>
        <v>forward_nine_month_return_median.name = 'forward_nine_month_return_median'</v>
      </c>
      <c r="J13">
        <v>35</v>
      </c>
      <c r="K13">
        <v>36</v>
      </c>
      <c r="L13" t="str">
        <f t="shared" si="4"/>
        <v>df = df.join(forward_nine_month_return_median, on=['year-month'])</v>
      </c>
      <c r="M13" t="str">
        <f t="shared" si="5"/>
        <v>forward_nine_month_return_sector_median = df.groupby(['year-month', 'sector'])[['forward_nine_month_return']].apply(np.nanmedian)</v>
      </c>
      <c r="N13" t="str">
        <f t="shared" si="6"/>
        <v>forward_nine_month_return_sector_median.name = 'forward_nine_month_return_sector_median'</v>
      </c>
      <c r="O13" t="str">
        <f t="shared" si="7"/>
        <v>df = df.join(forward_nine_month_return_sector_median, on=['year-month', 'sector'])</v>
      </c>
      <c r="P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Q13" t="str">
        <f t="shared" si="9"/>
        <v>forward_nine_month_return_mad.name = 'forward_nine_month_return_mad'</v>
      </c>
      <c r="R13" t="str">
        <f t="shared" si="10"/>
        <v>df = df.join(forward_nine_month_return_mad, on=['year-month'])</v>
      </c>
      <c r="S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3" t="str">
        <f t="shared" si="12"/>
        <v>forward_nine_month_return_sector_mad.name = 'forward_nine_month_return_sector_mad'</v>
      </c>
      <c r="U13" t="str">
        <f t="shared" si="13"/>
        <v>df = df.join(forward_nine_month_return_sector_mad, on=['year-month', 'sector'])</v>
      </c>
      <c r="V13" t="str">
        <f t="shared" si="14"/>
        <v>df['forward_nine_month_return_zscore'] = (df['forward_nine_month_return'] - df['forward_nine_month_return_median']) / df['forward_nine_month_return_mad']</v>
      </c>
      <c r="W13" t="str">
        <f t="shared" si="15"/>
        <v>df['forward_nine_month_return_zscore'] = df.groupby(['year-month'])[['forward_nine_month_return']].apply(modified_z)</v>
      </c>
      <c r="X13" t="str">
        <f t="shared" si="16"/>
        <v>df['forward_nine_month_return_sector_zscore'] = (df['forward_nine_month_return'] - df['forward_nine_month_return_sector_median']) / df['forward_nine_month_return_sector_mad']</v>
      </c>
      <c r="Y13" t="str">
        <f t="shared" si="17"/>
        <v>df['forward_nine_month_return_sector_zscore'] = df.groupby(['year-month', 'sector'])[['forward_nine_month_return']].apply(modified_z)</v>
      </c>
    </row>
    <row r="14" spans="1:25" x14ac:dyDescent="0.25">
      <c r="A14" t="s">
        <v>259</v>
      </c>
      <c r="B14">
        <v>15</v>
      </c>
      <c r="C14" t="str">
        <f t="shared" si="0"/>
        <v xml:space="preserve">'forward_ten_month_return', </v>
      </c>
      <c r="D14" t="str">
        <f>VLOOKUP(A14,Status!A:C,3,FALSE)</f>
        <v>Enrichment (CRSP/Compustat Merged Database)</v>
      </c>
      <c r="E14">
        <v>37</v>
      </c>
      <c r="F14" t="str">
        <f t="shared" si="1"/>
        <v xml:space="preserve">df = df[np.abs(df.forward_ten_month_return-df.forward_ten_month_return.apply(np.nanmean())&lt;=(3*df.forward_ten_month_return.apply(nanstd())] </v>
      </c>
      <c r="G14" t="str">
        <f t="shared" si="2"/>
        <v>forward_ten_month_return_median = df.groupby(['year-month'])[['forward_ten_month_return']].apply(np.nanmedian)</v>
      </c>
      <c r="H14">
        <v>38</v>
      </c>
      <c r="I14" t="str">
        <f t="shared" si="3"/>
        <v>forward_ten_month_return_median.name = 'forward_ten_month_return_median'</v>
      </c>
      <c r="J14">
        <v>39</v>
      </c>
      <c r="K14">
        <v>40</v>
      </c>
      <c r="L14" t="str">
        <f t="shared" si="4"/>
        <v>df = df.join(forward_ten_month_return_median, on=['year-month'])</v>
      </c>
      <c r="M14" t="str">
        <f t="shared" si="5"/>
        <v>forward_ten_month_return_sector_median = df.groupby(['year-month', 'sector'])[['forward_ten_month_return']].apply(np.nanmedian)</v>
      </c>
      <c r="N14" t="str">
        <f t="shared" si="6"/>
        <v>forward_ten_month_return_sector_median.name = 'forward_ten_month_return_sector_median'</v>
      </c>
      <c r="O14" t="str">
        <f t="shared" si="7"/>
        <v>df = df.join(forward_ten_month_return_sector_median, on=['year-month', 'sector'])</v>
      </c>
      <c r="P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Q14" t="str">
        <f t="shared" si="9"/>
        <v>forward_ten_month_return_mad.name = 'forward_ten_month_return_mad'</v>
      </c>
      <c r="R14" t="str">
        <f t="shared" si="10"/>
        <v>df = df.join(forward_ten_month_return_mad, on=['year-month'])</v>
      </c>
      <c r="S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4" t="str">
        <f t="shared" si="12"/>
        <v>forward_ten_month_return_sector_mad.name = 'forward_ten_month_return_sector_mad'</v>
      </c>
      <c r="U14" t="str">
        <f t="shared" si="13"/>
        <v>df = df.join(forward_ten_month_return_sector_mad, on=['year-month', 'sector'])</v>
      </c>
      <c r="V14" t="str">
        <f t="shared" si="14"/>
        <v>df['forward_ten_month_return_zscore'] = (df['forward_ten_month_return'] - df['forward_ten_month_return_median']) / df['forward_ten_month_return_mad']</v>
      </c>
      <c r="W14" t="str">
        <f t="shared" si="15"/>
        <v>df['forward_ten_month_return_zscore'] = df.groupby(['year-month'])[['forward_ten_month_return']].apply(modified_z)</v>
      </c>
      <c r="X14" t="str">
        <f t="shared" si="16"/>
        <v>df['forward_ten_month_return_sector_zscore'] = (df['forward_ten_month_return'] - df['forward_ten_month_return_sector_median']) / df['forward_ten_month_return_sector_mad']</v>
      </c>
      <c r="Y14" t="str">
        <f t="shared" si="17"/>
        <v>df['forward_ten_month_return_sector_zscore'] = df.groupby(['year-month', 'sector'])[['forward_ten_month_return']].apply(modified_z)</v>
      </c>
    </row>
    <row r="15" spans="1:25" x14ac:dyDescent="0.25">
      <c r="A15" t="s">
        <v>249</v>
      </c>
      <c r="B15">
        <v>16</v>
      </c>
      <c r="C15" t="str">
        <f t="shared" si="0"/>
        <v xml:space="preserve">'forward_eleven_month_return', </v>
      </c>
      <c r="D15" t="str">
        <f>VLOOKUP(A15,Status!A:C,3,FALSE)</f>
        <v>Enrichment (CRSP/Compustat Merged Database)</v>
      </c>
      <c r="E15">
        <v>41</v>
      </c>
      <c r="F15" t="str">
        <f t="shared" si="1"/>
        <v xml:space="preserve">df = df[np.abs(df.forward_eleven_month_return-df.forward_eleven_month_return.apply(np.nanmean())&lt;=(3*df.forward_eleven_month_return.apply(nanstd())] </v>
      </c>
      <c r="G15" t="str">
        <f t="shared" si="2"/>
        <v>forward_eleven_month_return_median = df.groupby(['year-month'])[['forward_eleven_month_return']].apply(np.nanmedian)</v>
      </c>
      <c r="H15">
        <v>42</v>
      </c>
      <c r="I15" t="str">
        <f t="shared" si="3"/>
        <v>forward_eleven_month_return_median.name = 'forward_eleven_month_return_median'</v>
      </c>
      <c r="J15">
        <v>43</v>
      </c>
      <c r="K15">
        <v>44</v>
      </c>
      <c r="L15" t="str">
        <f t="shared" si="4"/>
        <v>df = df.join(forward_eleven_month_return_median, on=['year-month'])</v>
      </c>
      <c r="M15" t="str">
        <f t="shared" si="5"/>
        <v>forward_eleven_month_return_sector_median = df.groupby(['year-month', 'sector'])[['forward_eleven_month_return']].apply(np.nanmedian)</v>
      </c>
      <c r="N15" t="str">
        <f t="shared" si="6"/>
        <v>forward_eleven_month_return_sector_median.name = 'forward_eleven_month_return_sector_median'</v>
      </c>
      <c r="O15" t="str">
        <f t="shared" si="7"/>
        <v>df = df.join(forward_eleven_month_return_sector_median, on=['year-month', 'sector'])</v>
      </c>
      <c r="P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Q15" t="str">
        <f t="shared" si="9"/>
        <v>forward_eleven_month_return_mad.name = 'forward_eleven_month_return_mad'</v>
      </c>
      <c r="R15" t="str">
        <f t="shared" si="10"/>
        <v>df = df.join(forward_eleven_month_return_mad, on=['year-month'])</v>
      </c>
      <c r="S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5" t="str">
        <f t="shared" si="12"/>
        <v>forward_eleven_month_return_sector_mad.name = 'forward_eleven_month_return_sector_mad'</v>
      </c>
      <c r="U15" t="str">
        <f t="shared" si="13"/>
        <v>df = df.join(forward_eleven_month_return_sector_mad, on=['year-month', 'sector'])</v>
      </c>
      <c r="V15" t="str">
        <f t="shared" si="14"/>
        <v>df['forward_eleven_month_return_zscore'] = (df['forward_eleven_month_return'] - df['forward_eleven_month_return_median']) / df['forward_eleven_month_return_mad']</v>
      </c>
      <c r="W15" t="str">
        <f t="shared" si="15"/>
        <v>df['forward_eleven_month_return_zscore'] = df.groupby(['year-month'])[['forward_eleven_month_return']].apply(modified_z)</v>
      </c>
      <c r="X15" t="str">
        <f t="shared" si="16"/>
        <v>df['forward_eleven_month_return_sector_zscore'] = (df['forward_eleven_month_return'] - df['forward_eleven_month_return_sector_median']) / df['forward_eleven_month_return_sector_mad']</v>
      </c>
      <c r="Y15" t="str">
        <f t="shared" si="17"/>
        <v>df['forward_eleven_month_return_sector_zscore'] = df.groupby(['year-month', 'sector'])[['forward_eleven_month_return']].apply(modified_z)</v>
      </c>
    </row>
    <row r="16" spans="1:25" x14ac:dyDescent="0.25">
      <c r="A16" t="s">
        <v>236</v>
      </c>
      <c r="B16">
        <v>17</v>
      </c>
      <c r="C16" t="str">
        <f t="shared" si="0"/>
        <v xml:space="preserve">'forward_twelve_month_return', </v>
      </c>
      <c r="D16" t="str">
        <f>VLOOKUP(A16,Status!A:C,3,FALSE)</f>
        <v>Enrichment (CRSP/Compustat Merged Database)</v>
      </c>
      <c r="E16">
        <v>45</v>
      </c>
      <c r="F16" t="str">
        <f t="shared" si="1"/>
        <v xml:space="preserve">df = df[np.abs(df.forward_twelve_month_return-df.forward_twelve_month_return.apply(np.nanmean())&lt;=(3*df.forward_twelve_month_return.apply(nanstd())] </v>
      </c>
      <c r="G16" t="str">
        <f t="shared" si="2"/>
        <v>forward_twelve_month_return_median = df.groupby(['year-month'])[['forward_twelve_month_return']].apply(np.nanmedian)</v>
      </c>
      <c r="H16">
        <v>46</v>
      </c>
      <c r="I16" t="str">
        <f t="shared" si="3"/>
        <v>forward_twelve_month_return_median.name = 'forward_twelve_month_return_median'</v>
      </c>
      <c r="J16">
        <v>47</v>
      </c>
      <c r="K16">
        <v>48</v>
      </c>
      <c r="L16" t="str">
        <f t="shared" si="4"/>
        <v>df = df.join(forward_twelve_month_return_median, on=['year-month'])</v>
      </c>
      <c r="M16" t="str">
        <f t="shared" si="5"/>
        <v>forward_twelve_month_return_sector_median = df.groupby(['year-month', 'sector'])[['forward_twelve_month_return']].apply(np.nanmedian)</v>
      </c>
      <c r="N16" t="str">
        <f t="shared" si="6"/>
        <v>forward_twelve_month_return_sector_median.name = 'forward_twelve_month_return_sector_median'</v>
      </c>
      <c r="O16" t="str">
        <f t="shared" si="7"/>
        <v>df = df.join(forward_twelve_month_return_sector_median, on=['year-month', 'sector'])</v>
      </c>
      <c r="P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Q16" t="str">
        <f t="shared" si="9"/>
        <v>forward_twelve_month_return_mad.name = 'forward_twelve_month_return_mad'</v>
      </c>
      <c r="R16" t="str">
        <f t="shared" si="10"/>
        <v>df = df.join(forward_twelve_month_return_mad, on=['year-month'])</v>
      </c>
      <c r="S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6" t="str">
        <f t="shared" si="12"/>
        <v>forward_twelve_month_return_sector_mad.name = 'forward_twelve_month_return_sector_mad'</v>
      </c>
      <c r="U16" t="str">
        <f t="shared" si="13"/>
        <v>df = df.join(forward_twelve_month_return_sector_mad, on=['year-month', 'sector'])</v>
      </c>
      <c r="V16" t="str">
        <f t="shared" si="14"/>
        <v>df['forward_twelve_month_return_zscore'] = (df['forward_twelve_month_return'] - df['forward_twelve_month_return_median']) / df['forward_twelve_month_return_mad']</v>
      </c>
      <c r="W16" t="str">
        <f t="shared" si="15"/>
        <v>df['forward_twelve_month_return_zscore'] = df.groupby(['year-month'])[['forward_twelve_month_return']].apply(modified_z)</v>
      </c>
      <c r="X16" t="str">
        <f t="shared" si="16"/>
        <v>df['forward_twelve_month_return_sector_zscore'] = (df['forward_twelve_month_return'] - df['forward_twelve_month_return_sector_median']) / df['forward_twelve_month_return_sector_mad']</v>
      </c>
      <c r="Y16" t="str">
        <f t="shared" si="17"/>
        <v>df['forward_twelve_month_return_sector_zscore'] = df.groupby(['year-month', 'sector'])[['forward_twelve_month_return']].apply(modified_z)</v>
      </c>
    </row>
    <row r="17" spans="1:25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 t="str">
        <f>VLOOKUP(A17,Status!A:C,3,FALSE)</f>
        <v>Enrichment (CRSP/Compustat Merged Database)</v>
      </c>
      <c r="E17">
        <v>49</v>
      </c>
      <c r="F17" t="str">
        <f t="shared" si="1"/>
        <v xml:space="preserve">df = df[np.abs(df.forward_thirteen_month_return-df.forward_thirteen_month_return.apply(np.nanmean())&lt;=(3*df.forward_thirteen_month_return.apply(nanstd())] </v>
      </c>
      <c r="G17" t="str">
        <f t="shared" si="2"/>
        <v>forward_thirteen_month_return_median = df.groupby(['year-month'])[['forward_thirteen_month_return']].apply(np.nanmedian)</v>
      </c>
      <c r="H17">
        <v>50</v>
      </c>
      <c r="I17" t="str">
        <f t="shared" si="3"/>
        <v>forward_thirteen_month_return_median.name = 'forward_thirteen_month_return_median'</v>
      </c>
      <c r="J17">
        <v>51</v>
      </c>
      <c r="K17">
        <v>52</v>
      </c>
      <c r="L17" t="str">
        <f t="shared" si="4"/>
        <v>df = df.join(forward_thirteen_month_return_median, on=['year-month'])</v>
      </c>
      <c r="M17" t="str">
        <f t="shared" si="5"/>
        <v>forward_thirteen_month_return_sector_median = df.groupby(['year-month', 'sector'])[['forward_thirteen_month_return']].apply(np.nanmedian)</v>
      </c>
      <c r="N17" t="str">
        <f t="shared" si="6"/>
        <v>forward_thirteen_month_return_sector_median.name = 'forward_thirteen_month_return_sector_median'</v>
      </c>
      <c r="O17" t="str">
        <f t="shared" si="7"/>
        <v>df = df.join(forward_thirteen_month_return_sector_median, on=['year-month', 'sector'])</v>
      </c>
      <c r="P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Q17" t="str">
        <f t="shared" si="9"/>
        <v>forward_thirteen_month_return_mad.name = 'forward_thirteen_month_return_mad'</v>
      </c>
      <c r="R17" t="str">
        <f t="shared" si="10"/>
        <v>df = df.join(forward_thirteen_month_return_mad, on=['year-month'])</v>
      </c>
      <c r="S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7" t="str">
        <f t="shared" si="12"/>
        <v>forward_thirteen_month_return_sector_mad.name = 'forward_thirteen_month_return_sector_mad'</v>
      </c>
      <c r="U17" t="str">
        <f t="shared" si="13"/>
        <v>df = df.join(forward_thirteen_month_return_sector_mad, on=['year-month', 'sector'])</v>
      </c>
      <c r="V17" t="str">
        <f t="shared" si="14"/>
        <v>df['forward_thirteen_month_return_zscore'] = (df['forward_thirteen_month_return'] - df['forward_thirteen_month_return_median']) / df['forward_thirteen_month_return_mad']</v>
      </c>
      <c r="W17" t="str">
        <f t="shared" si="15"/>
        <v>df['forward_thirteen_month_return_zscore'] = df.groupby(['year-month'])[['forward_thirteen_month_return']].apply(modified_z)</v>
      </c>
      <c r="X17" t="str">
        <f t="shared" si="16"/>
        <v>df['forward_thirteen_month_return_sector_zscore'] = (df['forward_thirteen_month_return'] - df['forward_thirteen_month_return_sector_median']) / df['forward_thirteen_month_return_sector_mad']</v>
      </c>
      <c r="Y17" t="str">
        <f t="shared" si="17"/>
        <v>df['forward_thirteen_month_return_sector_zscore'] = df.groupby(['year-month', 'sector'])[['forward_thirteen_month_return']].apply(modified_z)</v>
      </c>
    </row>
    <row r="18" spans="1:25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 t="str">
        <f>VLOOKUP(A18,Status!A:C,3,FALSE)</f>
        <v>Enrichment (CRSP/Compustat Merged Database)</v>
      </c>
      <c r="E18">
        <v>53</v>
      </c>
      <c r="F18" t="str">
        <f t="shared" si="1"/>
        <v xml:space="preserve">df = df[np.abs(df.forward_fourteen_month_return-df.forward_fourteen_month_return.apply(np.nanmean())&lt;=(3*df.forward_fourteen_month_return.apply(nanstd())] </v>
      </c>
      <c r="G18" t="str">
        <f t="shared" si="2"/>
        <v>forward_fourteen_month_return_median = df.groupby(['year-month'])[['forward_fourteen_month_return']].apply(np.nanmedian)</v>
      </c>
      <c r="H18">
        <v>54</v>
      </c>
      <c r="I18" t="str">
        <f t="shared" si="3"/>
        <v>forward_fourteen_month_return_median.name = 'forward_fourteen_month_return_median'</v>
      </c>
      <c r="J18">
        <v>55</v>
      </c>
      <c r="K18">
        <v>56</v>
      </c>
      <c r="L18" t="str">
        <f t="shared" si="4"/>
        <v>df = df.join(forward_fourteen_month_return_median, on=['year-month'])</v>
      </c>
      <c r="M18" t="str">
        <f t="shared" si="5"/>
        <v>forward_fourteen_month_return_sector_median = df.groupby(['year-month', 'sector'])[['forward_fourteen_month_return']].apply(np.nanmedian)</v>
      </c>
      <c r="N18" t="str">
        <f t="shared" si="6"/>
        <v>forward_fourteen_month_return_sector_median.name = 'forward_fourteen_month_return_sector_median'</v>
      </c>
      <c r="O18" t="str">
        <f t="shared" si="7"/>
        <v>df = df.join(forward_fourteen_month_return_sector_median, on=['year-month', 'sector'])</v>
      </c>
      <c r="P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Q18" t="str">
        <f t="shared" si="9"/>
        <v>forward_fourteen_month_return_mad.name = 'forward_fourteen_month_return_mad'</v>
      </c>
      <c r="R18" t="str">
        <f t="shared" si="10"/>
        <v>df = df.join(forward_fourteen_month_return_mad, on=['year-month'])</v>
      </c>
      <c r="S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8" t="str">
        <f t="shared" si="12"/>
        <v>forward_fourteen_month_return_sector_mad.name = 'forward_fourteen_month_return_sector_mad'</v>
      </c>
      <c r="U18" t="str">
        <f t="shared" si="13"/>
        <v>df = df.join(forward_fourteen_month_return_sector_mad, on=['year-month', 'sector'])</v>
      </c>
      <c r="V18" t="str">
        <f t="shared" si="14"/>
        <v>df['forward_fourteen_month_return_zscore'] = (df['forward_fourteen_month_return'] - df['forward_fourteen_month_return_median']) / df['forward_fourteen_month_return_mad']</v>
      </c>
      <c r="W18" t="str">
        <f t="shared" si="15"/>
        <v>df['forward_fourteen_month_return_zscore'] = df.groupby(['year-month'])[['forward_fourteen_month_return']].apply(modified_z)</v>
      </c>
      <c r="X18" t="str">
        <f t="shared" si="16"/>
        <v>df['forward_fourteen_month_return_sector_zscore'] = (df['forward_fourteen_month_return'] - df['forward_fourteen_month_return_sector_median']) / df['forward_fourteen_month_return_sector_mad']</v>
      </c>
      <c r="Y18" t="str">
        <f t="shared" si="17"/>
        <v>df['forward_fourteen_month_return_sector_zscore'] = df.groupby(['year-month', 'sector'])[['forward_fourteen_month_return']].apply(modified_z)</v>
      </c>
    </row>
    <row r="19" spans="1:25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 t="str">
        <f>VLOOKUP(A19,Status!A:C,3,FALSE)</f>
        <v>Enrichment (CRSP/Compustat Merged Database)</v>
      </c>
      <c r="E19">
        <v>57</v>
      </c>
      <c r="F19" t="str">
        <f t="shared" si="1"/>
        <v xml:space="preserve">df = df[np.abs(df.forward_fifteen_month_return-df.forward_fifteen_month_return.apply(np.nanmean())&lt;=(3*df.forward_fifteen_month_return.apply(nanstd())] </v>
      </c>
      <c r="G19" t="str">
        <f t="shared" si="2"/>
        <v>forward_fifteen_month_return_median = df.groupby(['year-month'])[['forward_fifteen_month_return']].apply(np.nanmedian)</v>
      </c>
      <c r="H19">
        <v>58</v>
      </c>
      <c r="I19" t="str">
        <f t="shared" si="3"/>
        <v>forward_fifteen_month_return_median.name = 'forward_fifteen_month_return_median'</v>
      </c>
      <c r="J19">
        <v>59</v>
      </c>
      <c r="K19">
        <v>60</v>
      </c>
      <c r="L19" t="str">
        <f t="shared" si="4"/>
        <v>df = df.join(forward_fifteen_month_return_median, on=['year-month'])</v>
      </c>
      <c r="M19" t="str">
        <f t="shared" si="5"/>
        <v>forward_fifteen_month_return_sector_median = df.groupby(['year-month', 'sector'])[['forward_fifteen_month_return']].apply(np.nanmedian)</v>
      </c>
      <c r="N19" t="str">
        <f t="shared" si="6"/>
        <v>forward_fifteen_month_return_sector_median.name = 'forward_fifteen_month_return_sector_median'</v>
      </c>
      <c r="O19" t="str">
        <f t="shared" si="7"/>
        <v>df = df.join(forward_fifteen_month_return_sector_median, on=['year-month', 'sector'])</v>
      </c>
      <c r="P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Q19" t="str">
        <f t="shared" si="9"/>
        <v>forward_fifteen_month_return_mad.name = 'forward_fifteen_month_return_mad'</v>
      </c>
      <c r="R19" t="str">
        <f t="shared" si="10"/>
        <v>df = df.join(forward_fifteen_month_return_mad, on=['year-month'])</v>
      </c>
      <c r="S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19" t="str">
        <f t="shared" si="12"/>
        <v>forward_fifteen_month_return_sector_mad.name = 'forward_fifteen_month_return_sector_mad'</v>
      </c>
      <c r="U19" t="str">
        <f t="shared" si="13"/>
        <v>df = df.join(forward_fifteen_month_return_sector_mad, on=['year-month', 'sector'])</v>
      </c>
      <c r="V19" t="str">
        <f t="shared" si="14"/>
        <v>df['forward_fifteen_month_return_zscore'] = (df['forward_fifteen_month_return'] - df['forward_fifteen_month_return_median']) / df['forward_fifteen_month_return_mad']</v>
      </c>
      <c r="W19" t="str">
        <f t="shared" si="15"/>
        <v>df['forward_fifteen_month_return_zscore'] = df.groupby(['year-month'])[['forward_fifteen_month_return']].apply(modified_z)</v>
      </c>
      <c r="X19" t="str">
        <f t="shared" si="16"/>
        <v>df['forward_fifteen_month_return_sector_zscore'] = (df['forward_fifteen_month_return'] - df['forward_fifteen_month_return_sector_median']) / df['forward_fifteen_month_return_sector_mad']</v>
      </c>
      <c r="Y19" t="str">
        <f t="shared" si="17"/>
        <v>df['forward_fifteen_month_return_sector_zscore'] = df.groupby(['year-month', 'sector'])[['forward_fifteen_month_return']].apply(modified_z)</v>
      </c>
    </row>
    <row r="20" spans="1:25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 t="str">
        <f>VLOOKUP(A20,Status!A:C,3,FALSE)</f>
        <v>Enrichment (CRSP/Compustat Merged Database)</v>
      </c>
      <c r="E20">
        <v>61</v>
      </c>
      <c r="F20" t="str">
        <f t="shared" si="1"/>
        <v xml:space="preserve">df = df[np.abs(df.forward_sixteen_month_return-df.forward_sixteen_month_return.apply(np.nanmean())&lt;=(3*df.forward_sixteen_month_return.apply(nanstd())] </v>
      </c>
      <c r="G20" t="str">
        <f t="shared" si="2"/>
        <v>forward_sixteen_month_return_median = df.groupby(['year-month'])[['forward_sixteen_month_return']].apply(np.nanmedian)</v>
      </c>
      <c r="H20">
        <v>62</v>
      </c>
      <c r="I20" t="str">
        <f t="shared" si="3"/>
        <v>forward_sixteen_month_return_median.name = 'forward_sixteen_month_return_median'</v>
      </c>
      <c r="J20">
        <v>63</v>
      </c>
      <c r="K20">
        <v>64</v>
      </c>
      <c r="L20" t="str">
        <f t="shared" si="4"/>
        <v>df = df.join(forward_sixteen_month_return_median, on=['year-month'])</v>
      </c>
      <c r="M20" t="str">
        <f t="shared" si="5"/>
        <v>forward_sixteen_month_return_sector_median = df.groupby(['year-month', 'sector'])[['forward_sixteen_month_return']].apply(np.nanmedian)</v>
      </c>
      <c r="N20" t="str">
        <f t="shared" si="6"/>
        <v>forward_sixteen_month_return_sector_median.name = 'forward_sixteen_month_return_sector_median'</v>
      </c>
      <c r="O20" t="str">
        <f t="shared" si="7"/>
        <v>df = df.join(forward_sixteen_month_return_sector_median, on=['year-month', 'sector'])</v>
      </c>
      <c r="P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Q20" t="str">
        <f t="shared" si="9"/>
        <v>forward_sixteen_month_return_mad.name = 'forward_sixteen_month_return_mad'</v>
      </c>
      <c r="R20" t="str">
        <f t="shared" si="10"/>
        <v>df = df.join(forward_sixteen_month_return_mad, on=['year-month'])</v>
      </c>
      <c r="S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0" t="str">
        <f t="shared" si="12"/>
        <v>forward_sixteen_month_return_sector_mad.name = 'forward_sixteen_month_return_sector_mad'</v>
      </c>
      <c r="U20" t="str">
        <f t="shared" si="13"/>
        <v>df = df.join(forward_sixteen_month_return_sector_mad, on=['year-month', 'sector'])</v>
      </c>
      <c r="V20" t="str">
        <f t="shared" si="14"/>
        <v>df['forward_sixteen_month_return_zscore'] = (df['forward_sixteen_month_return'] - df['forward_sixteen_month_return_median']) / df['forward_sixteen_month_return_mad']</v>
      </c>
      <c r="W20" t="str">
        <f t="shared" si="15"/>
        <v>df['forward_sixteen_month_return_zscore'] = df.groupby(['year-month'])[['forward_sixteen_month_return']].apply(modified_z)</v>
      </c>
      <c r="X20" t="str">
        <f t="shared" si="16"/>
        <v>df['forward_sixteen_month_return_sector_zscore'] = (df['forward_sixteen_month_return'] - df['forward_sixteen_month_return_sector_median']) / df['forward_sixteen_month_return_sector_mad']</v>
      </c>
      <c r="Y20" t="str">
        <f t="shared" si="17"/>
        <v>df['forward_sixteen_month_return_sector_zscore'] = df.groupby(['year-month', 'sector'])[['forward_sixteen_month_return']].apply(modified_z)</v>
      </c>
    </row>
    <row r="21" spans="1:25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 t="str">
        <f>VLOOKUP(A21,Status!A:C,3,FALSE)</f>
        <v>Enrichment (CRSP/Compustat Merged Database)</v>
      </c>
      <c r="E21">
        <v>65</v>
      </c>
      <c r="F21" t="str">
        <f t="shared" si="1"/>
        <v xml:space="preserve">df = df[np.abs(df.forward_seventeen_month_return-df.forward_seventeen_month_return.apply(np.nanmean())&lt;=(3*df.forward_seventeen_month_return.apply(nanstd())] </v>
      </c>
      <c r="G21" t="str">
        <f t="shared" si="2"/>
        <v>forward_seventeen_month_return_median = df.groupby(['year-month'])[['forward_seventeen_month_return']].apply(np.nanmedian)</v>
      </c>
      <c r="H21">
        <v>66</v>
      </c>
      <c r="I21" t="str">
        <f t="shared" si="3"/>
        <v>forward_seventeen_month_return_median.name = 'forward_seventeen_month_return_median'</v>
      </c>
      <c r="J21">
        <v>67</v>
      </c>
      <c r="K21">
        <v>68</v>
      </c>
      <c r="L21" t="str">
        <f t="shared" si="4"/>
        <v>df = df.join(forward_seventeen_month_return_median, on=['year-month'])</v>
      </c>
      <c r="M21" t="str">
        <f t="shared" si="5"/>
        <v>forward_seventeen_month_return_sector_median = df.groupby(['year-month', 'sector'])[['forward_seventeen_month_return']].apply(np.nanmedian)</v>
      </c>
      <c r="N21" t="str">
        <f t="shared" si="6"/>
        <v>forward_seventeen_month_return_sector_median.name = 'forward_seventeen_month_return_sector_median'</v>
      </c>
      <c r="O21" t="str">
        <f t="shared" si="7"/>
        <v>df = df.join(forward_seventeen_month_return_sector_median, on=['year-month', 'sector'])</v>
      </c>
      <c r="P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Q21" t="str">
        <f t="shared" si="9"/>
        <v>forward_seventeen_month_return_mad.name = 'forward_seventeen_month_return_mad'</v>
      </c>
      <c r="R21" t="str">
        <f t="shared" si="10"/>
        <v>df = df.join(forward_seventeen_month_return_mad, on=['year-month'])</v>
      </c>
      <c r="S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1" t="str">
        <f t="shared" si="12"/>
        <v>forward_seventeen_month_return_sector_mad.name = 'forward_seventeen_month_return_sector_mad'</v>
      </c>
      <c r="U21" t="str">
        <f t="shared" si="13"/>
        <v>df = df.join(forward_seventeen_month_return_sector_mad, on=['year-month', 'sector'])</v>
      </c>
      <c r="V21" t="str">
        <f t="shared" si="14"/>
        <v>df['forward_seventeen_month_return_zscore'] = (df['forward_seventeen_month_return'] - df['forward_seventeen_month_return_median']) / df['forward_seventeen_month_return_mad']</v>
      </c>
      <c r="W21" t="str">
        <f t="shared" si="15"/>
        <v>df['forward_seventeen_month_return_zscore'] = df.groupby(['year-month'])[['forward_seventeen_month_return']].apply(modified_z)</v>
      </c>
      <c r="X21" t="str">
        <f t="shared" si="16"/>
        <v>df['forward_seventeen_month_return_sector_zscore'] = (df['forward_seventeen_month_return'] - df['forward_seventeen_month_return_sector_median']) / df['forward_seventeen_month_return_sector_mad']</v>
      </c>
      <c r="Y21" t="str">
        <f t="shared" si="17"/>
        <v>df['forward_seventeen_month_return_sector_zscore'] = df.groupby(['year-month', 'sector'])[['forward_seventeen_month_return']].apply(modified_z)</v>
      </c>
    </row>
    <row r="22" spans="1:25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 t="str">
        <f>VLOOKUP(A22,Status!A:C,3,FALSE)</f>
        <v>Enrichment (CRSP/Compustat Merged Database)</v>
      </c>
      <c r="E22">
        <v>69</v>
      </c>
      <c r="F22" t="str">
        <f t="shared" si="1"/>
        <v xml:space="preserve">df = df[np.abs(df.forward_eighteen_month_return-df.forward_eighteen_month_return.apply(np.nanmean())&lt;=(3*df.forward_eighteen_month_return.apply(nanstd())] </v>
      </c>
      <c r="G22" t="str">
        <f t="shared" si="2"/>
        <v>forward_eighteen_month_return_median = df.groupby(['year-month'])[['forward_eighteen_month_return']].apply(np.nanmedian)</v>
      </c>
      <c r="H22">
        <v>70</v>
      </c>
      <c r="I22" t="str">
        <f t="shared" si="3"/>
        <v>forward_eighteen_month_return_median.name = 'forward_eighteen_month_return_median'</v>
      </c>
      <c r="J22">
        <v>71</v>
      </c>
      <c r="K22">
        <v>72</v>
      </c>
      <c r="L22" t="str">
        <f t="shared" si="4"/>
        <v>df = df.join(forward_eighteen_month_return_median, on=['year-month'])</v>
      </c>
      <c r="M22" t="str">
        <f t="shared" si="5"/>
        <v>forward_eighteen_month_return_sector_median = df.groupby(['year-month', 'sector'])[['forward_eighteen_month_return']].apply(np.nanmedian)</v>
      </c>
      <c r="N22" t="str">
        <f t="shared" si="6"/>
        <v>forward_eighteen_month_return_sector_median.name = 'forward_eighteen_month_return_sector_median'</v>
      </c>
      <c r="O22" t="str">
        <f t="shared" si="7"/>
        <v>df = df.join(forward_eighteen_month_return_sector_median, on=['year-month', 'sector'])</v>
      </c>
      <c r="P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Q22" t="str">
        <f t="shared" si="9"/>
        <v>forward_eighteen_month_return_mad.name = 'forward_eighteen_month_return_mad'</v>
      </c>
      <c r="R22" t="str">
        <f t="shared" si="10"/>
        <v>df = df.join(forward_eighteen_month_return_mad, on=['year-month'])</v>
      </c>
      <c r="S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2" t="str">
        <f t="shared" si="12"/>
        <v>forward_eighteen_month_return_sector_mad.name = 'forward_eighteen_month_return_sector_mad'</v>
      </c>
      <c r="U22" t="str">
        <f t="shared" si="13"/>
        <v>df = df.join(forward_eighteen_month_return_sector_mad, on=['year-month', 'sector'])</v>
      </c>
      <c r="V22" t="str">
        <f t="shared" si="14"/>
        <v>df['forward_eighteen_month_return_zscore'] = (df['forward_eighteen_month_return'] - df['forward_eighteen_month_return_median']) / df['forward_eighteen_month_return_mad']</v>
      </c>
      <c r="W22" t="str">
        <f t="shared" si="15"/>
        <v>df['forward_eighteen_month_return_zscore'] = df.groupby(['year-month'])[['forward_eighteen_month_return']].apply(modified_z)</v>
      </c>
      <c r="X22" t="str">
        <f t="shared" si="16"/>
        <v>df['forward_eighteen_month_return_sector_zscore'] = (df['forward_eighteen_month_return'] - df['forward_eighteen_month_return_sector_median']) / df['forward_eighteen_month_return_sector_mad']</v>
      </c>
      <c r="Y22" t="str">
        <f t="shared" si="17"/>
        <v>df['forward_eighteen_month_return_sector_zscore'] = df.groupby(['year-month', 'sector'])[['forward_eighteen_month_return']].apply(modified_z)</v>
      </c>
    </row>
    <row r="23" spans="1:25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 t="str">
        <f>VLOOKUP(A23,Status!A:C,3,FALSE)</f>
        <v>Enrichment (CRSP/Compustat Merged Database)</v>
      </c>
      <c r="E23">
        <v>73</v>
      </c>
      <c r="F23" t="str">
        <f t="shared" si="1"/>
        <v xml:space="preserve">df = df[np.abs(df.forward_nineteen_month_return-df.forward_nineteen_month_return.apply(np.nanmean())&lt;=(3*df.forward_nineteen_month_return.apply(nanstd())] </v>
      </c>
      <c r="G23" t="str">
        <f t="shared" si="2"/>
        <v>forward_nineteen_month_return_median = df.groupby(['year-month'])[['forward_nineteen_month_return']].apply(np.nanmedian)</v>
      </c>
      <c r="H23">
        <v>74</v>
      </c>
      <c r="I23" t="str">
        <f t="shared" si="3"/>
        <v>forward_nineteen_month_return_median.name = 'forward_nineteen_month_return_median'</v>
      </c>
      <c r="J23">
        <v>75</v>
      </c>
      <c r="K23">
        <v>76</v>
      </c>
      <c r="L23" t="str">
        <f t="shared" si="4"/>
        <v>df = df.join(forward_nineteen_month_return_median, on=['year-month'])</v>
      </c>
      <c r="M23" t="str">
        <f t="shared" si="5"/>
        <v>forward_nineteen_month_return_sector_median = df.groupby(['year-month', 'sector'])[['forward_nineteen_month_return']].apply(np.nanmedian)</v>
      </c>
      <c r="N23" t="str">
        <f t="shared" si="6"/>
        <v>forward_nineteen_month_return_sector_median.name = 'forward_nineteen_month_return_sector_median'</v>
      </c>
      <c r="O23" t="str">
        <f t="shared" si="7"/>
        <v>df = df.join(forward_nineteen_month_return_sector_median, on=['year-month', 'sector'])</v>
      </c>
      <c r="P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Q23" t="str">
        <f t="shared" si="9"/>
        <v>forward_nineteen_month_return_mad.name = 'forward_nineteen_month_return_mad'</v>
      </c>
      <c r="R23" t="str">
        <f t="shared" si="10"/>
        <v>df = df.join(forward_nineteen_month_return_mad, on=['year-month'])</v>
      </c>
      <c r="S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3" t="str">
        <f t="shared" si="12"/>
        <v>forward_nineteen_month_return_sector_mad.name = 'forward_nineteen_month_return_sector_mad'</v>
      </c>
      <c r="U23" t="str">
        <f t="shared" si="13"/>
        <v>df = df.join(forward_nineteen_month_return_sector_mad, on=['year-month', 'sector'])</v>
      </c>
      <c r="V23" t="str">
        <f t="shared" si="14"/>
        <v>df['forward_nineteen_month_return_zscore'] = (df['forward_nineteen_month_return'] - df['forward_nineteen_month_return_median']) / df['forward_nineteen_month_return_mad']</v>
      </c>
      <c r="W23" t="str">
        <f t="shared" si="15"/>
        <v>df['forward_nineteen_month_return_zscore'] = df.groupby(['year-month'])[['forward_nineteen_month_return']].apply(modified_z)</v>
      </c>
      <c r="X23" t="str">
        <f t="shared" si="16"/>
        <v>df['forward_nineteen_month_return_sector_zscore'] = (df['forward_nineteen_month_return'] - df['forward_nineteen_month_return_sector_median']) / df['forward_nineteen_month_return_sector_mad']</v>
      </c>
      <c r="Y23" t="str">
        <f t="shared" si="17"/>
        <v>df['forward_nineteen_month_return_sector_zscore'] = df.groupby(['year-month', 'sector'])[['forward_nineteen_month_return']].apply(modified_z)</v>
      </c>
    </row>
    <row r="24" spans="1:25" x14ac:dyDescent="0.25">
      <c r="A24" t="s">
        <v>170</v>
      </c>
      <c r="B24">
        <v>25</v>
      </c>
      <c r="C24" t="str">
        <f t="shared" si="0"/>
        <v xml:space="preserve">'forward_twenty_month_return', </v>
      </c>
      <c r="D24" t="str">
        <f>VLOOKUP(A24,Status!A:C,3,FALSE)</f>
        <v>Enrichment (CRSP/Compustat Merged Database)</v>
      </c>
      <c r="E24">
        <v>77</v>
      </c>
      <c r="F24" t="str">
        <f t="shared" si="1"/>
        <v xml:space="preserve">df = df[np.abs(df.forward_twenty_month_return-df.forward_twenty_month_return.apply(np.nanmean())&lt;=(3*df.forward_twenty_month_return.apply(nanstd())] </v>
      </c>
      <c r="G24" t="str">
        <f t="shared" si="2"/>
        <v>forward_twenty_month_return_median = df.groupby(['year-month'])[['forward_twenty_month_return']].apply(np.nanmedian)</v>
      </c>
      <c r="H24">
        <v>78</v>
      </c>
      <c r="I24" t="str">
        <f t="shared" si="3"/>
        <v>forward_twenty_month_return_median.name = 'forward_twenty_month_return_median'</v>
      </c>
      <c r="J24">
        <v>79</v>
      </c>
      <c r="K24">
        <v>80</v>
      </c>
      <c r="L24" t="str">
        <f t="shared" si="4"/>
        <v>df = df.join(forward_twenty_month_return_median, on=['year-month'])</v>
      </c>
      <c r="M24" t="str">
        <f t="shared" si="5"/>
        <v>forward_twenty_month_return_sector_median = df.groupby(['year-month', 'sector'])[['forward_twenty_month_return']].apply(np.nanmedian)</v>
      </c>
      <c r="N24" t="str">
        <f t="shared" si="6"/>
        <v>forward_twenty_month_return_sector_median.name = 'forward_twenty_month_return_sector_median'</v>
      </c>
      <c r="O24" t="str">
        <f t="shared" si="7"/>
        <v>df = df.join(forward_twenty_month_return_sector_median, on=['year-month', 'sector'])</v>
      </c>
      <c r="P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Q24" t="str">
        <f t="shared" si="9"/>
        <v>forward_twenty_month_return_mad.name = 'forward_twenty_month_return_mad'</v>
      </c>
      <c r="R24" t="str">
        <f t="shared" si="10"/>
        <v>df = df.join(forward_twenty_month_return_mad, on=['year-month'])</v>
      </c>
      <c r="S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4" t="str">
        <f t="shared" si="12"/>
        <v>forward_twenty_month_return_sector_mad.name = 'forward_twenty_month_return_sector_mad'</v>
      </c>
      <c r="U24" t="str">
        <f t="shared" si="13"/>
        <v>df = df.join(forward_twenty_month_return_sector_mad, on=['year-month', 'sector'])</v>
      </c>
      <c r="V24" t="str">
        <f t="shared" si="14"/>
        <v>df['forward_twenty_month_return_zscore'] = (df['forward_twenty_month_return'] - df['forward_twenty_month_return_median']) / df['forward_twenty_month_return_mad']</v>
      </c>
      <c r="W24" t="str">
        <f t="shared" si="15"/>
        <v>df['forward_twenty_month_return_zscore'] = df.groupby(['year-month'])[['forward_twenty_month_return']].apply(modified_z)</v>
      </c>
      <c r="X24" t="str">
        <f t="shared" si="16"/>
        <v>df['forward_twenty_month_return_sector_zscore'] = (df['forward_twenty_month_return'] - df['forward_twenty_month_return_sector_median']) / df['forward_twenty_month_return_sector_mad']</v>
      </c>
      <c r="Y24" t="str">
        <f t="shared" si="17"/>
        <v>df['forward_twenty_month_return_sector_zscore'] = df.groupby(['year-month', 'sector'])[['forward_twenty_month_return']].apply(modified_z)</v>
      </c>
    </row>
    <row r="25" spans="1:25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 t="str">
        <f>VLOOKUP(A25,Status!A:C,3,FALSE)</f>
        <v>Enrichment (CRSP/Compustat Merged Database)</v>
      </c>
      <c r="E25">
        <v>81</v>
      </c>
      <c r="F25" t="str">
        <f t="shared" si="1"/>
        <v xml:space="preserve">df = df[np.abs(df.forward_twentyone_month_return-df.forward_twentyone_month_return.apply(np.nanmean())&lt;=(3*df.forward_twentyone_month_return.apply(nanstd())] </v>
      </c>
      <c r="G25" t="str">
        <f t="shared" si="2"/>
        <v>forward_twentyone_month_return_median = df.groupby(['year-month'])[['forward_twentyone_month_return']].apply(np.nanmedian)</v>
      </c>
      <c r="H25">
        <v>82</v>
      </c>
      <c r="I25" t="str">
        <f t="shared" si="3"/>
        <v>forward_twentyone_month_return_median.name = 'forward_twentyone_month_return_median'</v>
      </c>
      <c r="J25">
        <v>83</v>
      </c>
      <c r="K25">
        <v>84</v>
      </c>
      <c r="L25" t="str">
        <f t="shared" si="4"/>
        <v>df = df.join(forward_twentyone_month_return_median, on=['year-month'])</v>
      </c>
      <c r="M25" t="str">
        <f t="shared" si="5"/>
        <v>forward_twentyone_month_return_sector_median = df.groupby(['year-month', 'sector'])[['forward_twentyone_month_return']].apply(np.nanmedian)</v>
      </c>
      <c r="N25" t="str">
        <f t="shared" si="6"/>
        <v>forward_twentyone_month_return_sector_median.name = 'forward_twentyone_month_return_sector_median'</v>
      </c>
      <c r="O25" t="str">
        <f t="shared" si="7"/>
        <v>df = df.join(forward_twentyone_month_return_sector_median, on=['year-month', 'sector'])</v>
      </c>
      <c r="P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Q25" t="str">
        <f t="shared" si="9"/>
        <v>forward_twentyone_month_return_mad.name = 'forward_twentyone_month_return_mad'</v>
      </c>
      <c r="R25" t="str">
        <f t="shared" si="10"/>
        <v>df = df.join(forward_twentyone_month_return_mad, on=['year-month'])</v>
      </c>
      <c r="S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5" t="str">
        <f t="shared" si="12"/>
        <v>forward_twentyone_month_return_sector_mad.name = 'forward_twentyone_month_return_sector_mad'</v>
      </c>
      <c r="U25" t="str">
        <f t="shared" si="13"/>
        <v>df = df.join(forward_twentyone_month_return_sector_mad, on=['year-month', 'sector'])</v>
      </c>
      <c r="V25" t="str">
        <f t="shared" si="14"/>
        <v>df['forward_twentyone_month_return_zscore'] = (df['forward_twentyone_month_return'] - df['forward_twentyone_month_return_median']) / df['forward_twentyone_month_return_mad']</v>
      </c>
      <c r="W25" t="str">
        <f t="shared" si="15"/>
        <v>df['forward_twentyone_month_return_zscore'] = df.groupby(['year-month'])[['forward_twentyone_month_return']].apply(modified_z)</v>
      </c>
      <c r="X25" t="str">
        <f t="shared" si="16"/>
        <v>df['forward_twentyone_month_return_sector_zscore'] = (df['forward_twentyone_month_return'] - df['forward_twentyone_month_return_sector_median']) / df['forward_twentyone_month_return_sector_mad']</v>
      </c>
      <c r="Y25" t="str">
        <f t="shared" si="17"/>
        <v>df['forward_twentyone_month_return_sector_zscore'] = df.groupby(['year-month', 'sector'])[['forward_twentyone_month_return']].apply(modified_z)</v>
      </c>
    </row>
    <row r="26" spans="1:25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 t="str">
        <f>VLOOKUP(A26,Status!A:C,3,FALSE)</f>
        <v>Enrichment (CRSP/Compustat Merged Database)</v>
      </c>
      <c r="E26">
        <v>85</v>
      </c>
      <c r="F26" t="str">
        <f t="shared" si="1"/>
        <v xml:space="preserve">df = df[np.abs(df.forward_twentytwo_month_return-df.forward_twentytwo_month_return.apply(np.nanmean())&lt;=(3*df.forward_twentytwo_month_return.apply(nanstd())] </v>
      </c>
      <c r="G26" t="str">
        <f t="shared" si="2"/>
        <v>forward_twentytwo_month_return_median = df.groupby(['year-month'])[['forward_twentytwo_month_return']].apply(np.nanmedian)</v>
      </c>
      <c r="H26">
        <v>86</v>
      </c>
      <c r="I26" t="str">
        <f t="shared" si="3"/>
        <v>forward_twentytwo_month_return_median.name = 'forward_twentytwo_month_return_median'</v>
      </c>
      <c r="J26">
        <v>87</v>
      </c>
      <c r="K26">
        <v>88</v>
      </c>
      <c r="L26" t="str">
        <f t="shared" si="4"/>
        <v>df = df.join(forward_twentytwo_month_return_median, on=['year-month'])</v>
      </c>
      <c r="M26" t="str">
        <f t="shared" si="5"/>
        <v>forward_twentytwo_month_return_sector_median = df.groupby(['year-month', 'sector'])[['forward_twentytwo_month_return']].apply(np.nanmedian)</v>
      </c>
      <c r="N26" t="str">
        <f t="shared" si="6"/>
        <v>forward_twentytwo_month_return_sector_median.name = 'forward_twentytwo_month_return_sector_median'</v>
      </c>
      <c r="O26" t="str">
        <f t="shared" si="7"/>
        <v>df = df.join(forward_twentytwo_month_return_sector_median, on=['year-month', 'sector'])</v>
      </c>
      <c r="P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Q26" t="str">
        <f t="shared" si="9"/>
        <v>forward_twentytwo_month_return_mad.name = 'forward_twentytwo_month_return_mad'</v>
      </c>
      <c r="R26" t="str">
        <f t="shared" si="10"/>
        <v>df = df.join(forward_twentytwo_month_return_mad, on=['year-month'])</v>
      </c>
      <c r="S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6" t="str">
        <f t="shared" si="12"/>
        <v>forward_twentytwo_month_return_sector_mad.name = 'forward_twentytwo_month_return_sector_mad'</v>
      </c>
      <c r="U26" t="str">
        <f t="shared" si="13"/>
        <v>df = df.join(forward_twentytwo_month_return_sector_mad, on=['year-month', 'sector'])</v>
      </c>
      <c r="V26" t="str">
        <f t="shared" si="14"/>
        <v>df['forward_twentytwo_month_return_zscore'] = (df['forward_twentytwo_month_return'] - df['forward_twentytwo_month_return_median']) / df['forward_twentytwo_month_return_mad']</v>
      </c>
      <c r="W26" t="str">
        <f t="shared" si="15"/>
        <v>df['forward_twentytwo_month_return_zscore'] = df.groupby(['year-month'])[['forward_twentytwo_month_return']].apply(modified_z)</v>
      </c>
      <c r="X26" t="str">
        <f t="shared" si="16"/>
        <v>df['forward_twentytwo_month_return_sector_zscore'] = (df['forward_twentytwo_month_return'] - df['forward_twentytwo_month_return_sector_median']) / df['forward_twentytwo_month_return_sector_mad']</v>
      </c>
      <c r="Y26" t="str">
        <f t="shared" si="17"/>
        <v>df['forward_twentytwo_month_return_sector_zscore'] = df.groupby(['year-month', 'sector'])[['forward_twentytwo_month_return']].apply(modified_z)</v>
      </c>
    </row>
    <row r="27" spans="1:25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 t="str">
        <f>VLOOKUP(A27,Status!A:C,3,FALSE)</f>
        <v>Enrichment (CRSP/Compustat Merged Database)</v>
      </c>
      <c r="E27">
        <v>89</v>
      </c>
      <c r="F27" t="str">
        <f t="shared" si="1"/>
        <v xml:space="preserve">df = df[np.abs(df.forward_twentythree_month_return-df.forward_twentythree_month_return.apply(np.nanmean())&lt;=(3*df.forward_twentythree_month_return.apply(nanstd())] </v>
      </c>
      <c r="G27" t="str">
        <f t="shared" si="2"/>
        <v>forward_twentythree_month_return_median = df.groupby(['year-month'])[['forward_twentythree_month_return']].apply(np.nanmedian)</v>
      </c>
      <c r="H27">
        <v>90</v>
      </c>
      <c r="I27" t="str">
        <f t="shared" si="3"/>
        <v>forward_twentythree_month_return_median.name = 'forward_twentythree_month_return_median'</v>
      </c>
      <c r="J27">
        <v>91</v>
      </c>
      <c r="K27">
        <v>92</v>
      </c>
      <c r="L27" t="str">
        <f t="shared" si="4"/>
        <v>df = df.join(forward_twentythree_month_return_median, on=['year-month'])</v>
      </c>
      <c r="M27" t="str">
        <f t="shared" si="5"/>
        <v>forward_twentythree_month_return_sector_median = df.groupby(['year-month', 'sector'])[['forward_twentythree_month_return']].apply(np.nanmedian)</v>
      </c>
      <c r="N27" t="str">
        <f t="shared" si="6"/>
        <v>forward_twentythree_month_return_sector_median.name = 'forward_twentythree_month_return_sector_median'</v>
      </c>
      <c r="O27" t="str">
        <f t="shared" si="7"/>
        <v>df = df.join(forward_twentythree_month_return_sector_median, on=['year-month', 'sector'])</v>
      </c>
      <c r="P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Q27" t="str">
        <f t="shared" si="9"/>
        <v>forward_twentythree_month_return_mad.name = 'forward_twentythree_month_return_mad'</v>
      </c>
      <c r="R27" t="str">
        <f t="shared" si="10"/>
        <v>df = df.join(forward_twentythree_month_return_mad, on=['year-month'])</v>
      </c>
      <c r="S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7" t="str">
        <f t="shared" si="12"/>
        <v>forward_twentythree_month_return_sector_mad.name = 'forward_twentythree_month_return_sector_mad'</v>
      </c>
      <c r="U27" t="str">
        <f t="shared" si="13"/>
        <v>df = df.join(forward_twentythree_month_return_sector_mad, on=['year-month', 'sector'])</v>
      </c>
      <c r="V27" t="str">
        <f t="shared" si="14"/>
        <v>df['forward_twentythree_month_return_zscore'] = (df['forward_twentythree_month_return'] - df['forward_twentythree_month_return_median']) / df['forward_twentythree_month_return_mad']</v>
      </c>
      <c r="W27" t="str">
        <f t="shared" si="15"/>
        <v>df['forward_twentythree_month_return_zscore'] = df.groupby(['year-month'])[['forward_twentythree_month_return']].apply(modified_z)</v>
      </c>
      <c r="X27" t="str">
        <f t="shared" si="16"/>
        <v>df['forward_twentythree_month_return_sector_zscore'] = (df['forward_twentythree_month_return'] - df['forward_twentythree_month_return_sector_median']) / df['forward_twentythree_month_return_sector_mad']</v>
      </c>
      <c r="Y27" t="str">
        <f t="shared" si="17"/>
        <v>df['forward_twentythree_month_return_sector_zscore'] = df.groupby(['year-month', 'sector'])[['forward_twentythree_month_return']].apply(modified_z)</v>
      </c>
    </row>
    <row r="28" spans="1:25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 t="str">
        <f>VLOOKUP(A28,Status!A:C,3,FALSE)</f>
        <v>Enrichment (CRSP/Compustat Merged Database)</v>
      </c>
      <c r="E28">
        <v>93</v>
      </c>
      <c r="F28" t="str">
        <f t="shared" si="1"/>
        <v xml:space="preserve">df = df[np.abs(df.forward_twentyfour_month_return-df.forward_twentyfour_month_return.apply(np.nanmean())&lt;=(3*df.forward_twentyfour_month_return.apply(nanstd())] </v>
      </c>
      <c r="G28" t="str">
        <f t="shared" si="2"/>
        <v>forward_twentyfour_month_return_median = df.groupby(['year-month'])[['forward_twentyfour_month_return']].apply(np.nanmedian)</v>
      </c>
      <c r="H28">
        <v>94</v>
      </c>
      <c r="I28" t="str">
        <f t="shared" si="3"/>
        <v>forward_twentyfour_month_return_median.name = 'forward_twentyfour_month_return_median'</v>
      </c>
      <c r="J28">
        <v>95</v>
      </c>
      <c r="K28">
        <v>96</v>
      </c>
      <c r="L28" t="str">
        <f t="shared" si="4"/>
        <v>df = df.join(forward_twentyfour_month_return_median, on=['year-month'])</v>
      </c>
      <c r="M28" t="str">
        <f t="shared" si="5"/>
        <v>forward_twentyfour_month_return_sector_median = df.groupby(['year-month', 'sector'])[['forward_twentyfour_month_return']].apply(np.nanmedian)</v>
      </c>
      <c r="N28" t="str">
        <f t="shared" si="6"/>
        <v>forward_twentyfour_month_return_sector_median.name = 'forward_twentyfour_month_return_sector_median'</v>
      </c>
      <c r="O28" t="str">
        <f t="shared" si="7"/>
        <v>df = df.join(forward_twentyfour_month_return_sector_median, on=['year-month', 'sector'])</v>
      </c>
      <c r="P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Q28" t="str">
        <f t="shared" si="9"/>
        <v>forward_twentyfour_month_return_mad.name = 'forward_twentyfour_month_return_mad'</v>
      </c>
      <c r="R28" t="str">
        <f t="shared" si="10"/>
        <v>df = df.join(forward_twentyfour_month_return_mad, on=['year-month'])</v>
      </c>
      <c r="S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8" t="str">
        <f t="shared" si="12"/>
        <v>forward_twentyfour_month_return_sector_mad.name = 'forward_twentyfour_month_return_sector_mad'</v>
      </c>
      <c r="U28" t="str">
        <f t="shared" si="13"/>
        <v>df = df.join(forward_twentyfour_month_return_sector_mad, on=['year-month', 'sector'])</v>
      </c>
      <c r="V28" t="str">
        <f t="shared" si="14"/>
        <v>df['forward_twentyfour_month_return_zscore'] = (df['forward_twentyfour_month_return'] - df['forward_twentyfour_month_return_median']) / df['forward_twentyfour_month_return_mad']</v>
      </c>
      <c r="W28" t="str">
        <f t="shared" si="15"/>
        <v>df['forward_twentyfour_month_return_zscore'] = df.groupby(['year-month'])[['forward_twentyfour_month_return']].apply(modified_z)</v>
      </c>
      <c r="X28" t="str">
        <f t="shared" si="16"/>
        <v>df['forward_twentyfour_month_return_sector_zscore'] = (df['forward_twentyfour_month_return'] - df['forward_twentyfour_month_return_sector_median']) / df['forward_twentyfour_month_return_sector_mad']</v>
      </c>
      <c r="Y28" t="str">
        <f t="shared" si="17"/>
        <v>df['forward_twentyfour_month_return_sector_zscore'] = df.groupby(['year-month', 'sector'])[['forward_twentyfour_month_return']].apply(modified_z)</v>
      </c>
    </row>
    <row r="29" spans="1:25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 t="str">
        <f>VLOOKUP(A29,Status!A:C,3,FALSE)</f>
        <v>Enrichment (CRSP/Compustat Merged Database)</v>
      </c>
      <c r="E29">
        <v>97</v>
      </c>
      <c r="F29" t="str">
        <f t="shared" si="1"/>
        <v xml:space="preserve">df = df[np.abs(df.forward_twentyfive_month_return-df.forward_twentyfive_month_return.apply(np.nanmean())&lt;=(3*df.forward_twentyfive_month_return.apply(nanstd())] </v>
      </c>
      <c r="G29" t="str">
        <f t="shared" si="2"/>
        <v>forward_twentyfive_month_return_median = df.groupby(['year-month'])[['forward_twentyfive_month_return']].apply(np.nanmedian)</v>
      </c>
      <c r="H29">
        <v>98</v>
      </c>
      <c r="I29" t="str">
        <f t="shared" si="3"/>
        <v>forward_twentyfive_month_return_median.name = 'forward_twentyfive_month_return_median'</v>
      </c>
      <c r="J29">
        <v>99</v>
      </c>
      <c r="K29">
        <v>100</v>
      </c>
      <c r="L29" t="str">
        <f t="shared" si="4"/>
        <v>df = df.join(forward_twentyfive_month_return_median, on=['year-month'])</v>
      </c>
      <c r="M29" t="str">
        <f t="shared" si="5"/>
        <v>forward_twentyfive_month_return_sector_median = df.groupby(['year-month', 'sector'])[['forward_twentyfive_month_return']].apply(np.nanmedian)</v>
      </c>
      <c r="N29" t="str">
        <f t="shared" si="6"/>
        <v>forward_twentyfive_month_return_sector_median.name = 'forward_twentyfive_month_return_sector_median'</v>
      </c>
      <c r="O29" t="str">
        <f t="shared" si="7"/>
        <v>df = df.join(forward_twentyfive_month_return_sector_median, on=['year-month', 'sector'])</v>
      </c>
      <c r="P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Q29" t="str">
        <f t="shared" si="9"/>
        <v>forward_twentyfive_month_return_mad.name = 'forward_twentyfive_month_return_mad'</v>
      </c>
      <c r="R29" t="str">
        <f t="shared" si="10"/>
        <v>df = df.join(forward_twentyfive_month_return_mad, on=['year-month'])</v>
      </c>
      <c r="S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29" t="str">
        <f t="shared" si="12"/>
        <v>forward_twentyfive_month_return_sector_mad.name = 'forward_twentyfive_month_return_sector_mad'</v>
      </c>
      <c r="U29" t="str">
        <f t="shared" si="13"/>
        <v>df = df.join(forward_twentyfive_month_return_sector_mad, on=['year-month', 'sector'])</v>
      </c>
      <c r="V29" t="str">
        <f t="shared" si="14"/>
        <v>df['forward_twentyfive_month_return_zscore'] = (df['forward_twentyfive_month_return'] - df['forward_twentyfive_month_return_median']) / df['forward_twentyfive_month_return_mad']</v>
      </c>
      <c r="W29" t="str">
        <f t="shared" si="15"/>
        <v>df['forward_twentyfive_month_return_zscore'] = df.groupby(['year-month'])[['forward_twentyfive_month_return']].apply(modified_z)</v>
      </c>
      <c r="X29" t="str">
        <f t="shared" si="16"/>
        <v>df['forward_twentyfive_month_return_sector_zscore'] = (df['forward_twentyfive_month_return'] - df['forward_twentyfive_month_return_sector_median']) / df['forward_twentyfive_month_return_sector_mad']</v>
      </c>
      <c r="Y29" t="str">
        <f t="shared" si="17"/>
        <v>df['forward_twentyfive_month_return_sector_zscore'] = df.groupby(['year-month', 'sector'])[['forward_twentyfive_month_return']].apply(modified_z)</v>
      </c>
    </row>
    <row r="30" spans="1:25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 t="str">
        <f>VLOOKUP(A30,Status!A:C,3,FALSE)</f>
        <v>Enrichment (CRSP/Compustat Merged Database)</v>
      </c>
      <c r="E30">
        <v>101</v>
      </c>
      <c r="F30" t="str">
        <f t="shared" si="1"/>
        <v xml:space="preserve">df = df[np.abs(df.forward_twentysix_month_return-df.forward_twentysix_month_return.apply(np.nanmean())&lt;=(3*df.forward_twentysix_month_return.apply(nanstd())] </v>
      </c>
      <c r="G30" t="str">
        <f t="shared" si="2"/>
        <v>forward_twentysix_month_return_median = df.groupby(['year-month'])[['forward_twentysix_month_return']].apply(np.nanmedian)</v>
      </c>
      <c r="H30">
        <v>102</v>
      </c>
      <c r="I30" t="str">
        <f t="shared" si="3"/>
        <v>forward_twentysix_month_return_median.name = 'forward_twentysix_month_return_median'</v>
      </c>
      <c r="J30">
        <v>103</v>
      </c>
      <c r="K30">
        <v>104</v>
      </c>
      <c r="L30" t="str">
        <f t="shared" si="4"/>
        <v>df = df.join(forward_twentysix_month_return_median, on=['year-month'])</v>
      </c>
      <c r="M30" t="str">
        <f t="shared" si="5"/>
        <v>forward_twentysix_month_return_sector_median = df.groupby(['year-month', 'sector'])[['forward_twentysix_month_return']].apply(np.nanmedian)</v>
      </c>
      <c r="N30" t="str">
        <f t="shared" si="6"/>
        <v>forward_twentysix_month_return_sector_median.name = 'forward_twentysix_month_return_sector_median'</v>
      </c>
      <c r="O30" t="str">
        <f t="shared" si="7"/>
        <v>df = df.join(forward_twentysix_month_return_sector_median, on=['year-month', 'sector'])</v>
      </c>
      <c r="P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Q30" t="str">
        <f t="shared" si="9"/>
        <v>forward_twentysix_month_return_mad.name = 'forward_twentysix_month_return_mad'</v>
      </c>
      <c r="R30" t="str">
        <f t="shared" si="10"/>
        <v>df = df.join(forward_twentysix_month_return_mad, on=['year-month'])</v>
      </c>
      <c r="S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0" t="str">
        <f t="shared" si="12"/>
        <v>forward_twentysix_month_return_sector_mad.name = 'forward_twentysix_month_return_sector_mad'</v>
      </c>
      <c r="U30" t="str">
        <f t="shared" si="13"/>
        <v>df = df.join(forward_twentysix_month_return_sector_mad, on=['year-month', 'sector'])</v>
      </c>
      <c r="V30" t="str">
        <f t="shared" si="14"/>
        <v>df['forward_twentysix_month_return_zscore'] = (df['forward_twentysix_month_return'] - df['forward_twentysix_month_return_median']) / df['forward_twentysix_month_return_mad']</v>
      </c>
      <c r="W30" t="str">
        <f t="shared" si="15"/>
        <v>df['forward_twentysix_month_return_zscore'] = df.groupby(['year-month'])[['forward_twentysix_month_return']].apply(modified_z)</v>
      </c>
      <c r="X30" t="str">
        <f t="shared" si="16"/>
        <v>df['forward_twentysix_month_return_sector_zscore'] = (df['forward_twentysix_month_return'] - df['forward_twentysix_month_return_sector_median']) / df['forward_twentysix_month_return_sector_mad']</v>
      </c>
      <c r="Y30" t="str">
        <f t="shared" si="17"/>
        <v>df['forward_twentysix_month_return_sector_zscore'] = df.groupby(['year-month', 'sector'])[['forward_twentysix_month_return']].apply(modified_z)</v>
      </c>
    </row>
    <row r="31" spans="1:25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 t="str">
        <f>VLOOKUP(A31,Status!A:C,3,FALSE)</f>
        <v>Enrichment (CRSP/Compustat Merged Database)</v>
      </c>
      <c r="E31">
        <v>105</v>
      </c>
      <c r="F31" t="str">
        <f t="shared" si="1"/>
        <v xml:space="preserve">df = df[np.abs(df.forward_twentyseven_month_return-df.forward_twentyseven_month_return.apply(np.nanmean())&lt;=(3*df.forward_twentyseven_month_return.apply(nanstd())] </v>
      </c>
      <c r="G31" t="str">
        <f t="shared" si="2"/>
        <v>forward_twentyseven_month_return_median = df.groupby(['year-month'])[['forward_twentyseven_month_return']].apply(np.nanmedian)</v>
      </c>
      <c r="H31">
        <v>106</v>
      </c>
      <c r="I31" t="str">
        <f t="shared" si="3"/>
        <v>forward_twentyseven_month_return_median.name = 'forward_twentyseven_month_return_median'</v>
      </c>
      <c r="J31">
        <v>107</v>
      </c>
      <c r="K31">
        <v>108</v>
      </c>
      <c r="L31" t="str">
        <f t="shared" si="4"/>
        <v>df = df.join(forward_twentyseven_month_return_median, on=['year-month'])</v>
      </c>
      <c r="M31" t="str">
        <f t="shared" si="5"/>
        <v>forward_twentyseven_month_return_sector_median = df.groupby(['year-month', 'sector'])[['forward_twentyseven_month_return']].apply(np.nanmedian)</v>
      </c>
      <c r="N31" t="str">
        <f t="shared" si="6"/>
        <v>forward_twentyseven_month_return_sector_median.name = 'forward_twentyseven_month_return_sector_median'</v>
      </c>
      <c r="O31" t="str">
        <f t="shared" si="7"/>
        <v>df = df.join(forward_twentyseven_month_return_sector_median, on=['year-month', 'sector'])</v>
      </c>
      <c r="P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Q31" t="str">
        <f t="shared" si="9"/>
        <v>forward_twentyseven_month_return_mad.name = 'forward_twentyseven_month_return_mad'</v>
      </c>
      <c r="R31" t="str">
        <f t="shared" si="10"/>
        <v>df = df.join(forward_twentyseven_month_return_mad, on=['year-month'])</v>
      </c>
      <c r="S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1" t="str">
        <f t="shared" si="12"/>
        <v>forward_twentyseven_month_return_sector_mad.name = 'forward_twentyseven_month_return_sector_mad'</v>
      </c>
      <c r="U31" t="str">
        <f t="shared" si="13"/>
        <v>df = df.join(forward_twentyseven_month_return_sector_mad, on=['year-month', 'sector'])</v>
      </c>
      <c r="V31" t="str">
        <f t="shared" si="14"/>
        <v>df['forward_twentyseven_month_return_zscore'] = (df['forward_twentyseven_month_return'] - df['forward_twentyseven_month_return_median']) / df['forward_twentyseven_month_return_mad']</v>
      </c>
      <c r="W31" t="str">
        <f t="shared" si="15"/>
        <v>df['forward_twentyseven_month_return_zscore'] = df.groupby(['year-month'])[['forward_twentyseven_month_return']].apply(modified_z)</v>
      </c>
      <c r="X31" t="str">
        <f t="shared" si="16"/>
        <v>df['forward_twentyseven_month_return_sector_zscore'] = (df['forward_twentyseven_month_return'] - df['forward_twentyseven_month_return_sector_median']) / df['forward_twentyseven_month_return_sector_mad']</v>
      </c>
      <c r="Y31" t="str">
        <f t="shared" si="17"/>
        <v>df['forward_twentyseven_month_return_sector_zscore'] = df.groupby(['year-month', 'sector'])[['forward_twentyseven_month_return']].apply(modified_z)</v>
      </c>
    </row>
    <row r="32" spans="1:25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 t="str">
        <f>VLOOKUP(A32,Status!A:C,3,FALSE)</f>
        <v>Enrichment (CRSP/Compustat Merged Database)</v>
      </c>
      <c r="E32">
        <v>109</v>
      </c>
      <c r="F32" t="str">
        <f t="shared" si="1"/>
        <v xml:space="preserve">df = df[np.abs(df.forward_twentyeight_month_return-df.forward_twentyeight_month_return.apply(np.nanmean())&lt;=(3*df.forward_twentyeight_month_return.apply(nanstd())] </v>
      </c>
      <c r="G32" t="str">
        <f t="shared" si="2"/>
        <v>forward_twentyeight_month_return_median = df.groupby(['year-month'])[['forward_twentyeight_month_return']].apply(np.nanmedian)</v>
      </c>
      <c r="H32">
        <v>110</v>
      </c>
      <c r="I32" t="str">
        <f t="shared" si="3"/>
        <v>forward_twentyeight_month_return_median.name = 'forward_twentyeight_month_return_median'</v>
      </c>
      <c r="J32">
        <v>111</v>
      </c>
      <c r="K32">
        <v>112</v>
      </c>
      <c r="L32" t="str">
        <f t="shared" si="4"/>
        <v>df = df.join(forward_twentyeight_month_return_median, on=['year-month'])</v>
      </c>
      <c r="M32" t="str">
        <f t="shared" si="5"/>
        <v>forward_twentyeight_month_return_sector_median = df.groupby(['year-month', 'sector'])[['forward_twentyeight_month_return']].apply(np.nanmedian)</v>
      </c>
      <c r="N32" t="str">
        <f t="shared" si="6"/>
        <v>forward_twentyeight_month_return_sector_median.name = 'forward_twentyeight_month_return_sector_median'</v>
      </c>
      <c r="O32" t="str">
        <f t="shared" si="7"/>
        <v>df = df.join(forward_twentyeight_month_return_sector_median, on=['year-month', 'sector'])</v>
      </c>
      <c r="P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Q32" t="str">
        <f t="shared" si="9"/>
        <v>forward_twentyeight_month_return_mad.name = 'forward_twentyeight_month_return_mad'</v>
      </c>
      <c r="R32" t="str">
        <f t="shared" si="10"/>
        <v>df = df.join(forward_twentyeight_month_return_mad, on=['year-month'])</v>
      </c>
      <c r="S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2" t="str">
        <f t="shared" si="12"/>
        <v>forward_twentyeight_month_return_sector_mad.name = 'forward_twentyeight_month_return_sector_mad'</v>
      </c>
      <c r="U32" t="str">
        <f t="shared" si="13"/>
        <v>df = df.join(forward_twentyeight_month_return_sector_mad, on=['year-month', 'sector'])</v>
      </c>
      <c r="V32" t="str">
        <f t="shared" si="14"/>
        <v>df['forward_twentyeight_month_return_zscore'] = (df['forward_twentyeight_month_return'] - df['forward_twentyeight_month_return_median']) / df['forward_twentyeight_month_return_mad']</v>
      </c>
      <c r="W32" t="str">
        <f t="shared" si="15"/>
        <v>df['forward_twentyeight_month_return_zscore'] = df.groupby(['year-month'])[['forward_twentyeight_month_return']].apply(modified_z)</v>
      </c>
      <c r="X32" t="str">
        <f t="shared" si="16"/>
        <v>df['forward_twentyeight_month_return_sector_zscore'] = (df['forward_twentyeight_month_return'] - df['forward_twentyeight_month_return_sector_median']) / df['forward_twentyeight_month_return_sector_mad']</v>
      </c>
      <c r="Y32" t="str">
        <f t="shared" si="17"/>
        <v>df['forward_twentyeight_month_return_sector_zscore'] = df.groupby(['year-month', 'sector'])[['forward_twentyeight_month_return']].apply(modified_z)</v>
      </c>
    </row>
    <row r="33" spans="1:25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 t="str">
        <f>VLOOKUP(A33,Status!A:C,3,FALSE)</f>
        <v>Enrichment (CRSP/Compustat Merged Database)</v>
      </c>
      <c r="E33">
        <v>113</v>
      </c>
      <c r="F33" t="str">
        <f t="shared" si="1"/>
        <v xml:space="preserve">df = df[np.abs(df.forward_twentynine_month_return-df.forward_twentynine_month_return.apply(np.nanmean())&lt;=(3*df.forward_twentynine_month_return.apply(nanstd())] </v>
      </c>
      <c r="G33" t="str">
        <f t="shared" si="2"/>
        <v>forward_twentynine_month_return_median = df.groupby(['year-month'])[['forward_twentynine_month_return']].apply(np.nanmedian)</v>
      </c>
      <c r="H33">
        <v>114</v>
      </c>
      <c r="I33" t="str">
        <f t="shared" si="3"/>
        <v>forward_twentynine_month_return_median.name = 'forward_twentynine_month_return_median'</v>
      </c>
      <c r="J33">
        <v>115</v>
      </c>
      <c r="K33">
        <v>116</v>
      </c>
      <c r="L33" t="str">
        <f t="shared" si="4"/>
        <v>df = df.join(forward_twentynine_month_return_median, on=['year-month'])</v>
      </c>
      <c r="M33" t="str">
        <f t="shared" si="5"/>
        <v>forward_twentynine_month_return_sector_median = df.groupby(['year-month', 'sector'])[['forward_twentynine_month_return']].apply(np.nanmedian)</v>
      </c>
      <c r="N33" t="str">
        <f t="shared" si="6"/>
        <v>forward_twentynine_month_return_sector_median.name = 'forward_twentynine_month_return_sector_median'</v>
      </c>
      <c r="O33" t="str">
        <f t="shared" si="7"/>
        <v>df = df.join(forward_twentynine_month_return_sector_median, on=['year-month', 'sector'])</v>
      </c>
      <c r="P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Q33" t="str">
        <f t="shared" si="9"/>
        <v>forward_twentynine_month_return_mad.name = 'forward_twentynine_month_return_mad'</v>
      </c>
      <c r="R33" t="str">
        <f t="shared" si="10"/>
        <v>df = df.join(forward_twentynine_month_return_mad, on=['year-month'])</v>
      </c>
      <c r="S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3" t="str">
        <f t="shared" si="12"/>
        <v>forward_twentynine_month_return_sector_mad.name = 'forward_twentynine_month_return_sector_mad'</v>
      </c>
      <c r="U33" t="str">
        <f t="shared" si="13"/>
        <v>df = df.join(forward_twentynine_month_return_sector_mad, on=['year-month', 'sector'])</v>
      </c>
      <c r="V33" t="str">
        <f t="shared" si="14"/>
        <v>df['forward_twentynine_month_return_zscore'] = (df['forward_twentynine_month_return'] - df['forward_twentynine_month_return_median']) / df['forward_twentynine_month_return_mad']</v>
      </c>
      <c r="W33" t="str">
        <f t="shared" si="15"/>
        <v>df['forward_twentynine_month_return_zscore'] = df.groupby(['year-month'])[['forward_twentynine_month_return']].apply(modified_z)</v>
      </c>
      <c r="X33" t="str">
        <f t="shared" si="16"/>
        <v>df['forward_twentynine_month_return_sector_zscore'] = (df['forward_twentynine_month_return'] - df['forward_twentynine_month_return_sector_median']) / df['forward_twentynine_month_return_sector_mad']</v>
      </c>
      <c r="Y33" t="str">
        <f t="shared" si="17"/>
        <v>df['forward_twentynine_month_return_sector_zscore'] = df.groupby(['year-month', 'sector'])[['forward_twentynine_month_return']].apply(modified_z)</v>
      </c>
    </row>
    <row r="34" spans="1:25" x14ac:dyDescent="0.25">
      <c r="A34" t="s">
        <v>82</v>
      </c>
      <c r="B34">
        <v>35</v>
      </c>
      <c r="C34" t="str">
        <f t="shared" si="0"/>
        <v xml:space="preserve">'forward_thirty_month_return', </v>
      </c>
      <c r="D34" t="str">
        <f>VLOOKUP(A34,Status!A:C,3,FALSE)</f>
        <v>Enrichment (CRSP/Compustat Merged Database)</v>
      </c>
      <c r="E34">
        <v>117</v>
      </c>
      <c r="F34" t="str">
        <f t="shared" si="1"/>
        <v xml:space="preserve">df = df[np.abs(df.forward_thirty_month_return-df.forward_thirty_month_return.apply(np.nanmean())&lt;=(3*df.forward_thirty_month_return.apply(nanstd())] </v>
      </c>
      <c r="G34" t="str">
        <f t="shared" si="2"/>
        <v>forward_thirty_month_return_median = df.groupby(['year-month'])[['forward_thirty_month_return']].apply(np.nanmedian)</v>
      </c>
      <c r="H34">
        <v>118</v>
      </c>
      <c r="I34" t="str">
        <f t="shared" si="3"/>
        <v>forward_thirty_month_return_median.name = 'forward_thirty_month_return_median'</v>
      </c>
      <c r="J34">
        <v>119</v>
      </c>
      <c r="K34">
        <v>120</v>
      </c>
      <c r="L34" t="str">
        <f t="shared" si="4"/>
        <v>df = df.join(forward_thirty_month_return_median, on=['year-month'])</v>
      </c>
      <c r="M34" t="str">
        <f t="shared" si="5"/>
        <v>forward_thirty_month_return_sector_median = df.groupby(['year-month', 'sector'])[['forward_thirty_month_return']].apply(np.nanmedian)</v>
      </c>
      <c r="N34" t="str">
        <f t="shared" si="6"/>
        <v>forward_thirty_month_return_sector_median.name = 'forward_thirty_month_return_sector_median'</v>
      </c>
      <c r="O34" t="str">
        <f t="shared" si="7"/>
        <v>df = df.join(forward_thirty_month_return_sector_median, on=['year-month', 'sector'])</v>
      </c>
      <c r="P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Q34" t="str">
        <f t="shared" si="9"/>
        <v>forward_thirty_month_return_mad.name = 'forward_thirty_month_return_mad'</v>
      </c>
      <c r="R34" t="str">
        <f t="shared" si="10"/>
        <v>df = df.join(forward_thirty_month_return_mad, on=['year-month'])</v>
      </c>
      <c r="S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4" t="str">
        <f t="shared" si="12"/>
        <v>forward_thirty_month_return_sector_mad.name = 'forward_thirty_month_return_sector_mad'</v>
      </c>
      <c r="U34" t="str">
        <f t="shared" si="13"/>
        <v>df = df.join(forward_thirty_month_return_sector_mad, on=['year-month', 'sector'])</v>
      </c>
      <c r="V34" t="str">
        <f t="shared" si="14"/>
        <v>df['forward_thirty_month_return_zscore'] = (df['forward_thirty_month_return'] - df['forward_thirty_month_return_median']) / df['forward_thirty_month_return_mad']</v>
      </c>
      <c r="W34" t="str">
        <f t="shared" si="15"/>
        <v>df['forward_thirty_month_return_zscore'] = df.groupby(['year-month'])[['forward_thirty_month_return']].apply(modified_z)</v>
      </c>
      <c r="X34" t="str">
        <f t="shared" si="16"/>
        <v>df['forward_thirty_month_return_sector_zscore'] = (df['forward_thirty_month_return'] - df['forward_thirty_month_return_sector_median']) / df['forward_thirty_month_return_sector_mad']</v>
      </c>
      <c r="Y34" t="str">
        <f t="shared" si="17"/>
        <v>df['forward_thirty_month_return_sector_zscore'] = df.groupby(['year-month', 'sector'])[['forward_thirty_month_return']].apply(modified_z)</v>
      </c>
    </row>
    <row r="35" spans="1:25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 t="str">
        <f>VLOOKUP(A35,Status!A:C,3,FALSE)</f>
        <v>Enrichment (CRSP/Compustat Merged Database)</v>
      </c>
      <c r="E35">
        <v>121</v>
      </c>
      <c r="F35" t="str">
        <f t="shared" si="1"/>
        <v xml:space="preserve">df = df[np.abs(df.forward_thirtyone_month_return-df.forward_thirtyone_month_return.apply(np.nanmean())&lt;=(3*df.forward_thirtyone_month_return.apply(nanstd())] </v>
      </c>
      <c r="G35" t="str">
        <f t="shared" si="2"/>
        <v>forward_thirtyone_month_return_median = df.groupby(['year-month'])[['forward_thirtyone_month_return']].apply(np.nanmedian)</v>
      </c>
      <c r="H35">
        <v>122</v>
      </c>
      <c r="I35" t="str">
        <f t="shared" si="3"/>
        <v>forward_thirtyone_month_return_median.name = 'forward_thirtyone_month_return_median'</v>
      </c>
      <c r="J35">
        <v>123</v>
      </c>
      <c r="K35">
        <v>124</v>
      </c>
      <c r="L35" t="str">
        <f t="shared" si="4"/>
        <v>df = df.join(forward_thirtyone_month_return_median, on=['year-month'])</v>
      </c>
      <c r="M35" t="str">
        <f t="shared" si="5"/>
        <v>forward_thirtyone_month_return_sector_median = df.groupby(['year-month', 'sector'])[['forward_thirtyone_month_return']].apply(np.nanmedian)</v>
      </c>
      <c r="N35" t="str">
        <f t="shared" si="6"/>
        <v>forward_thirtyone_month_return_sector_median.name = 'forward_thirtyone_month_return_sector_median'</v>
      </c>
      <c r="O35" t="str">
        <f t="shared" si="7"/>
        <v>df = df.join(forward_thirtyone_month_return_sector_median, on=['year-month', 'sector'])</v>
      </c>
      <c r="P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Q35" t="str">
        <f t="shared" si="9"/>
        <v>forward_thirtyone_month_return_mad.name = 'forward_thirtyone_month_return_mad'</v>
      </c>
      <c r="R35" t="str">
        <f t="shared" si="10"/>
        <v>df = df.join(forward_thirtyone_month_return_mad, on=['year-month'])</v>
      </c>
      <c r="S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5" t="str">
        <f t="shared" si="12"/>
        <v>forward_thirtyone_month_return_sector_mad.name = 'forward_thirtyone_month_return_sector_mad'</v>
      </c>
      <c r="U35" t="str">
        <f t="shared" si="13"/>
        <v>df = df.join(forward_thirtyone_month_return_sector_mad, on=['year-month', 'sector'])</v>
      </c>
      <c r="V35" t="str">
        <f t="shared" si="14"/>
        <v>df['forward_thirtyone_month_return_zscore'] = (df['forward_thirtyone_month_return'] - df['forward_thirtyone_month_return_median']) / df['forward_thirtyone_month_return_mad']</v>
      </c>
      <c r="W35" t="str">
        <f t="shared" si="15"/>
        <v>df['forward_thirtyone_month_return_zscore'] = df.groupby(['year-month'])[['forward_thirtyone_month_return']].apply(modified_z)</v>
      </c>
      <c r="X35" t="str">
        <f t="shared" si="16"/>
        <v>df['forward_thirtyone_month_return_sector_zscore'] = (df['forward_thirtyone_month_return'] - df['forward_thirtyone_month_return_sector_median']) / df['forward_thirtyone_month_return_sector_mad']</v>
      </c>
      <c r="Y35" t="str">
        <f t="shared" si="17"/>
        <v>df['forward_thirtyone_month_return_sector_zscore'] = df.groupby(['year-month', 'sector'])[['forward_thirtyone_month_return']].apply(modified_z)</v>
      </c>
    </row>
    <row r="36" spans="1:25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 t="str">
        <f>VLOOKUP(A36,Status!A:C,3,FALSE)</f>
        <v>Enrichment (CRSP/Compustat Merged Database)</v>
      </c>
      <c r="E36">
        <v>125</v>
      </c>
      <c r="F36" t="str">
        <f t="shared" si="1"/>
        <v xml:space="preserve">df = df[np.abs(df.forward_thirtytwo_month_return-df.forward_thirtytwo_month_return.apply(np.nanmean())&lt;=(3*df.forward_thirtytwo_month_return.apply(nanstd())] </v>
      </c>
      <c r="G36" t="str">
        <f t="shared" si="2"/>
        <v>forward_thirtytwo_month_return_median = df.groupby(['year-month'])[['forward_thirtytwo_month_return']].apply(np.nanmedian)</v>
      </c>
      <c r="H36">
        <v>126</v>
      </c>
      <c r="I36" t="str">
        <f t="shared" si="3"/>
        <v>forward_thirtytwo_month_return_median.name = 'forward_thirtytwo_month_return_median'</v>
      </c>
      <c r="J36">
        <v>127</v>
      </c>
      <c r="K36">
        <v>128</v>
      </c>
      <c r="L36" t="str">
        <f t="shared" si="4"/>
        <v>df = df.join(forward_thirtytwo_month_return_median, on=['year-month'])</v>
      </c>
      <c r="M36" t="str">
        <f t="shared" si="5"/>
        <v>forward_thirtytwo_month_return_sector_median = df.groupby(['year-month', 'sector'])[['forward_thirtytwo_month_return']].apply(np.nanmedian)</v>
      </c>
      <c r="N36" t="str">
        <f t="shared" si="6"/>
        <v>forward_thirtytwo_month_return_sector_median.name = 'forward_thirtytwo_month_return_sector_median'</v>
      </c>
      <c r="O36" t="str">
        <f t="shared" si="7"/>
        <v>df = df.join(forward_thirtytwo_month_return_sector_median, on=['year-month', 'sector'])</v>
      </c>
      <c r="P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Q36" t="str">
        <f t="shared" si="9"/>
        <v>forward_thirtytwo_month_return_mad.name = 'forward_thirtytwo_month_return_mad'</v>
      </c>
      <c r="R36" t="str">
        <f t="shared" si="10"/>
        <v>df = df.join(forward_thirtytwo_month_return_mad, on=['year-month'])</v>
      </c>
      <c r="S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6" t="str">
        <f t="shared" si="12"/>
        <v>forward_thirtytwo_month_return_sector_mad.name = 'forward_thirtytwo_month_return_sector_mad'</v>
      </c>
      <c r="U36" t="str">
        <f t="shared" si="13"/>
        <v>df = df.join(forward_thirtytwo_month_return_sector_mad, on=['year-month', 'sector'])</v>
      </c>
      <c r="V36" t="str">
        <f t="shared" si="14"/>
        <v>df['forward_thirtytwo_month_return_zscore'] = (df['forward_thirtytwo_month_return'] - df['forward_thirtytwo_month_return_median']) / df['forward_thirtytwo_month_return_mad']</v>
      </c>
      <c r="W36" t="str">
        <f t="shared" si="15"/>
        <v>df['forward_thirtytwo_month_return_zscore'] = df.groupby(['year-month'])[['forward_thirtytwo_month_return']].apply(modified_z)</v>
      </c>
      <c r="X36" t="str">
        <f t="shared" si="16"/>
        <v>df['forward_thirtytwo_month_return_sector_zscore'] = (df['forward_thirtytwo_month_return'] - df['forward_thirtytwo_month_return_sector_median']) / df['forward_thirtytwo_month_return_sector_mad']</v>
      </c>
      <c r="Y36" t="str">
        <f t="shared" si="17"/>
        <v>df['forward_thirtytwo_month_return_sector_zscore'] = df.groupby(['year-month', 'sector'])[['forward_thirtytwo_month_return']].apply(modified_z)</v>
      </c>
    </row>
    <row r="37" spans="1:25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 t="str">
        <f>VLOOKUP(A37,Status!A:C,3,FALSE)</f>
        <v>Enrichment (CRSP/Compustat Merged Database)</v>
      </c>
      <c r="E37">
        <v>129</v>
      </c>
      <c r="F37" t="str">
        <f t="shared" si="1"/>
        <v xml:space="preserve">df = df[np.abs(df.forward_thirtythree_month_return-df.forward_thirtythree_month_return.apply(np.nanmean())&lt;=(3*df.forward_thirtythree_month_return.apply(nanstd())] </v>
      </c>
      <c r="G37" t="str">
        <f t="shared" si="2"/>
        <v>forward_thirtythree_month_return_median = df.groupby(['year-month'])[['forward_thirtythree_month_return']].apply(np.nanmedian)</v>
      </c>
      <c r="H37">
        <v>130</v>
      </c>
      <c r="I37" t="str">
        <f t="shared" si="3"/>
        <v>forward_thirtythree_month_return_median.name = 'forward_thirtythree_month_return_median'</v>
      </c>
      <c r="J37">
        <v>131</v>
      </c>
      <c r="K37">
        <v>132</v>
      </c>
      <c r="L37" t="str">
        <f t="shared" si="4"/>
        <v>df = df.join(forward_thirtythree_month_return_median, on=['year-month'])</v>
      </c>
      <c r="M37" t="str">
        <f t="shared" si="5"/>
        <v>forward_thirtythree_month_return_sector_median = df.groupby(['year-month', 'sector'])[['forward_thirtythree_month_return']].apply(np.nanmedian)</v>
      </c>
      <c r="N37" t="str">
        <f t="shared" si="6"/>
        <v>forward_thirtythree_month_return_sector_median.name = 'forward_thirtythree_month_return_sector_median'</v>
      </c>
      <c r="O37" t="str">
        <f t="shared" si="7"/>
        <v>df = df.join(forward_thirtythree_month_return_sector_median, on=['year-month', 'sector'])</v>
      </c>
      <c r="P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Q37" t="str">
        <f t="shared" si="9"/>
        <v>forward_thirtythree_month_return_mad.name = 'forward_thirtythree_month_return_mad'</v>
      </c>
      <c r="R37" t="str">
        <f t="shared" si="10"/>
        <v>df = df.join(forward_thirtythree_month_return_mad, on=['year-month'])</v>
      </c>
      <c r="S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7" t="str">
        <f t="shared" si="12"/>
        <v>forward_thirtythree_month_return_sector_mad.name = 'forward_thirtythree_month_return_sector_mad'</v>
      </c>
      <c r="U37" t="str">
        <f t="shared" si="13"/>
        <v>df = df.join(forward_thirtythree_month_return_sector_mad, on=['year-month', 'sector'])</v>
      </c>
      <c r="V37" t="str">
        <f t="shared" si="14"/>
        <v>df['forward_thirtythree_month_return_zscore'] = (df['forward_thirtythree_month_return'] - df['forward_thirtythree_month_return_median']) / df['forward_thirtythree_month_return_mad']</v>
      </c>
      <c r="W37" t="str">
        <f t="shared" si="15"/>
        <v>df['forward_thirtythree_month_return_zscore'] = df.groupby(['year-month'])[['forward_thirtythree_month_return']].apply(modified_z)</v>
      </c>
      <c r="X37" t="str">
        <f t="shared" si="16"/>
        <v>df['forward_thirtythree_month_return_sector_zscore'] = (df['forward_thirtythree_month_return'] - df['forward_thirtythree_month_return_sector_median']) / df['forward_thirtythree_month_return_sector_mad']</v>
      </c>
      <c r="Y37" t="str">
        <f t="shared" si="17"/>
        <v>df['forward_thirtythree_month_return_sector_zscore'] = df.groupby(['year-month', 'sector'])[['forward_thirtythree_month_return']].apply(modified_z)</v>
      </c>
    </row>
    <row r="38" spans="1:25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 t="str">
        <f>VLOOKUP(A38,Status!A:C,3,FALSE)</f>
        <v>Enrichment (CRSP/Compustat Merged Database)</v>
      </c>
      <c r="E38">
        <v>133</v>
      </c>
      <c r="F38" t="str">
        <f t="shared" si="1"/>
        <v xml:space="preserve">df = df[np.abs(df.forward_thirtyfour_month_return-df.forward_thirtyfour_month_return.apply(np.nanmean())&lt;=(3*df.forward_thirtyfour_month_return.apply(nanstd())] </v>
      </c>
      <c r="G38" t="str">
        <f t="shared" si="2"/>
        <v>forward_thirtyfour_month_return_median = df.groupby(['year-month'])[['forward_thirtyfour_month_return']].apply(np.nanmedian)</v>
      </c>
      <c r="H38">
        <v>134</v>
      </c>
      <c r="I38" t="str">
        <f t="shared" si="3"/>
        <v>forward_thirtyfour_month_return_median.name = 'forward_thirtyfour_month_return_median'</v>
      </c>
      <c r="J38">
        <v>135</v>
      </c>
      <c r="K38">
        <v>136</v>
      </c>
      <c r="L38" t="str">
        <f t="shared" si="4"/>
        <v>df = df.join(forward_thirtyfour_month_return_median, on=['year-month'])</v>
      </c>
      <c r="M38" t="str">
        <f t="shared" si="5"/>
        <v>forward_thirtyfour_month_return_sector_median = df.groupby(['year-month', 'sector'])[['forward_thirtyfour_month_return']].apply(np.nanmedian)</v>
      </c>
      <c r="N38" t="str">
        <f t="shared" si="6"/>
        <v>forward_thirtyfour_month_return_sector_median.name = 'forward_thirtyfour_month_return_sector_median'</v>
      </c>
      <c r="O38" t="str">
        <f t="shared" si="7"/>
        <v>df = df.join(forward_thirtyfour_month_return_sector_median, on=['year-month', 'sector'])</v>
      </c>
      <c r="P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Q38" t="str">
        <f t="shared" si="9"/>
        <v>forward_thirtyfour_month_return_mad.name = 'forward_thirtyfour_month_return_mad'</v>
      </c>
      <c r="R38" t="str">
        <f t="shared" si="10"/>
        <v>df = df.join(forward_thirtyfour_month_return_mad, on=['year-month'])</v>
      </c>
      <c r="S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8" t="str">
        <f t="shared" si="12"/>
        <v>forward_thirtyfour_month_return_sector_mad.name = 'forward_thirtyfour_month_return_sector_mad'</v>
      </c>
      <c r="U38" t="str">
        <f t="shared" si="13"/>
        <v>df = df.join(forward_thirtyfour_month_return_sector_mad, on=['year-month', 'sector'])</v>
      </c>
      <c r="V38" t="str">
        <f t="shared" si="14"/>
        <v>df['forward_thirtyfour_month_return_zscore'] = (df['forward_thirtyfour_month_return'] - df['forward_thirtyfour_month_return_median']) / df['forward_thirtyfour_month_return_mad']</v>
      </c>
      <c r="W38" t="str">
        <f t="shared" si="15"/>
        <v>df['forward_thirtyfour_month_return_zscore'] = df.groupby(['year-month'])[['forward_thirtyfour_month_return']].apply(modified_z)</v>
      </c>
      <c r="X38" t="str">
        <f t="shared" si="16"/>
        <v>df['forward_thirtyfour_month_return_sector_zscore'] = (df['forward_thirtyfour_month_return'] - df['forward_thirtyfour_month_return_sector_median']) / df['forward_thirtyfour_month_return_sector_mad']</v>
      </c>
      <c r="Y38" t="str">
        <f t="shared" si="17"/>
        <v>df['forward_thirtyfour_month_return_sector_zscore'] = df.groupby(['year-month', 'sector'])[['forward_thirtyfour_month_return']].apply(modified_z)</v>
      </c>
    </row>
    <row r="39" spans="1:25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 t="str">
        <f>VLOOKUP(A39,Status!A:C,3,FALSE)</f>
        <v>Enrichment (CRSP/Compustat Merged Database)</v>
      </c>
      <c r="E39">
        <v>137</v>
      </c>
      <c r="F39" t="str">
        <f t="shared" si="1"/>
        <v xml:space="preserve">df = df[np.abs(df.forward_thirtyfive_month_return-df.forward_thirtyfive_month_return.apply(np.nanmean())&lt;=(3*df.forward_thirtyfive_month_return.apply(nanstd())] </v>
      </c>
      <c r="G39" t="str">
        <f t="shared" si="2"/>
        <v>forward_thirtyfive_month_return_median = df.groupby(['year-month'])[['forward_thirtyfive_month_return']].apply(np.nanmedian)</v>
      </c>
      <c r="H39">
        <v>138</v>
      </c>
      <c r="I39" t="str">
        <f t="shared" si="3"/>
        <v>forward_thirtyfive_month_return_median.name = 'forward_thirtyfive_month_return_median'</v>
      </c>
      <c r="J39">
        <v>139</v>
      </c>
      <c r="K39">
        <v>140</v>
      </c>
      <c r="L39" t="str">
        <f t="shared" si="4"/>
        <v>df = df.join(forward_thirtyfive_month_return_median, on=['year-month'])</v>
      </c>
      <c r="M39" t="str">
        <f t="shared" si="5"/>
        <v>forward_thirtyfive_month_return_sector_median = df.groupby(['year-month', 'sector'])[['forward_thirtyfive_month_return']].apply(np.nanmedian)</v>
      </c>
      <c r="N39" t="str">
        <f t="shared" si="6"/>
        <v>forward_thirtyfive_month_return_sector_median.name = 'forward_thirtyfive_month_return_sector_median'</v>
      </c>
      <c r="O39" t="str">
        <f t="shared" si="7"/>
        <v>df = df.join(forward_thirtyfive_month_return_sector_median, on=['year-month', 'sector'])</v>
      </c>
      <c r="P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Q39" t="str">
        <f t="shared" si="9"/>
        <v>forward_thirtyfive_month_return_mad.name = 'forward_thirtyfive_month_return_mad'</v>
      </c>
      <c r="R39" t="str">
        <f t="shared" si="10"/>
        <v>df = df.join(forward_thirtyfive_month_return_mad, on=['year-month'])</v>
      </c>
      <c r="S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39" t="str">
        <f t="shared" si="12"/>
        <v>forward_thirtyfive_month_return_sector_mad.name = 'forward_thirtyfive_month_return_sector_mad'</v>
      </c>
      <c r="U39" t="str">
        <f t="shared" si="13"/>
        <v>df = df.join(forward_thirtyfive_month_return_sector_mad, on=['year-month', 'sector'])</v>
      </c>
      <c r="V39" t="str">
        <f t="shared" si="14"/>
        <v>df['forward_thirtyfive_month_return_zscore'] = (df['forward_thirtyfive_month_return'] - df['forward_thirtyfive_month_return_median']) / df['forward_thirtyfive_month_return_mad']</v>
      </c>
      <c r="W39" t="str">
        <f t="shared" si="15"/>
        <v>df['forward_thirtyfive_month_return_zscore'] = df.groupby(['year-month'])[['forward_thirtyfive_month_return']].apply(modified_z)</v>
      </c>
      <c r="X39" t="str">
        <f t="shared" si="16"/>
        <v>df['forward_thirtyfive_month_return_sector_zscore'] = (df['forward_thirtyfive_month_return'] - df['forward_thirtyfive_month_return_sector_median']) / df['forward_thirtyfive_month_return_sector_mad']</v>
      </c>
      <c r="Y39" t="str">
        <f t="shared" si="17"/>
        <v>df['forward_thirtyfive_month_return_sector_zscore'] = df.groupby(['year-month', 'sector'])[['forward_thirtyfive_month_return']].apply(modified_z)</v>
      </c>
    </row>
    <row r="40" spans="1:25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 t="str">
        <f>VLOOKUP(A40,Status!A:C,3,FALSE)</f>
        <v>Enrichment (CRSP/Compustat Merged Database)</v>
      </c>
      <c r="E40">
        <v>141</v>
      </c>
      <c r="F40" t="str">
        <f t="shared" si="1"/>
        <v xml:space="preserve">df = df[np.abs(df.forward_thirtysix_month_return-df.forward_thirtysix_month_return.apply(np.nanmean())&lt;=(3*df.forward_thirtysix_month_return.apply(nanstd())] </v>
      </c>
      <c r="G40" t="str">
        <f t="shared" si="2"/>
        <v>forward_thirtysix_month_return_median = df.groupby(['year-month'])[['forward_thirtysix_month_return']].apply(np.nanmedian)</v>
      </c>
      <c r="H40">
        <v>142</v>
      </c>
      <c r="I40" t="str">
        <f t="shared" si="3"/>
        <v>forward_thirtysix_month_return_median.name = 'forward_thirtysix_month_return_median'</v>
      </c>
      <c r="J40">
        <v>143</v>
      </c>
      <c r="K40">
        <v>144</v>
      </c>
      <c r="L40" t="str">
        <f t="shared" si="4"/>
        <v>df = df.join(forward_thirtysix_month_return_median, on=['year-month'])</v>
      </c>
      <c r="M40" t="str">
        <f t="shared" si="5"/>
        <v>forward_thirtysix_month_return_sector_median = df.groupby(['year-month', 'sector'])[['forward_thirtysix_month_return']].apply(np.nanmedian)</v>
      </c>
      <c r="N40" t="str">
        <f t="shared" si="6"/>
        <v>forward_thirtysix_month_return_sector_median.name = 'forward_thirtysix_month_return_sector_median'</v>
      </c>
      <c r="O40" t="str">
        <f t="shared" si="7"/>
        <v>df = df.join(forward_thirtysix_month_return_sector_median, on=['year-month', 'sector'])</v>
      </c>
      <c r="P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Q40" t="str">
        <f t="shared" si="9"/>
        <v>forward_thirtysix_month_return_mad.name = 'forward_thirtysix_month_return_mad'</v>
      </c>
      <c r="R40" t="str">
        <f t="shared" si="10"/>
        <v>df = df.join(forward_thirtysix_month_return_mad, on=['year-month'])</v>
      </c>
      <c r="S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0" t="str">
        <f t="shared" si="12"/>
        <v>forward_thirtysix_month_return_sector_mad.name = 'forward_thirtysix_month_return_sector_mad'</v>
      </c>
      <c r="U40" t="str">
        <f t="shared" si="13"/>
        <v>df = df.join(forward_thirtysix_month_return_sector_mad, on=['year-month', 'sector'])</v>
      </c>
      <c r="V40" t="str">
        <f t="shared" si="14"/>
        <v>df['forward_thirtysix_month_return_zscore'] = (df['forward_thirtysix_month_return'] - df['forward_thirtysix_month_return_median']) / df['forward_thirtysix_month_return_mad']</v>
      </c>
      <c r="W40" t="str">
        <f t="shared" si="15"/>
        <v>df['forward_thirtysix_month_return_zscore'] = df.groupby(['year-month'])[['forward_thirtysix_month_return']].apply(modified_z)</v>
      </c>
      <c r="X40" t="str">
        <f t="shared" si="16"/>
        <v>df['forward_thirtysix_month_return_sector_zscore'] = (df['forward_thirtysix_month_return'] - df['forward_thirtysix_month_return_sector_median']) / df['forward_thirtysix_month_return_sector_mad']</v>
      </c>
      <c r="Y40" t="str">
        <f t="shared" si="17"/>
        <v>df['forward_thirtysix_month_return_sector_zscore'] = df.groupby(['year-month', 'sector'])[['forward_thirtysix_month_return']].apply(modified_z)</v>
      </c>
    </row>
    <row r="41" spans="1:25" x14ac:dyDescent="0.25">
      <c r="A41" t="s">
        <v>396</v>
      </c>
      <c r="B41">
        <v>42</v>
      </c>
      <c r="C41" t="str">
        <f t="shared" si="0"/>
        <v xml:space="preserve">'past_one_month_return', </v>
      </c>
      <c r="D41" t="str">
        <f>VLOOKUP(A41,Status!A:C,3,FALSE)</f>
        <v>Enrichment (CRSP/Compustat Merged Database)</v>
      </c>
      <c r="E41">
        <v>145</v>
      </c>
      <c r="F41" t="str">
        <f t="shared" si="1"/>
        <v xml:space="preserve">df = df[np.abs(df.past_one_month_return-df.past_one_month_return.apply(np.nanmean())&lt;=(3*df.past_one_month_return.apply(nanstd())] </v>
      </c>
      <c r="G41" t="str">
        <f t="shared" si="2"/>
        <v>past_one_month_return_median = df.groupby(['year-month'])[['past_one_month_return']].apply(np.nanmedian)</v>
      </c>
      <c r="H41">
        <v>146</v>
      </c>
      <c r="I41" t="str">
        <f t="shared" si="3"/>
        <v>past_one_month_return_median.name = 'past_one_month_return_median'</v>
      </c>
      <c r="J41">
        <v>147</v>
      </c>
      <c r="K41">
        <v>148</v>
      </c>
      <c r="L41" t="str">
        <f t="shared" si="4"/>
        <v>df = df.join(past_one_month_return_median, on=['year-month'])</v>
      </c>
      <c r="M41" t="str">
        <f t="shared" si="5"/>
        <v>past_one_month_return_sector_median = df.groupby(['year-month', 'sector'])[['past_one_month_return']].apply(np.nanmedian)</v>
      </c>
      <c r="N41" t="str">
        <f t="shared" si="6"/>
        <v>past_one_month_return_sector_median.name = 'past_one_month_return_sector_median'</v>
      </c>
      <c r="O41" t="str">
        <f t="shared" si="7"/>
        <v>df = df.join(past_one_month_return_sector_median, on=['year-month', 'sector'])</v>
      </c>
      <c r="P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Q41" t="str">
        <f t="shared" si="9"/>
        <v>past_one_month_return_mad.name = 'past_one_month_return_mad'</v>
      </c>
      <c r="R41" t="str">
        <f t="shared" si="10"/>
        <v>df = df.join(past_one_month_return_mad, on=['year-month'])</v>
      </c>
      <c r="S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41" t="str">
        <f t="shared" si="12"/>
        <v>past_one_month_return_sector_mad.name = 'past_one_month_return_sector_mad'</v>
      </c>
      <c r="U41" t="str">
        <f t="shared" si="13"/>
        <v>df = df.join(past_one_month_return_sector_mad, on=['year-month', 'sector'])</v>
      </c>
      <c r="V41" t="str">
        <f t="shared" si="14"/>
        <v>df['past_one_month_return_zscore'] = (df['past_one_month_return'] - df['past_one_month_return_median']) / df['past_one_month_return_mad']</v>
      </c>
      <c r="W41" t="str">
        <f t="shared" si="15"/>
        <v>df['past_one_month_return_zscore'] = df.groupby(['year-month'])[['past_one_month_return']].apply(modified_z)</v>
      </c>
      <c r="X41" t="str">
        <f t="shared" si="16"/>
        <v>df['past_one_month_return_sector_zscore'] = (df['past_one_month_return'] - df['past_one_month_return_sector_median']) / df['past_one_month_return_sector_mad']</v>
      </c>
      <c r="Y41" t="str">
        <f t="shared" si="17"/>
        <v>df['past_one_month_return_sector_zscore'] = df.groupby(['year-month', 'sector'])[['past_one_month_return']].apply(modified_z)</v>
      </c>
    </row>
    <row r="42" spans="1:25" x14ac:dyDescent="0.25">
      <c r="A42" t="s">
        <v>387</v>
      </c>
      <c r="B42">
        <v>43</v>
      </c>
      <c r="C42" t="str">
        <f t="shared" si="0"/>
        <v xml:space="preserve">'past_two_month_return', </v>
      </c>
      <c r="D42" t="str">
        <f>VLOOKUP(A42,Status!A:C,3,FALSE)</f>
        <v>Enrichment (CRSP/Compustat Merged Database)</v>
      </c>
      <c r="E42">
        <v>149</v>
      </c>
      <c r="F42" t="str">
        <f t="shared" si="1"/>
        <v xml:space="preserve">df = df[np.abs(df.past_two_month_return-df.past_two_month_return.apply(np.nanmean())&lt;=(3*df.past_two_month_return.apply(nanstd())] </v>
      </c>
      <c r="G42" t="str">
        <f t="shared" si="2"/>
        <v>past_two_month_return_median = df.groupby(['year-month'])[['past_two_month_return']].apply(np.nanmedian)</v>
      </c>
      <c r="H42">
        <v>150</v>
      </c>
      <c r="I42" t="str">
        <f t="shared" si="3"/>
        <v>past_two_month_return_median.name = 'past_two_month_return_median'</v>
      </c>
      <c r="J42">
        <v>151</v>
      </c>
      <c r="K42">
        <v>152</v>
      </c>
      <c r="L42" t="str">
        <f t="shared" si="4"/>
        <v>df = df.join(past_two_month_return_median, on=['year-month'])</v>
      </c>
      <c r="M42" t="str">
        <f t="shared" si="5"/>
        <v>past_two_month_return_sector_median = df.groupby(['year-month', 'sector'])[['past_two_month_return']].apply(np.nanmedian)</v>
      </c>
      <c r="N42" t="str">
        <f t="shared" si="6"/>
        <v>past_two_month_return_sector_median.name = 'past_two_month_return_sector_median'</v>
      </c>
      <c r="O42" t="str">
        <f t="shared" si="7"/>
        <v>df = df.join(past_two_month_return_sector_median, on=['year-month', 'sector'])</v>
      </c>
      <c r="P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Q42" t="str">
        <f t="shared" si="9"/>
        <v>past_two_month_return_mad.name = 'past_two_month_return_mad'</v>
      </c>
      <c r="R42" t="str">
        <f t="shared" si="10"/>
        <v>df = df.join(past_two_month_return_mad, on=['year-month'])</v>
      </c>
      <c r="S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42" t="str">
        <f t="shared" si="12"/>
        <v>past_two_month_return_sector_mad.name = 'past_two_month_return_sector_mad'</v>
      </c>
      <c r="U42" t="str">
        <f t="shared" si="13"/>
        <v>df = df.join(past_two_month_return_sector_mad, on=['year-month', 'sector'])</v>
      </c>
      <c r="V42" t="str">
        <f t="shared" si="14"/>
        <v>df['past_two_month_return_zscore'] = (df['past_two_month_return'] - df['past_two_month_return_median']) / df['past_two_month_return_mad']</v>
      </c>
      <c r="W42" t="str">
        <f t="shared" si="15"/>
        <v>df['past_two_month_return_zscore'] = df.groupby(['year-month'])[['past_two_month_return']].apply(modified_z)</v>
      </c>
      <c r="X42" t="str">
        <f t="shared" si="16"/>
        <v>df['past_two_month_return_sector_zscore'] = (df['past_two_month_return'] - df['past_two_month_return_sector_median']) / df['past_two_month_return_sector_mad']</v>
      </c>
      <c r="Y42" t="str">
        <f t="shared" si="17"/>
        <v>df['past_two_month_return_sector_zscore'] = df.groupby(['year-month', 'sector'])[['past_two_month_return']].apply(modified_z)</v>
      </c>
    </row>
    <row r="43" spans="1:25" x14ac:dyDescent="0.25">
      <c r="A43" t="s">
        <v>351</v>
      </c>
      <c r="B43">
        <v>44</v>
      </c>
      <c r="C43" t="str">
        <f t="shared" si="0"/>
        <v xml:space="preserve">'past_three_month_return', </v>
      </c>
      <c r="D43" t="str">
        <f>VLOOKUP(A43,Status!A:C,3,FALSE)</f>
        <v>Enrichment (CRSP/Compustat Merged Database)</v>
      </c>
      <c r="E43">
        <v>153</v>
      </c>
      <c r="F43" t="str">
        <f t="shared" si="1"/>
        <v xml:space="preserve">df = df[np.abs(df.past_three_month_return-df.past_three_month_return.apply(np.nanmean())&lt;=(3*df.past_three_month_return.apply(nanstd())] </v>
      </c>
      <c r="G43" t="str">
        <f t="shared" si="2"/>
        <v>past_three_month_return_median = df.groupby(['year-month'])[['past_three_month_return']].apply(np.nanmedian)</v>
      </c>
      <c r="H43">
        <v>154</v>
      </c>
      <c r="I43" t="str">
        <f t="shared" si="3"/>
        <v>past_three_month_return_median.name = 'past_three_month_return_median'</v>
      </c>
      <c r="J43">
        <v>155</v>
      </c>
      <c r="K43">
        <v>156</v>
      </c>
      <c r="L43" t="str">
        <f t="shared" si="4"/>
        <v>df = df.join(past_three_month_return_median, on=['year-month'])</v>
      </c>
      <c r="M43" t="str">
        <f t="shared" si="5"/>
        <v>past_three_month_return_sector_median = df.groupby(['year-month', 'sector'])[['past_three_month_return']].apply(np.nanmedian)</v>
      </c>
      <c r="N43" t="str">
        <f t="shared" si="6"/>
        <v>past_three_month_return_sector_median.name = 'past_three_month_return_sector_median'</v>
      </c>
      <c r="O43" t="str">
        <f t="shared" si="7"/>
        <v>df = df.join(past_three_month_return_sector_median, on=['year-month', 'sector'])</v>
      </c>
      <c r="P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Q43" t="str">
        <f t="shared" si="9"/>
        <v>past_three_month_return_mad.name = 'past_three_month_return_mad'</v>
      </c>
      <c r="R43" t="str">
        <f t="shared" si="10"/>
        <v>df = df.join(past_three_month_return_mad, on=['year-month'])</v>
      </c>
      <c r="S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43" t="str">
        <f t="shared" si="12"/>
        <v>past_three_month_return_sector_mad.name = 'past_three_month_return_sector_mad'</v>
      </c>
      <c r="U43" t="str">
        <f t="shared" si="13"/>
        <v>df = df.join(past_three_month_return_sector_mad, on=['year-month', 'sector'])</v>
      </c>
      <c r="V43" t="str">
        <f t="shared" si="14"/>
        <v>df['past_three_month_return_zscore'] = (df['past_three_month_return'] - df['past_three_month_return_median']) / df['past_three_month_return_mad']</v>
      </c>
      <c r="W43" t="str">
        <f t="shared" si="15"/>
        <v>df['past_three_month_return_zscore'] = df.groupby(['year-month'])[['past_three_month_return']].apply(modified_z)</v>
      </c>
      <c r="X43" t="str">
        <f t="shared" si="16"/>
        <v>df['past_three_month_return_sector_zscore'] = (df['past_three_month_return'] - df['past_three_month_return_sector_median']) / df['past_three_month_return_sector_mad']</v>
      </c>
      <c r="Y43" t="str">
        <f t="shared" si="17"/>
        <v>df['past_three_month_return_sector_zscore'] = df.groupby(['year-month', 'sector'])[['past_three_month_return']].apply(modified_z)</v>
      </c>
    </row>
    <row r="44" spans="1:25" x14ac:dyDescent="0.25">
      <c r="A44" t="s">
        <v>334</v>
      </c>
      <c r="B44">
        <v>45</v>
      </c>
      <c r="C44" t="str">
        <f t="shared" si="0"/>
        <v xml:space="preserve">'past_four_month_return', </v>
      </c>
      <c r="D44" t="str">
        <f>VLOOKUP(A44,Status!A:C,3,FALSE)</f>
        <v>Enrichment (CRSP/Compustat Merged Database)</v>
      </c>
      <c r="E44">
        <v>157</v>
      </c>
      <c r="F44" t="str">
        <f t="shared" si="1"/>
        <v xml:space="preserve">df = df[np.abs(df.past_four_month_return-df.past_four_month_return.apply(np.nanmean())&lt;=(3*df.past_four_month_return.apply(nanstd())] </v>
      </c>
      <c r="G44" t="str">
        <f t="shared" si="2"/>
        <v>past_four_month_return_median = df.groupby(['year-month'])[['past_four_month_return']].apply(np.nanmedian)</v>
      </c>
      <c r="H44">
        <v>158</v>
      </c>
      <c r="I44" t="str">
        <f t="shared" si="3"/>
        <v>past_four_month_return_median.name = 'past_four_month_return_median'</v>
      </c>
      <c r="J44">
        <v>159</v>
      </c>
      <c r="K44">
        <v>160</v>
      </c>
      <c r="L44" t="str">
        <f t="shared" si="4"/>
        <v>df = df.join(past_four_month_return_median, on=['year-month'])</v>
      </c>
      <c r="M44" t="str">
        <f t="shared" si="5"/>
        <v>past_four_month_return_sector_median = df.groupby(['year-month', 'sector'])[['past_four_month_return']].apply(np.nanmedian)</v>
      </c>
      <c r="N44" t="str">
        <f t="shared" si="6"/>
        <v>past_four_month_return_sector_median.name = 'past_four_month_return_sector_median'</v>
      </c>
      <c r="O44" t="str">
        <f t="shared" si="7"/>
        <v>df = df.join(past_four_month_return_sector_median, on=['year-month', 'sector'])</v>
      </c>
      <c r="P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Q44" t="str">
        <f t="shared" si="9"/>
        <v>past_four_month_return_mad.name = 'past_four_month_return_mad'</v>
      </c>
      <c r="R44" t="str">
        <f t="shared" si="10"/>
        <v>df = df.join(past_four_month_return_mad, on=['year-month'])</v>
      </c>
      <c r="S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44" t="str">
        <f t="shared" si="12"/>
        <v>past_four_month_return_sector_mad.name = 'past_four_month_return_sector_mad'</v>
      </c>
      <c r="U44" t="str">
        <f t="shared" si="13"/>
        <v>df = df.join(past_four_month_return_sector_mad, on=['year-month', 'sector'])</v>
      </c>
      <c r="V44" t="str">
        <f t="shared" si="14"/>
        <v>df['past_four_month_return_zscore'] = (df['past_four_month_return'] - df['past_four_month_return_median']) / df['past_four_month_return_mad']</v>
      </c>
      <c r="W44" t="str">
        <f t="shared" si="15"/>
        <v>df['past_four_month_return_zscore'] = df.groupby(['year-month'])[['past_four_month_return']].apply(modified_z)</v>
      </c>
      <c r="X44" t="str">
        <f t="shared" si="16"/>
        <v>df['past_four_month_return_sector_zscore'] = (df['past_four_month_return'] - df['past_four_month_return_sector_median']) / df['past_four_month_return_sector_mad']</v>
      </c>
      <c r="Y44" t="str">
        <f t="shared" si="17"/>
        <v>df['past_four_month_return_sector_zscore'] = df.groupby(['year-month', 'sector'])[['past_four_month_return']].apply(modified_z)</v>
      </c>
    </row>
    <row r="45" spans="1:25" x14ac:dyDescent="0.25">
      <c r="A45" t="s">
        <v>311</v>
      </c>
      <c r="B45">
        <v>46</v>
      </c>
      <c r="C45" t="str">
        <f t="shared" si="0"/>
        <v xml:space="preserve">'past_five_month_return', </v>
      </c>
      <c r="D45" t="str">
        <f>VLOOKUP(A45,Status!A:C,3,FALSE)</f>
        <v>Enrichment (CRSP/Compustat Merged Database)</v>
      </c>
      <c r="E45">
        <v>161</v>
      </c>
      <c r="F45" t="str">
        <f t="shared" si="1"/>
        <v xml:space="preserve">df = df[np.abs(df.past_five_month_return-df.past_five_month_return.apply(np.nanmean())&lt;=(3*df.past_five_month_return.apply(nanstd())] </v>
      </c>
      <c r="G45" t="str">
        <f t="shared" si="2"/>
        <v>past_five_month_return_median = df.groupby(['year-month'])[['past_five_month_return']].apply(np.nanmedian)</v>
      </c>
      <c r="H45">
        <v>162</v>
      </c>
      <c r="I45" t="str">
        <f t="shared" si="3"/>
        <v>past_five_month_return_median.name = 'past_five_month_return_median'</v>
      </c>
      <c r="J45">
        <v>163</v>
      </c>
      <c r="K45">
        <v>164</v>
      </c>
      <c r="L45" t="str">
        <f t="shared" si="4"/>
        <v>df = df.join(past_five_month_return_median, on=['year-month'])</v>
      </c>
      <c r="M45" t="str">
        <f t="shared" si="5"/>
        <v>past_five_month_return_sector_median = df.groupby(['year-month', 'sector'])[['past_five_month_return']].apply(np.nanmedian)</v>
      </c>
      <c r="N45" t="str">
        <f t="shared" si="6"/>
        <v>past_five_month_return_sector_median.name = 'past_five_month_return_sector_median'</v>
      </c>
      <c r="O45" t="str">
        <f t="shared" si="7"/>
        <v>df = df.join(past_five_month_return_sector_median, on=['year-month', 'sector'])</v>
      </c>
      <c r="P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Q45" t="str">
        <f t="shared" si="9"/>
        <v>past_five_month_return_mad.name = 'past_five_month_return_mad'</v>
      </c>
      <c r="R45" t="str">
        <f t="shared" si="10"/>
        <v>df = df.join(past_five_month_return_mad, on=['year-month'])</v>
      </c>
      <c r="S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45" t="str">
        <f t="shared" si="12"/>
        <v>past_five_month_return_sector_mad.name = 'past_five_month_return_sector_mad'</v>
      </c>
      <c r="U45" t="str">
        <f t="shared" si="13"/>
        <v>df = df.join(past_five_month_return_sector_mad, on=['year-month', 'sector'])</v>
      </c>
      <c r="V45" t="str">
        <f t="shared" si="14"/>
        <v>df['past_five_month_return_zscore'] = (df['past_five_month_return'] - df['past_five_month_return_median']) / df['past_five_month_return_mad']</v>
      </c>
      <c r="W45" t="str">
        <f t="shared" si="15"/>
        <v>df['past_five_month_return_zscore'] = df.groupby(['year-month'])[['past_five_month_return']].apply(modified_z)</v>
      </c>
      <c r="X45" t="str">
        <f t="shared" si="16"/>
        <v>df['past_five_month_return_sector_zscore'] = (df['past_five_month_return'] - df['past_five_month_return_sector_median']) / df['past_five_month_return_sector_mad']</v>
      </c>
      <c r="Y45" t="str">
        <f t="shared" si="17"/>
        <v>df['past_five_month_return_sector_zscore'] = df.groupby(['year-month', 'sector'])[['past_five_month_return']].apply(modified_z)</v>
      </c>
    </row>
    <row r="46" spans="1:25" x14ac:dyDescent="0.25">
      <c r="A46" t="s">
        <v>302</v>
      </c>
      <c r="B46">
        <v>47</v>
      </c>
      <c r="C46" t="str">
        <f t="shared" si="0"/>
        <v xml:space="preserve">'past_six_month_return', </v>
      </c>
      <c r="D46" t="str">
        <f>VLOOKUP(A46,Status!A:C,3,FALSE)</f>
        <v>Enrichment (CRSP/Compustat Merged Database)</v>
      </c>
      <c r="E46">
        <v>165</v>
      </c>
      <c r="F46" t="str">
        <f t="shared" si="1"/>
        <v xml:space="preserve">df = df[np.abs(df.past_six_month_return-df.past_six_month_return.apply(np.nanmean())&lt;=(3*df.past_six_month_return.apply(nanstd())] </v>
      </c>
      <c r="G46" t="str">
        <f t="shared" si="2"/>
        <v>past_six_month_return_median = df.groupby(['year-month'])[['past_six_month_return']].apply(np.nanmedian)</v>
      </c>
      <c r="H46">
        <v>166</v>
      </c>
      <c r="I46" t="str">
        <f t="shared" si="3"/>
        <v>past_six_month_return_median.name = 'past_six_month_return_median'</v>
      </c>
      <c r="J46">
        <v>167</v>
      </c>
      <c r="K46">
        <v>168</v>
      </c>
      <c r="L46" t="str">
        <f t="shared" si="4"/>
        <v>df = df.join(past_six_month_return_median, on=['year-month'])</v>
      </c>
      <c r="M46" t="str">
        <f t="shared" si="5"/>
        <v>past_six_month_return_sector_median = df.groupby(['year-month', 'sector'])[['past_six_month_return']].apply(np.nanmedian)</v>
      </c>
      <c r="N46" t="str">
        <f t="shared" si="6"/>
        <v>past_six_month_return_sector_median.name = 'past_six_month_return_sector_median'</v>
      </c>
      <c r="O46" t="str">
        <f t="shared" si="7"/>
        <v>df = df.join(past_six_month_return_sector_median, on=['year-month', 'sector'])</v>
      </c>
      <c r="P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Q46" t="str">
        <f t="shared" si="9"/>
        <v>past_six_month_return_mad.name = 'past_six_month_return_mad'</v>
      </c>
      <c r="R46" t="str">
        <f t="shared" si="10"/>
        <v>df = df.join(past_six_month_return_mad, on=['year-month'])</v>
      </c>
      <c r="S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46" t="str">
        <f t="shared" si="12"/>
        <v>past_six_month_return_sector_mad.name = 'past_six_month_return_sector_mad'</v>
      </c>
      <c r="U46" t="str">
        <f t="shared" si="13"/>
        <v>df = df.join(past_six_month_return_sector_mad, on=['year-month', 'sector'])</v>
      </c>
      <c r="V46" t="str">
        <f t="shared" si="14"/>
        <v>df['past_six_month_return_zscore'] = (df['past_six_month_return'] - df['past_six_month_return_median']) / df['past_six_month_return_mad']</v>
      </c>
      <c r="W46" t="str">
        <f t="shared" si="15"/>
        <v>df['past_six_month_return_zscore'] = df.groupby(['year-month'])[['past_six_month_return']].apply(modified_z)</v>
      </c>
      <c r="X46" t="str">
        <f t="shared" si="16"/>
        <v>df['past_six_month_return_sector_zscore'] = (df['past_six_month_return'] - df['past_six_month_return_sector_median']) / df['past_six_month_return_sector_mad']</v>
      </c>
      <c r="Y46" t="str">
        <f t="shared" si="17"/>
        <v>df['past_six_month_return_sector_zscore'] = df.groupby(['year-month', 'sector'])[['past_six_month_return']].apply(modified_z)</v>
      </c>
    </row>
    <row r="47" spans="1:25" x14ac:dyDescent="0.25">
      <c r="A47" t="s">
        <v>289</v>
      </c>
      <c r="B47">
        <v>48</v>
      </c>
      <c r="C47" t="str">
        <f t="shared" si="0"/>
        <v xml:space="preserve">'past_seven_month_return', </v>
      </c>
      <c r="D47" t="str">
        <f>VLOOKUP(A47,Status!A:C,3,FALSE)</f>
        <v>Enrichment (CRSP/Compustat Merged Database)</v>
      </c>
      <c r="E47">
        <v>169</v>
      </c>
      <c r="F47" t="str">
        <f t="shared" si="1"/>
        <v xml:space="preserve">df = df[np.abs(df.past_seven_month_return-df.past_seven_month_return.apply(np.nanmean())&lt;=(3*df.past_seven_month_return.apply(nanstd())] </v>
      </c>
      <c r="G47" t="str">
        <f t="shared" si="2"/>
        <v>past_seven_month_return_median = df.groupby(['year-month'])[['past_seven_month_return']].apply(np.nanmedian)</v>
      </c>
      <c r="H47">
        <v>170</v>
      </c>
      <c r="I47" t="str">
        <f t="shared" si="3"/>
        <v>past_seven_month_return_median.name = 'past_seven_month_return_median'</v>
      </c>
      <c r="J47">
        <v>171</v>
      </c>
      <c r="K47">
        <v>172</v>
      </c>
      <c r="L47" t="str">
        <f t="shared" si="4"/>
        <v>df = df.join(past_seven_month_return_median, on=['year-month'])</v>
      </c>
      <c r="M47" t="str">
        <f t="shared" si="5"/>
        <v>past_seven_month_return_sector_median = df.groupby(['year-month', 'sector'])[['past_seven_month_return']].apply(np.nanmedian)</v>
      </c>
      <c r="N47" t="str">
        <f t="shared" si="6"/>
        <v>past_seven_month_return_sector_median.name = 'past_seven_month_return_sector_median'</v>
      </c>
      <c r="O47" t="str">
        <f t="shared" si="7"/>
        <v>df = df.join(past_seven_month_return_sector_median, on=['year-month', 'sector'])</v>
      </c>
      <c r="P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Q47" t="str">
        <f t="shared" si="9"/>
        <v>past_seven_month_return_mad.name = 'past_seven_month_return_mad'</v>
      </c>
      <c r="R47" t="str">
        <f t="shared" si="10"/>
        <v>df = df.join(past_seven_month_return_mad, on=['year-month'])</v>
      </c>
      <c r="S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47" t="str">
        <f t="shared" si="12"/>
        <v>past_seven_month_return_sector_mad.name = 'past_seven_month_return_sector_mad'</v>
      </c>
      <c r="U47" t="str">
        <f t="shared" si="13"/>
        <v>df = df.join(past_seven_month_return_sector_mad, on=['year-month', 'sector'])</v>
      </c>
      <c r="V47" t="str">
        <f t="shared" si="14"/>
        <v>df['past_seven_month_return_zscore'] = (df['past_seven_month_return'] - df['past_seven_month_return_median']) / df['past_seven_month_return_mad']</v>
      </c>
      <c r="W47" t="str">
        <f t="shared" si="15"/>
        <v>df['past_seven_month_return_zscore'] = df.groupby(['year-month'])[['past_seven_month_return']].apply(modified_z)</v>
      </c>
      <c r="X47" t="str">
        <f t="shared" si="16"/>
        <v>df['past_seven_month_return_sector_zscore'] = (df['past_seven_month_return'] - df['past_seven_month_return_sector_median']) / df['past_seven_month_return_sector_mad']</v>
      </c>
      <c r="Y47" t="str">
        <f t="shared" si="17"/>
        <v>df['past_seven_month_return_sector_zscore'] = df.groupby(['year-month', 'sector'])[['past_seven_month_return']].apply(modified_z)</v>
      </c>
    </row>
    <row r="48" spans="1:25" x14ac:dyDescent="0.25">
      <c r="A48" t="s">
        <v>272</v>
      </c>
      <c r="B48">
        <v>49</v>
      </c>
      <c r="C48" t="str">
        <f t="shared" si="0"/>
        <v xml:space="preserve">'past_eight_month_return', </v>
      </c>
      <c r="D48" t="str">
        <f>VLOOKUP(A48,Status!A:C,3,FALSE)</f>
        <v>Enrichment (CRSP/Compustat Merged Database)</v>
      </c>
      <c r="E48">
        <v>173</v>
      </c>
      <c r="F48" t="str">
        <f t="shared" si="1"/>
        <v xml:space="preserve">df = df[np.abs(df.past_eight_month_return-df.past_eight_month_return.apply(np.nanmean())&lt;=(3*df.past_eight_month_return.apply(nanstd())] </v>
      </c>
      <c r="G48" t="str">
        <f t="shared" si="2"/>
        <v>past_eight_month_return_median = df.groupby(['year-month'])[['past_eight_month_return']].apply(np.nanmedian)</v>
      </c>
      <c r="H48">
        <v>174</v>
      </c>
      <c r="I48" t="str">
        <f t="shared" si="3"/>
        <v>past_eight_month_return_median.name = 'past_eight_month_return_median'</v>
      </c>
      <c r="J48">
        <v>175</v>
      </c>
      <c r="K48">
        <v>176</v>
      </c>
      <c r="L48" t="str">
        <f t="shared" si="4"/>
        <v>df = df.join(past_eight_month_return_median, on=['year-month'])</v>
      </c>
      <c r="M48" t="str">
        <f t="shared" si="5"/>
        <v>past_eight_month_return_sector_median = df.groupby(['year-month', 'sector'])[['past_eight_month_return']].apply(np.nanmedian)</v>
      </c>
      <c r="N48" t="str">
        <f t="shared" si="6"/>
        <v>past_eight_month_return_sector_median.name = 'past_eight_month_return_sector_median'</v>
      </c>
      <c r="O48" t="str">
        <f t="shared" si="7"/>
        <v>df = df.join(past_eight_month_return_sector_median, on=['year-month', 'sector'])</v>
      </c>
      <c r="P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Q48" t="str">
        <f t="shared" si="9"/>
        <v>past_eight_month_return_mad.name = 'past_eight_month_return_mad'</v>
      </c>
      <c r="R48" t="str">
        <f t="shared" si="10"/>
        <v>df = df.join(past_eight_month_return_mad, on=['year-month'])</v>
      </c>
      <c r="S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48" t="str">
        <f t="shared" si="12"/>
        <v>past_eight_month_return_sector_mad.name = 'past_eight_month_return_sector_mad'</v>
      </c>
      <c r="U48" t="str">
        <f t="shared" si="13"/>
        <v>df = df.join(past_eight_month_return_sector_mad, on=['year-month', 'sector'])</v>
      </c>
      <c r="V48" t="str">
        <f t="shared" si="14"/>
        <v>df['past_eight_month_return_zscore'] = (df['past_eight_month_return'] - df['past_eight_month_return_median']) / df['past_eight_month_return_mad']</v>
      </c>
      <c r="W48" t="str">
        <f t="shared" si="15"/>
        <v>df['past_eight_month_return_zscore'] = df.groupby(['year-month'])[['past_eight_month_return']].apply(modified_z)</v>
      </c>
      <c r="X48" t="str">
        <f t="shared" si="16"/>
        <v>df['past_eight_month_return_sector_zscore'] = (df['past_eight_month_return'] - df['past_eight_month_return_sector_median']) / df['past_eight_month_return_sector_mad']</v>
      </c>
      <c r="Y48" t="str">
        <f t="shared" si="17"/>
        <v>df['past_eight_month_return_sector_zscore'] = df.groupby(['year-month', 'sector'])[['past_eight_month_return']].apply(modified_z)</v>
      </c>
    </row>
    <row r="49" spans="1:25" x14ac:dyDescent="0.25">
      <c r="A49" t="s">
        <v>263</v>
      </c>
      <c r="B49">
        <v>50</v>
      </c>
      <c r="C49" t="str">
        <f t="shared" si="0"/>
        <v xml:space="preserve">'past_nine_month_return', </v>
      </c>
      <c r="D49" t="str">
        <f>VLOOKUP(A49,Status!A:C,3,FALSE)</f>
        <v>Enrichment (CRSP/Compustat Merged Database)</v>
      </c>
      <c r="E49">
        <v>177</v>
      </c>
      <c r="F49" t="str">
        <f t="shared" si="1"/>
        <v xml:space="preserve">df = df[np.abs(df.past_nine_month_return-df.past_nine_month_return.apply(np.nanmean())&lt;=(3*df.past_nine_month_return.apply(nanstd())] </v>
      </c>
      <c r="G49" t="str">
        <f t="shared" si="2"/>
        <v>past_nine_month_return_median = df.groupby(['year-month'])[['past_nine_month_return']].apply(np.nanmedian)</v>
      </c>
      <c r="H49">
        <v>178</v>
      </c>
      <c r="I49" t="str">
        <f t="shared" si="3"/>
        <v>past_nine_month_return_median.name = 'past_nine_month_return_median'</v>
      </c>
      <c r="J49">
        <v>179</v>
      </c>
      <c r="K49">
        <v>180</v>
      </c>
      <c r="L49" t="str">
        <f t="shared" si="4"/>
        <v>df = df.join(past_nine_month_return_median, on=['year-month'])</v>
      </c>
      <c r="M49" t="str">
        <f t="shared" si="5"/>
        <v>past_nine_month_return_sector_median = df.groupby(['year-month', 'sector'])[['past_nine_month_return']].apply(np.nanmedian)</v>
      </c>
      <c r="N49" t="str">
        <f t="shared" si="6"/>
        <v>past_nine_month_return_sector_median.name = 'past_nine_month_return_sector_median'</v>
      </c>
      <c r="O49" t="str">
        <f t="shared" si="7"/>
        <v>df = df.join(past_nine_month_return_sector_median, on=['year-month', 'sector'])</v>
      </c>
      <c r="P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Q49" t="str">
        <f t="shared" si="9"/>
        <v>past_nine_month_return_mad.name = 'past_nine_month_return_mad'</v>
      </c>
      <c r="R49" t="str">
        <f t="shared" si="10"/>
        <v>df = df.join(past_nine_month_return_mad, on=['year-month'])</v>
      </c>
      <c r="S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49" t="str">
        <f t="shared" si="12"/>
        <v>past_nine_month_return_sector_mad.name = 'past_nine_month_return_sector_mad'</v>
      </c>
      <c r="U49" t="str">
        <f t="shared" si="13"/>
        <v>df = df.join(past_nine_month_return_sector_mad, on=['year-month', 'sector'])</v>
      </c>
      <c r="V49" t="str">
        <f t="shared" si="14"/>
        <v>df['past_nine_month_return_zscore'] = (df['past_nine_month_return'] - df['past_nine_month_return_median']) / df['past_nine_month_return_mad']</v>
      </c>
      <c r="W49" t="str">
        <f t="shared" si="15"/>
        <v>df['past_nine_month_return_zscore'] = df.groupby(['year-month'])[['past_nine_month_return']].apply(modified_z)</v>
      </c>
      <c r="X49" t="str">
        <f t="shared" si="16"/>
        <v>df['past_nine_month_return_sector_zscore'] = (df['past_nine_month_return'] - df['past_nine_month_return_sector_median']) / df['past_nine_month_return_sector_mad']</v>
      </c>
      <c r="Y49" t="str">
        <f t="shared" si="17"/>
        <v>df['past_nine_month_return_sector_zscore'] = df.groupby(['year-month', 'sector'])[['past_nine_month_return']].apply(modified_z)</v>
      </c>
    </row>
    <row r="50" spans="1:25" x14ac:dyDescent="0.25">
      <c r="A50" t="s">
        <v>255</v>
      </c>
      <c r="B50">
        <v>51</v>
      </c>
      <c r="C50" t="str">
        <f t="shared" si="0"/>
        <v xml:space="preserve">'past_ten_month_return', </v>
      </c>
      <c r="D50" t="str">
        <f>VLOOKUP(A50,Status!A:C,3,FALSE)</f>
        <v>Enrichment (CRSP/Compustat Merged Database)</v>
      </c>
      <c r="E50">
        <v>181</v>
      </c>
      <c r="F50" t="str">
        <f t="shared" si="1"/>
        <v xml:space="preserve">df = df[np.abs(df.past_ten_month_return-df.past_ten_month_return.apply(np.nanmean())&lt;=(3*df.past_ten_month_return.apply(nanstd())] </v>
      </c>
      <c r="G50" t="str">
        <f t="shared" si="2"/>
        <v>past_ten_month_return_median = df.groupby(['year-month'])[['past_ten_month_return']].apply(np.nanmedian)</v>
      </c>
      <c r="H50">
        <v>182</v>
      </c>
      <c r="I50" t="str">
        <f t="shared" si="3"/>
        <v>past_ten_month_return_median.name = 'past_ten_month_return_median'</v>
      </c>
      <c r="J50">
        <v>183</v>
      </c>
      <c r="K50">
        <v>184</v>
      </c>
      <c r="L50" t="str">
        <f t="shared" si="4"/>
        <v>df = df.join(past_ten_month_return_median, on=['year-month'])</v>
      </c>
      <c r="M50" t="str">
        <f t="shared" si="5"/>
        <v>past_ten_month_return_sector_median = df.groupby(['year-month', 'sector'])[['past_ten_month_return']].apply(np.nanmedian)</v>
      </c>
      <c r="N50" t="str">
        <f t="shared" si="6"/>
        <v>past_ten_month_return_sector_median.name = 'past_ten_month_return_sector_median'</v>
      </c>
      <c r="O50" t="str">
        <f t="shared" si="7"/>
        <v>df = df.join(past_ten_month_return_sector_median, on=['year-month', 'sector'])</v>
      </c>
      <c r="P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Q50" t="str">
        <f t="shared" si="9"/>
        <v>past_ten_month_return_mad.name = 'past_ten_month_return_mad'</v>
      </c>
      <c r="R50" t="str">
        <f t="shared" si="10"/>
        <v>df = df.join(past_ten_month_return_mad, on=['year-month'])</v>
      </c>
      <c r="S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50" t="str">
        <f t="shared" si="12"/>
        <v>past_ten_month_return_sector_mad.name = 'past_ten_month_return_sector_mad'</v>
      </c>
      <c r="U50" t="str">
        <f t="shared" si="13"/>
        <v>df = df.join(past_ten_month_return_sector_mad, on=['year-month', 'sector'])</v>
      </c>
      <c r="V50" t="str">
        <f t="shared" si="14"/>
        <v>df['past_ten_month_return_zscore'] = (df['past_ten_month_return'] - df['past_ten_month_return_median']) / df['past_ten_month_return_mad']</v>
      </c>
      <c r="W50" t="str">
        <f t="shared" si="15"/>
        <v>df['past_ten_month_return_zscore'] = df.groupby(['year-month'])[['past_ten_month_return']].apply(modified_z)</v>
      </c>
      <c r="X50" t="str">
        <f t="shared" si="16"/>
        <v>df['past_ten_month_return_sector_zscore'] = (df['past_ten_month_return'] - df['past_ten_month_return_sector_median']) / df['past_ten_month_return_sector_mad']</v>
      </c>
      <c r="Y50" t="str">
        <f t="shared" si="17"/>
        <v>df['past_ten_month_return_sector_zscore'] = df.groupby(['year-month', 'sector'])[['past_ten_month_return']].apply(modified_z)</v>
      </c>
    </row>
    <row r="51" spans="1:25" x14ac:dyDescent="0.25">
      <c r="A51" t="s">
        <v>245</v>
      </c>
      <c r="B51">
        <v>52</v>
      </c>
      <c r="C51" t="str">
        <f t="shared" si="0"/>
        <v xml:space="preserve">'past_eleven_month_return', </v>
      </c>
      <c r="D51" t="str">
        <f>VLOOKUP(A51,Status!A:C,3,FALSE)</f>
        <v>Enrichment (CRSP/Compustat Merged Database)</v>
      </c>
      <c r="E51">
        <v>185</v>
      </c>
      <c r="F51" t="str">
        <f t="shared" si="1"/>
        <v xml:space="preserve">df = df[np.abs(df.past_eleven_month_return-df.past_eleven_month_return.apply(np.nanmean())&lt;=(3*df.past_eleven_month_return.apply(nanstd())] </v>
      </c>
      <c r="G51" t="str">
        <f t="shared" si="2"/>
        <v>past_eleven_month_return_median = df.groupby(['year-month'])[['past_eleven_month_return']].apply(np.nanmedian)</v>
      </c>
      <c r="H51">
        <v>186</v>
      </c>
      <c r="I51" t="str">
        <f t="shared" si="3"/>
        <v>past_eleven_month_return_median.name = 'past_eleven_month_return_median'</v>
      </c>
      <c r="J51">
        <v>187</v>
      </c>
      <c r="K51">
        <v>188</v>
      </c>
      <c r="L51" t="str">
        <f t="shared" si="4"/>
        <v>df = df.join(past_eleven_month_return_median, on=['year-month'])</v>
      </c>
      <c r="M51" t="str">
        <f t="shared" si="5"/>
        <v>past_eleven_month_return_sector_median = df.groupby(['year-month', 'sector'])[['past_eleven_month_return']].apply(np.nanmedian)</v>
      </c>
      <c r="N51" t="str">
        <f t="shared" si="6"/>
        <v>past_eleven_month_return_sector_median.name = 'past_eleven_month_return_sector_median'</v>
      </c>
      <c r="O51" t="str">
        <f t="shared" si="7"/>
        <v>df = df.join(past_eleven_month_return_sector_median, on=['year-month', 'sector'])</v>
      </c>
      <c r="P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Q51" t="str">
        <f t="shared" si="9"/>
        <v>past_eleven_month_return_mad.name = 'past_eleven_month_return_mad'</v>
      </c>
      <c r="R51" t="str">
        <f t="shared" si="10"/>
        <v>df = df.join(past_eleven_month_return_mad, on=['year-month'])</v>
      </c>
      <c r="S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51" t="str">
        <f t="shared" si="12"/>
        <v>past_eleven_month_return_sector_mad.name = 'past_eleven_month_return_sector_mad'</v>
      </c>
      <c r="U51" t="str">
        <f t="shared" si="13"/>
        <v>df = df.join(past_eleven_month_return_sector_mad, on=['year-month', 'sector'])</v>
      </c>
      <c r="V51" t="str">
        <f t="shared" si="14"/>
        <v>df['past_eleven_month_return_zscore'] = (df['past_eleven_month_return'] - df['past_eleven_month_return_median']) / df['past_eleven_month_return_mad']</v>
      </c>
      <c r="W51" t="str">
        <f t="shared" si="15"/>
        <v>df['past_eleven_month_return_zscore'] = df.groupby(['year-month'])[['past_eleven_month_return']].apply(modified_z)</v>
      </c>
      <c r="X51" t="str">
        <f t="shared" si="16"/>
        <v>df['past_eleven_month_return_sector_zscore'] = (df['past_eleven_month_return'] - df['past_eleven_month_return_sector_median']) / df['past_eleven_month_return_sector_mad']</v>
      </c>
      <c r="Y51" t="str">
        <f t="shared" si="17"/>
        <v>df['past_eleven_month_return_sector_zscore'] = df.groupby(['year-month', 'sector'])[['past_eleven_month_return']].apply(modified_z)</v>
      </c>
    </row>
    <row r="52" spans="1:25" x14ac:dyDescent="0.25">
      <c r="A52" t="s">
        <v>232</v>
      </c>
      <c r="B52">
        <v>53</v>
      </c>
      <c r="C52" t="str">
        <f t="shared" si="0"/>
        <v xml:space="preserve">'past_twelve_month_return', </v>
      </c>
      <c r="D52" t="str">
        <f>VLOOKUP(A52,Status!A:C,3,FALSE)</f>
        <v>Enrichment (CRSP/Compustat Merged Database)</v>
      </c>
      <c r="E52">
        <v>189</v>
      </c>
      <c r="F52" t="str">
        <f t="shared" si="1"/>
        <v xml:space="preserve">df = df[np.abs(df.past_twelve_month_return-df.past_twelve_month_return.apply(np.nanmean())&lt;=(3*df.past_twelve_month_return.apply(nanstd())] </v>
      </c>
      <c r="G52" t="str">
        <f t="shared" si="2"/>
        <v>past_twelve_month_return_median = df.groupby(['year-month'])[['past_twelve_month_return']].apply(np.nanmedian)</v>
      </c>
      <c r="H52">
        <v>190</v>
      </c>
      <c r="I52" t="str">
        <f t="shared" si="3"/>
        <v>past_twelve_month_return_median.name = 'past_twelve_month_return_median'</v>
      </c>
      <c r="J52">
        <v>191</v>
      </c>
      <c r="K52">
        <v>192</v>
      </c>
      <c r="L52" t="str">
        <f t="shared" si="4"/>
        <v>df = df.join(past_twelve_month_return_median, on=['year-month'])</v>
      </c>
      <c r="M52" t="str">
        <f t="shared" si="5"/>
        <v>past_twelve_month_return_sector_median = df.groupby(['year-month', 'sector'])[['past_twelve_month_return']].apply(np.nanmedian)</v>
      </c>
      <c r="N52" t="str">
        <f t="shared" si="6"/>
        <v>past_twelve_month_return_sector_median.name = 'past_twelve_month_return_sector_median'</v>
      </c>
      <c r="O52" t="str">
        <f t="shared" si="7"/>
        <v>df = df.join(past_twelve_month_return_sector_median, on=['year-month', 'sector'])</v>
      </c>
      <c r="P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Q52" t="str">
        <f t="shared" si="9"/>
        <v>past_twelve_month_return_mad.name = 'past_twelve_month_return_mad'</v>
      </c>
      <c r="R52" t="str">
        <f t="shared" si="10"/>
        <v>df = df.join(past_twelve_month_return_mad, on=['year-month'])</v>
      </c>
      <c r="S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52" t="str">
        <f t="shared" si="12"/>
        <v>past_twelve_month_return_sector_mad.name = 'past_twelve_month_return_sector_mad'</v>
      </c>
      <c r="U52" t="str">
        <f t="shared" si="13"/>
        <v>df = df.join(past_twelve_month_return_sector_mad, on=['year-month', 'sector'])</v>
      </c>
      <c r="V52" t="str">
        <f t="shared" si="14"/>
        <v>df['past_twelve_month_return_zscore'] = (df['past_twelve_month_return'] - df['past_twelve_month_return_median']) / df['past_twelve_month_return_mad']</v>
      </c>
      <c r="W52" t="str">
        <f t="shared" si="15"/>
        <v>df['past_twelve_month_return_zscore'] = df.groupby(['year-month'])[['past_twelve_month_return']].apply(modified_z)</v>
      </c>
      <c r="X52" t="str">
        <f t="shared" si="16"/>
        <v>df['past_twelve_month_return_sector_zscore'] = (df['past_twelve_month_return'] - df['past_twelve_month_return_sector_median']) / df['past_twelve_month_return_sector_mad']</v>
      </c>
      <c r="Y52" t="str">
        <f t="shared" si="17"/>
        <v>df['past_twelve_month_return_sector_zscore'] = df.groupby(['year-month', 'sector'])[['past_twelve_month_return']].apply(modified_z)</v>
      </c>
    </row>
    <row r="53" spans="1:25" x14ac:dyDescent="0.25">
      <c r="A53" t="s">
        <v>225</v>
      </c>
      <c r="B53">
        <v>54</v>
      </c>
      <c r="C53" t="str">
        <f t="shared" si="0"/>
        <v xml:space="preserve">'past_thirteen_month_return', </v>
      </c>
      <c r="D53" t="str">
        <f>VLOOKUP(A53,Status!A:C,3,FALSE)</f>
        <v>Enrichment (CRSP/Compustat Merged Database)</v>
      </c>
      <c r="E53">
        <v>193</v>
      </c>
      <c r="F53" t="str">
        <f t="shared" si="1"/>
        <v xml:space="preserve">df = df[np.abs(df.past_thirteen_month_return-df.past_thirteen_month_return.apply(np.nanmean())&lt;=(3*df.past_thirteen_month_return.apply(nanstd())] </v>
      </c>
      <c r="G53" t="str">
        <f t="shared" si="2"/>
        <v>past_thirteen_month_return_median = df.groupby(['year-month'])[['past_thirteen_month_return']].apply(np.nanmedian)</v>
      </c>
      <c r="H53">
        <v>194</v>
      </c>
      <c r="I53" t="str">
        <f t="shared" si="3"/>
        <v>past_thirteen_month_return_median.name = 'past_thirteen_month_return_median'</v>
      </c>
      <c r="J53">
        <v>195</v>
      </c>
      <c r="K53">
        <v>196</v>
      </c>
      <c r="L53" t="str">
        <f t="shared" si="4"/>
        <v>df = df.join(past_thirteen_month_return_median, on=['year-month'])</v>
      </c>
      <c r="M53" t="str">
        <f t="shared" si="5"/>
        <v>past_thirteen_month_return_sector_median = df.groupby(['year-month', 'sector'])[['past_thirteen_month_return']].apply(np.nanmedian)</v>
      </c>
      <c r="N53" t="str">
        <f t="shared" si="6"/>
        <v>past_thirteen_month_return_sector_median.name = 'past_thirteen_month_return_sector_median'</v>
      </c>
      <c r="O53" t="str">
        <f t="shared" si="7"/>
        <v>df = df.join(past_thirteen_month_return_sector_median, on=['year-month', 'sector'])</v>
      </c>
      <c r="P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Q53" t="str">
        <f t="shared" si="9"/>
        <v>past_thirteen_month_return_mad.name = 'past_thirteen_month_return_mad'</v>
      </c>
      <c r="R53" t="str">
        <f t="shared" si="10"/>
        <v>df = df.join(past_thirteen_month_return_mad, on=['year-month'])</v>
      </c>
      <c r="S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53" t="str">
        <f t="shared" si="12"/>
        <v>past_thirteen_month_return_sector_mad.name = 'past_thirteen_month_return_sector_mad'</v>
      </c>
      <c r="U53" t="str">
        <f t="shared" si="13"/>
        <v>df = df.join(past_thirteen_month_return_sector_mad, on=['year-month', 'sector'])</v>
      </c>
      <c r="V53" t="str">
        <f t="shared" si="14"/>
        <v>df['past_thirteen_month_return_zscore'] = (df['past_thirteen_month_return'] - df['past_thirteen_month_return_median']) / df['past_thirteen_month_return_mad']</v>
      </c>
      <c r="W53" t="str">
        <f t="shared" si="15"/>
        <v>df['past_thirteen_month_return_zscore'] = df.groupby(['year-month'])[['past_thirteen_month_return']].apply(modified_z)</v>
      </c>
      <c r="X53" t="str">
        <f t="shared" si="16"/>
        <v>df['past_thirteen_month_return_sector_zscore'] = (df['past_thirteen_month_return'] - df['past_thirteen_month_return_sector_median']) / df['past_thirteen_month_return_sector_mad']</v>
      </c>
      <c r="Y53" t="str">
        <f t="shared" si="17"/>
        <v>df['past_thirteen_month_return_sector_zscore'] = df.groupby(['year-month', 'sector'])[['past_thirteen_month_return']].apply(modified_z)</v>
      </c>
    </row>
    <row r="54" spans="1:25" x14ac:dyDescent="0.25">
      <c r="A54" t="s">
        <v>216</v>
      </c>
      <c r="B54">
        <v>55</v>
      </c>
      <c r="C54" t="str">
        <f t="shared" si="0"/>
        <v xml:space="preserve">'past_fourteen_month_return', </v>
      </c>
      <c r="D54" t="str">
        <f>VLOOKUP(A54,Status!A:C,3,FALSE)</f>
        <v>Enrichment (CRSP/Compustat Merged Database)</v>
      </c>
      <c r="E54">
        <v>197</v>
      </c>
      <c r="F54" t="str">
        <f t="shared" si="1"/>
        <v xml:space="preserve">df = df[np.abs(df.past_fourteen_month_return-df.past_fourteen_month_return.apply(np.nanmean())&lt;=(3*df.past_fourteen_month_return.apply(nanstd())] </v>
      </c>
      <c r="G54" t="str">
        <f t="shared" si="2"/>
        <v>past_fourteen_month_return_median = df.groupby(['year-month'])[['past_fourteen_month_return']].apply(np.nanmedian)</v>
      </c>
      <c r="H54">
        <v>198</v>
      </c>
      <c r="I54" t="str">
        <f t="shared" si="3"/>
        <v>past_fourteen_month_return_median.name = 'past_fourteen_month_return_median'</v>
      </c>
      <c r="J54">
        <v>199</v>
      </c>
      <c r="K54">
        <v>200</v>
      </c>
      <c r="L54" t="str">
        <f t="shared" si="4"/>
        <v>df = df.join(past_fourteen_month_return_median, on=['year-month'])</v>
      </c>
      <c r="M54" t="str">
        <f t="shared" si="5"/>
        <v>past_fourteen_month_return_sector_median = df.groupby(['year-month', 'sector'])[['past_fourteen_month_return']].apply(np.nanmedian)</v>
      </c>
      <c r="N54" t="str">
        <f t="shared" si="6"/>
        <v>past_fourteen_month_return_sector_median.name = 'past_fourteen_month_return_sector_median'</v>
      </c>
      <c r="O54" t="str">
        <f t="shared" si="7"/>
        <v>df = df.join(past_fourteen_month_return_sector_median, on=['year-month', 'sector'])</v>
      </c>
      <c r="P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Q54" t="str">
        <f t="shared" si="9"/>
        <v>past_fourteen_month_return_mad.name = 'past_fourteen_month_return_mad'</v>
      </c>
      <c r="R54" t="str">
        <f t="shared" si="10"/>
        <v>df = df.join(past_fourteen_month_return_mad, on=['year-month'])</v>
      </c>
      <c r="S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54" t="str">
        <f t="shared" si="12"/>
        <v>past_fourteen_month_return_sector_mad.name = 'past_fourteen_month_return_sector_mad'</v>
      </c>
      <c r="U54" t="str">
        <f t="shared" si="13"/>
        <v>df = df.join(past_fourteen_month_return_sector_mad, on=['year-month', 'sector'])</v>
      </c>
      <c r="V54" t="str">
        <f t="shared" si="14"/>
        <v>df['past_fourteen_month_return_zscore'] = (df['past_fourteen_month_return'] - df['past_fourteen_month_return_median']) / df['past_fourteen_month_return_mad']</v>
      </c>
      <c r="W54" t="str">
        <f t="shared" si="15"/>
        <v>df['past_fourteen_month_return_zscore'] = df.groupby(['year-month'])[['past_fourteen_month_return']].apply(modified_z)</v>
      </c>
      <c r="X54" t="str">
        <f t="shared" si="16"/>
        <v>df['past_fourteen_month_return_sector_zscore'] = (df['past_fourteen_month_return'] - df['past_fourteen_month_return_sector_median']) / df['past_fourteen_month_return_sector_mad']</v>
      </c>
      <c r="Y54" t="str">
        <f t="shared" si="17"/>
        <v>df['past_fourteen_month_return_sector_zscore'] = df.groupby(['year-month', 'sector'])[['past_fourteen_month_return']].apply(modified_z)</v>
      </c>
    </row>
    <row r="55" spans="1:25" x14ac:dyDescent="0.25">
      <c r="A55" t="s">
        <v>209</v>
      </c>
      <c r="B55">
        <v>56</v>
      </c>
      <c r="C55" t="str">
        <f t="shared" si="0"/>
        <v xml:space="preserve">'past_fifteen_month_return', </v>
      </c>
      <c r="D55" t="str">
        <f>VLOOKUP(A55,Status!A:C,3,FALSE)</f>
        <v>Enrichment (CRSP/Compustat Merged Database)</v>
      </c>
      <c r="E55">
        <v>201</v>
      </c>
      <c r="F55" t="str">
        <f t="shared" si="1"/>
        <v xml:space="preserve">df = df[np.abs(df.past_fifteen_month_return-df.past_fifteen_month_return.apply(np.nanmean())&lt;=(3*df.past_fifteen_month_return.apply(nanstd())] </v>
      </c>
      <c r="G55" t="str">
        <f t="shared" si="2"/>
        <v>past_fifteen_month_return_median = df.groupby(['year-month'])[['past_fifteen_month_return']].apply(np.nanmedian)</v>
      </c>
      <c r="H55">
        <v>202</v>
      </c>
      <c r="I55" t="str">
        <f t="shared" si="3"/>
        <v>past_fifteen_month_return_median.name = 'past_fifteen_month_return_median'</v>
      </c>
      <c r="J55">
        <v>203</v>
      </c>
      <c r="K55">
        <v>204</v>
      </c>
      <c r="L55" t="str">
        <f t="shared" si="4"/>
        <v>df = df.join(past_fifteen_month_return_median, on=['year-month'])</v>
      </c>
      <c r="M55" t="str">
        <f t="shared" si="5"/>
        <v>past_fifteen_month_return_sector_median = df.groupby(['year-month', 'sector'])[['past_fifteen_month_return']].apply(np.nanmedian)</v>
      </c>
      <c r="N55" t="str">
        <f t="shared" si="6"/>
        <v>past_fifteen_month_return_sector_median.name = 'past_fifteen_month_return_sector_median'</v>
      </c>
      <c r="O55" t="str">
        <f t="shared" si="7"/>
        <v>df = df.join(past_fifteen_month_return_sector_median, on=['year-month', 'sector'])</v>
      </c>
      <c r="P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Q55" t="str">
        <f t="shared" si="9"/>
        <v>past_fifteen_month_return_mad.name = 'past_fifteen_month_return_mad'</v>
      </c>
      <c r="R55" t="str">
        <f t="shared" si="10"/>
        <v>df = df.join(past_fifteen_month_return_mad, on=['year-month'])</v>
      </c>
      <c r="S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55" t="str">
        <f t="shared" si="12"/>
        <v>past_fifteen_month_return_sector_mad.name = 'past_fifteen_month_return_sector_mad'</v>
      </c>
      <c r="U55" t="str">
        <f t="shared" si="13"/>
        <v>df = df.join(past_fifteen_month_return_sector_mad, on=['year-month', 'sector'])</v>
      </c>
      <c r="V55" t="str">
        <f t="shared" si="14"/>
        <v>df['past_fifteen_month_return_zscore'] = (df['past_fifteen_month_return'] - df['past_fifteen_month_return_median']) / df['past_fifteen_month_return_mad']</v>
      </c>
      <c r="W55" t="str">
        <f t="shared" si="15"/>
        <v>df['past_fifteen_month_return_zscore'] = df.groupby(['year-month'])[['past_fifteen_month_return']].apply(modified_z)</v>
      </c>
      <c r="X55" t="str">
        <f t="shared" si="16"/>
        <v>df['past_fifteen_month_return_sector_zscore'] = (df['past_fifteen_month_return'] - df['past_fifteen_month_return_sector_median']) / df['past_fifteen_month_return_sector_mad']</v>
      </c>
      <c r="Y55" t="str">
        <f t="shared" si="17"/>
        <v>df['past_fifteen_month_return_sector_zscore'] = df.groupby(['year-month', 'sector'])[['past_fifteen_month_return']].apply(modified_z)</v>
      </c>
    </row>
    <row r="56" spans="1:25" x14ac:dyDescent="0.25">
      <c r="A56" t="s">
        <v>202</v>
      </c>
      <c r="B56">
        <v>57</v>
      </c>
      <c r="C56" t="str">
        <f t="shared" si="0"/>
        <v xml:space="preserve">'past_sixteen_month_return', </v>
      </c>
      <c r="D56" t="str">
        <f>VLOOKUP(A56,Status!A:C,3,FALSE)</f>
        <v>Enrichment (CRSP/Compustat Merged Database)</v>
      </c>
      <c r="E56">
        <v>205</v>
      </c>
      <c r="F56" t="str">
        <f t="shared" si="1"/>
        <v xml:space="preserve">df = df[np.abs(df.past_sixteen_month_return-df.past_sixteen_month_return.apply(np.nanmean())&lt;=(3*df.past_sixteen_month_return.apply(nanstd())] </v>
      </c>
      <c r="G56" t="str">
        <f t="shared" si="2"/>
        <v>past_sixteen_month_return_median = df.groupby(['year-month'])[['past_sixteen_month_return']].apply(np.nanmedian)</v>
      </c>
      <c r="H56">
        <v>206</v>
      </c>
      <c r="I56" t="str">
        <f t="shared" si="3"/>
        <v>past_sixteen_month_return_median.name = 'past_sixteen_month_return_median'</v>
      </c>
      <c r="J56">
        <v>207</v>
      </c>
      <c r="K56">
        <v>208</v>
      </c>
      <c r="L56" t="str">
        <f t="shared" si="4"/>
        <v>df = df.join(past_sixteen_month_return_median, on=['year-month'])</v>
      </c>
      <c r="M56" t="str">
        <f t="shared" si="5"/>
        <v>past_sixteen_month_return_sector_median = df.groupby(['year-month', 'sector'])[['past_sixteen_month_return']].apply(np.nanmedian)</v>
      </c>
      <c r="N56" t="str">
        <f t="shared" si="6"/>
        <v>past_sixteen_month_return_sector_median.name = 'past_sixteen_month_return_sector_median'</v>
      </c>
      <c r="O56" t="str">
        <f t="shared" si="7"/>
        <v>df = df.join(past_sixteen_month_return_sector_median, on=['year-month', 'sector'])</v>
      </c>
      <c r="P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Q56" t="str">
        <f t="shared" si="9"/>
        <v>past_sixteen_month_return_mad.name = 'past_sixteen_month_return_mad'</v>
      </c>
      <c r="R56" t="str">
        <f t="shared" si="10"/>
        <v>df = df.join(past_sixteen_month_return_mad, on=['year-month'])</v>
      </c>
      <c r="S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56" t="str">
        <f t="shared" si="12"/>
        <v>past_sixteen_month_return_sector_mad.name = 'past_sixteen_month_return_sector_mad'</v>
      </c>
      <c r="U56" t="str">
        <f t="shared" si="13"/>
        <v>df = df.join(past_sixteen_month_return_sector_mad, on=['year-month', 'sector'])</v>
      </c>
      <c r="V56" t="str">
        <f t="shared" si="14"/>
        <v>df['past_sixteen_month_return_zscore'] = (df['past_sixteen_month_return'] - df['past_sixteen_month_return_median']) / df['past_sixteen_month_return_mad']</v>
      </c>
      <c r="W56" t="str">
        <f t="shared" si="15"/>
        <v>df['past_sixteen_month_return_zscore'] = df.groupby(['year-month'])[['past_sixteen_month_return']].apply(modified_z)</v>
      </c>
      <c r="X56" t="str">
        <f t="shared" si="16"/>
        <v>df['past_sixteen_month_return_sector_zscore'] = (df['past_sixteen_month_return'] - df['past_sixteen_month_return_sector_median']) / df['past_sixteen_month_return_sector_mad']</v>
      </c>
      <c r="Y56" t="str">
        <f t="shared" si="17"/>
        <v>df['past_sixteen_month_return_sector_zscore'] = df.groupby(['year-month', 'sector'])[['past_sixteen_month_return']].apply(modified_z)</v>
      </c>
    </row>
    <row r="57" spans="1:25" x14ac:dyDescent="0.25">
      <c r="A57" t="s">
        <v>193</v>
      </c>
      <c r="B57">
        <v>58</v>
      </c>
      <c r="C57" t="str">
        <f t="shared" si="0"/>
        <v xml:space="preserve">'past_seventeen_month_return', </v>
      </c>
      <c r="D57" t="str">
        <f>VLOOKUP(A57,Status!A:C,3,FALSE)</f>
        <v>Enrichment (CRSP/Compustat Merged Database)</v>
      </c>
      <c r="E57">
        <v>209</v>
      </c>
      <c r="F57" t="str">
        <f t="shared" si="1"/>
        <v xml:space="preserve">df = df[np.abs(df.past_seventeen_month_return-df.past_seventeen_month_return.apply(np.nanmean())&lt;=(3*df.past_seventeen_month_return.apply(nanstd())] </v>
      </c>
      <c r="G57" t="str">
        <f t="shared" si="2"/>
        <v>past_seventeen_month_return_median = df.groupby(['year-month'])[['past_seventeen_month_return']].apply(np.nanmedian)</v>
      </c>
      <c r="H57">
        <v>210</v>
      </c>
      <c r="I57" t="str">
        <f t="shared" si="3"/>
        <v>past_seventeen_month_return_median.name = 'past_seventeen_month_return_median'</v>
      </c>
      <c r="J57">
        <v>211</v>
      </c>
      <c r="K57">
        <v>212</v>
      </c>
      <c r="L57" t="str">
        <f t="shared" si="4"/>
        <v>df = df.join(past_seventeen_month_return_median, on=['year-month'])</v>
      </c>
      <c r="M57" t="str">
        <f t="shared" si="5"/>
        <v>past_seventeen_month_return_sector_median = df.groupby(['year-month', 'sector'])[['past_seventeen_month_return']].apply(np.nanmedian)</v>
      </c>
      <c r="N57" t="str">
        <f t="shared" si="6"/>
        <v>past_seventeen_month_return_sector_median.name = 'past_seventeen_month_return_sector_median'</v>
      </c>
      <c r="O57" t="str">
        <f t="shared" si="7"/>
        <v>df = df.join(past_seventeen_month_return_sector_median, on=['year-month', 'sector'])</v>
      </c>
      <c r="P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Q57" t="str">
        <f t="shared" si="9"/>
        <v>past_seventeen_month_return_mad.name = 'past_seventeen_month_return_mad'</v>
      </c>
      <c r="R57" t="str">
        <f t="shared" si="10"/>
        <v>df = df.join(past_seventeen_month_return_mad, on=['year-month'])</v>
      </c>
      <c r="S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57" t="str">
        <f t="shared" si="12"/>
        <v>past_seventeen_month_return_sector_mad.name = 'past_seventeen_month_return_sector_mad'</v>
      </c>
      <c r="U57" t="str">
        <f t="shared" si="13"/>
        <v>df = df.join(past_seventeen_month_return_sector_mad, on=['year-month', 'sector'])</v>
      </c>
      <c r="V57" t="str">
        <f t="shared" si="14"/>
        <v>df['past_seventeen_month_return_zscore'] = (df['past_seventeen_month_return'] - df['past_seventeen_month_return_median']) / df['past_seventeen_month_return_mad']</v>
      </c>
      <c r="W57" t="str">
        <f t="shared" si="15"/>
        <v>df['past_seventeen_month_return_zscore'] = df.groupby(['year-month'])[['past_seventeen_month_return']].apply(modified_z)</v>
      </c>
      <c r="X57" t="str">
        <f t="shared" si="16"/>
        <v>df['past_seventeen_month_return_sector_zscore'] = (df['past_seventeen_month_return'] - df['past_seventeen_month_return_sector_median']) / df['past_seventeen_month_return_sector_mad']</v>
      </c>
      <c r="Y57" t="str">
        <f t="shared" si="17"/>
        <v>df['past_seventeen_month_return_sector_zscore'] = df.groupby(['year-month', 'sector'])[['past_seventeen_month_return']].apply(modified_z)</v>
      </c>
    </row>
    <row r="58" spans="1:25" x14ac:dyDescent="0.25">
      <c r="A58" t="s">
        <v>183</v>
      </c>
      <c r="B58">
        <v>59</v>
      </c>
      <c r="C58" t="str">
        <f t="shared" si="0"/>
        <v xml:space="preserve">'past_eighteen_month_return', </v>
      </c>
      <c r="D58" t="str">
        <f>VLOOKUP(A58,Status!A:C,3,FALSE)</f>
        <v>Enrichment (CRSP/Compustat Merged Database)</v>
      </c>
      <c r="E58">
        <v>213</v>
      </c>
      <c r="F58" t="str">
        <f t="shared" si="1"/>
        <v xml:space="preserve">df = df[np.abs(df.past_eighteen_month_return-df.past_eighteen_month_return.apply(np.nanmean())&lt;=(3*df.past_eighteen_month_return.apply(nanstd())] </v>
      </c>
      <c r="G58" t="str">
        <f t="shared" si="2"/>
        <v>past_eighteen_month_return_median = df.groupby(['year-month'])[['past_eighteen_month_return']].apply(np.nanmedian)</v>
      </c>
      <c r="H58">
        <v>214</v>
      </c>
      <c r="I58" t="str">
        <f t="shared" si="3"/>
        <v>past_eighteen_month_return_median.name = 'past_eighteen_month_return_median'</v>
      </c>
      <c r="J58">
        <v>215</v>
      </c>
      <c r="K58">
        <v>216</v>
      </c>
      <c r="L58" t="str">
        <f t="shared" si="4"/>
        <v>df = df.join(past_eighteen_month_return_median, on=['year-month'])</v>
      </c>
      <c r="M58" t="str">
        <f t="shared" si="5"/>
        <v>past_eighteen_month_return_sector_median = df.groupby(['year-month', 'sector'])[['past_eighteen_month_return']].apply(np.nanmedian)</v>
      </c>
      <c r="N58" t="str">
        <f t="shared" si="6"/>
        <v>past_eighteen_month_return_sector_median.name = 'past_eighteen_month_return_sector_median'</v>
      </c>
      <c r="O58" t="str">
        <f t="shared" si="7"/>
        <v>df = df.join(past_eighteen_month_return_sector_median, on=['year-month', 'sector'])</v>
      </c>
      <c r="P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Q58" t="str">
        <f t="shared" si="9"/>
        <v>past_eighteen_month_return_mad.name = 'past_eighteen_month_return_mad'</v>
      </c>
      <c r="R58" t="str">
        <f t="shared" si="10"/>
        <v>df = df.join(past_eighteen_month_return_mad, on=['year-month'])</v>
      </c>
      <c r="S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58" t="str">
        <f t="shared" si="12"/>
        <v>past_eighteen_month_return_sector_mad.name = 'past_eighteen_month_return_sector_mad'</v>
      </c>
      <c r="U58" t="str">
        <f t="shared" si="13"/>
        <v>df = df.join(past_eighteen_month_return_sector_mad, on=['year-month', 'sector'])</v>
      </c>
      <c r="V58" t="str">
        <f t="shared" si="14"/>
        <v>df['past_eighteen_month_return_zscore'] = (df['past_eighteen_month_return'] - df['past_eighteen_month_return_median']) / df['past_eighteen_month_return_mad']</v>
      </c>
      <c r="W58" t="str">
        <f t="shared" si="15"/>
        <v>df['past_eighteen_month_return_zscore'] = df.groupby(['year-month'])[['past_eighteen_month_return']].apply(modified_z)</v>
      </c>
      <c r="X58" t="str">
        <f t="shared" si="16"/>
        <v>df['past_eighteen_month_return_sector_zscore'] = (df['past_eighteen_month_return'] - df['past_eighteen_month_return_sector_median']) / df['past_eighteen_month_return_sector_mad']</v>
      </c>
      <c r="Y58" t="str">
        <f t="shared" si="17"/>
        <v>df['past_eighteen_month_return_sector_zscore'] = df.groupby(['year-month', 'sector'])[['past_eighteen_month_return']].apply(modified_z)</v>
      </c>
    </row>
    <row r="59" spans="1:25" x14ac:dyDescent="0.25">
      <c r="A59" t="s">
        <v>175</v>
      </c>
      <c r="B59">
        <v>60</v>
      </c>
      <c r="C59" t="str">
        <f t="shared" si="0"/>
        <v xml:space="preserve">'past_nineteen_month_return', </v>
      </c>
      <c r="D59" t="str">
        <f>VLOOKUP(A59,Status!A:C,3,FALSE)</f>
        <v>Enrichment (CRSP/Compustat Merged Database)</v>
      </c>
      <c r="E59">
        <v>217</v>
      </c>
      <c r="F59" t="str">
        <f t="shared" si="1"/>
        <v xml:space="preserve">df = df[np.abs(df.past_nineteen_month_return-df.past_nineteen_month_return.apply(np.nanmean())&lt;=(3*df.past_nineteen_month_return.apply(nanstd())] </v>
      </c>
      <c r="G59" t="str">
        <f t="shared" si="2"/>
        <v>past_nineteen_month_return_median = df.groupby(['year-month'])[['past_nineteen_month_return']].apply(np.nanmedian)</v>
      </c>
      <c r="H59">
        <v>218</v>
      </c>
      <c r="I59" t="str">
        <f t="shared" si="3"/>
        <v>past_nineteen_month_return_median.name = 'past_nineteen_month_return_median'</v>
      </c>
      <c r="J59">
        <v>219</v>
      </c>
      <c r="K59">
        <v>220</v>
      </c>
      <c r="L59" t="str">
        <f t="shared" si="4"/>
        <v>df = df.join(past_nineteen_month_return_median, on=['year-month'])</v>
      </c>
      <c r="M59" t="str">
        <f t="shared" si="5"/>
        <v>past_nineteen_month_return_sector_median = df.groupby(['year-month', 'sector'])[['past_nineteen_month_return']].apply(np.nanmedian)</v>
      </c>
      <c r="N59" t="str">
        <f t="shared" si="6"/>
        <v>past_nineteen_month_return_sector_median.name = 'past_nineteen_month_return_sector_median'</v>
      </c>
      <c r="O59" t="str">
        <f t="shared" si="7"/>
        <v>df = df.join(past_nineteen_month_return_sector_median, on=['year-month', 'sector'])</v>
      </c>
      <c r="P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Q59" t="str">
        <f t="shared" si="9"/>
        <v>past_nineteen_month_return_mad.name = 'past_nineteen_month_return_mad'</v>
      </c>
      <c r="R59" t="str">
        <f t="shared" si="10"/>
        <v>df = df.join(past_nineteen_month_return_mad, on=['year-month'])</v>
      </c>
      <c r="S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59" t="str">
        <f t="shared" si="12"/>
        <v>past_nineteen_month_return_sector_mad.name = 'past_nineteen_month_return_sector_mad'</v>
      </c>
      <c r="U59" t="str">
        <f t="shared" si="13"/>
        <v>df = df.join(past_nineteen_month_return_sector_mad, on=['year-month', 'sector'])</v>
      </c>
      <c r="V59" t="str">
        <f t="shared" si="14"/>
        <v>df['past_nineteen_month_return_zscore'] = (df['past_nineteen_month_return'] - df['past_nineteen_month_return_median']) / df['past_nineteen_month_return_mad']</v>
      </c>
      <c r="W59" t="str">
        <f t="shared" si="15"/>
        <v>df['past_nineteen_month_return_zscore'] = df.groupby(['year-month'])[['past_nineteen_month_return']].apply(modified_z)</v>
      </c>
      <c r="X59" t="str">
        <f t="shared" si="16"/>
        <v>df['past_nineteen_month_return_sector_zscore'] = (df['past_nineteen_month_return'] - df['past_nineteen_month_return_sector_median']) / df['past_nineteen_month_return_sector_mad']</v>
      </c>
      <c r="Y59" t="str">
        <f t="shared" si="17"/>
        <v>df['past_nineteen_month_return_sector_zscore'] = df.groupby(['year-month', 'sector'])[['past_nineteen_month_return']].apply(modified_z)</v>
      </c>
    </row>
    <row r="60" spans="1:25" x14ac:dyDescent="0.25">
      <c r="A60" t="s">
        <v>166</v>
      </c>
      <c r="B60">
        <v>61</v>
      </c>
      <c r="C60" t="str">
        <f t="shared" si="0"/>
        <v xml:space="preserve">'past_twenty_month_return', </v>
      </c>
      <c r="D60" t="str">
        <f>VLOOKUP(A60,Status!A:C,3,FALSE)</f>
        <v>Enrichment (CRSP/Compustat Merged Database)</v>
      </c>
      <c r="E60">
        <v>221</v>
      </c>
      <c r="F60" t="str">
        <f t="shared" si="1"/>
        <v xml:space="preserve">df = df[np.abs(df.past_twenty_month_return-df.past_twenty_month_return.apply(np.nanmean())&lt;=(3*df.past_twenty_month_return.apply(nanstd())] </v>
      </c>
      <c r="G60" t="str">
        <f t="shared" si="2"/>
        <v>past_twenty_month_return_median = df.groupby(['year-month'])[['past_twenty_month_return']].apply(np.nanmedian)</v>
      </c>
      <c r="H60">
        <v>222</v>
      </c>
      <c r="I60" t="str">
        <f t="shared" si="3"/>
        <v>past_twenty_month_return_median.name = 'past_twenty_month_return_median'</v>
      </c>
      <c r="J60">
        <v>223</v>
      </c>
      <c r="K60">
        <v>224</v>
      </c>
      <c r="L60" t="str">
        <f t="shared" si="4"/>
        <v>df = df.join(past_twenty_month_return_median, on=['year-month'])</v>
      </c>
      <c r="M60" t="str">
        <f t="shared" si="5"/>
        <v>past_twenty_month_return_sector_median = df.groupby(['year-month', 'sector'])[['past_twenty_month_return']].apply(np.nanmedian)</v>
      </c>
      <c r="N60" t="str">
        <f t="shared" si="6"/>
        <v>past_twenty_month_return_sector_median.name = 'past_twenty_month_return_sector_median'</v>
      </c>
      <c r="O60" t="str">
        <f t="shared" si="7"/>
        <v>df = df.join(past_twenty_month_return_sector_median, on=['year-month', 'sector'])</v>
      </c>
      <c r="P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Q60" t="str">
        <f t="shared" si="9"/>
        <v>past_twenty_month_return_mad.name = 'past_twenty_month_return_mad'</v>
      </c>
      <c r="R60" t="str">
        <f t="shared" si="10"/>
        <v>df = df.join(past_twenty_month_return_mad, on=['year-month'])</v>
      </c>
      <c r="S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60" t="str">
        <f t="shared" si="12"/>
        <v>past_twenty_month_return_sector_mad.name = 'past_twenty_month_return_sector_mad'</v>
      </c>
      <c r="U60" t="str">
        <f t="shared" si="13"/>
        <v>df = df.join(past_twenty_month_return_sector_mad, on=['year-month', 'sector'])</v>
      </c>
      <c r="V60" t="str">
        <f t="shared" si="14"/>
        <v>df['past_twenty_month_return_zscore'] = (df['past_twenty_month_return'] - df['past_twenty_month_return_median']) / df['past_twenty_month_return_mad']</v>
      </c>
      <c r="W60" t="str">
        <f t="shared" si="15"/>
        <v>df['past_twenty_month_return_zscore'] = df.groupby(['year-month'])[['past_twenty_month_return']].apply(modified_z)</v>
      </c>
      <c r="X60" t="str">
        <f t="shared" si="16"/>
        <v>df['past_twenty_month_return_sector_zscore'] = (df['past_twenty_month_return'] - df['past_twenty_month_return_sector_median']) / df['past_twenty_month_return_sector_mad']</v>
      </c>
      <c r="Y60" t="str">
        <f t="shared" si="17"/>
        <v>df['past_twenty_month_return_sector_zscore'] = df.groupby(['year-month', 'sector'])[['past_twenty_month_return']].apply(modified_z)</v>
      </c>
    </row>
    <row r="61" spans="1:25" x14ac:dyDescent="0.25">
      <c r="A61" t="s">
        <v>158</v>
      </c>
      <c r="B61">
        <v>62</v>
      </c>
      <c r="C61" t="str">
        <f t="shared" si="0"/>
        <v xml:space="preserve">'past_twentyone_month_return', </v>
      </c>
      <c r="D61" t="str">
        <f>VLOOKUP(A61,Status!A:C,3,FALSE)</f>
        <v>Enrichment (CRSP/Compustat Merged Database)</v>
      </c>
      <c r="E61">
        <v>225</v>
      </c>
      <c r="F61" t="str">
        <f t="shared" si="1"/>
        <v xml:space="preserve">df = df[np.abs(df.past_twentyone_month_return-df.past_twentyone_month_return.apply(np.nanmean())&lt;=(3*df.past_twentyone_month_return.apply(nanstd())] </v>
      </c>
      <c r="G61" t="str">
        <f t="shared" si="2"/>
        <v>past_twentyone_month_return_median = df.groupby(['year-month'])[['past_twentyone_month_return']].apply(np.nanmedian)</v>
      </c>
      <c r="H61">
        <v>226</v>
      </c>
      <c r="I61" t="str">
        <f t="shared" si="3"/>
        <v>past_twentyone_month_return_median.name = 'past_twentyone_month_return_median'</v>
      </c>
      <c r="J61">
        <v>227</v>
      </c>
      <c r="K61">
        <v>228</v>
      </c>
      <c r="L61" t="str">
        <f t="shared" si="4"/>
        <v>df = df.join(past_twentyone_month_return_median, on=['year-month'])</v>
      </c>
      <c r="M61" t="str">
        <f t="shared" si="5"/>
        <v>past_twentyone_month_return_sector_median = df.groupby(['year-month', 'sector'])[['past_twentyone_month_return']].apply(np.nanmedian)</v>
      </c>
      <c r="N61" t="str">
        <f t="shared" si="6"/>
        <v>past_twentyone_month_return_sector_median.name = 'past_twentyone_month_return_sector_median'</v>
      </c>
      <c r="O61" t="str">
        <f t="shared" si="7"/>
        <v>df = df.join(past_twentyone_month_return_sector_median, on=['year-month', 'sector'])</v>
      </c>
      <c r="P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Q61" t="str">
        <f t="shared" si="9"/>
        <v>past_twentyone_month_return_mad.name = 'past_twentyone_month_return_mad'</v>
      </c>
      <c r="R61" t="str">
        <f t="shared" si="10"/>
        <v>df = df.join(past_twentyone_month_return_mad, on=['year-month'])</v>
      </c>
      <c r="S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61" t="str">
        <f t="shared" si="12"/>
        <v>past_twentyone_month_return_sector_mad.name = 'past_twentyone_month_return_sector_mad'</v>
      </c>
      <c r="U61" t="str">
        <f t="shared" si="13"/>
        <v>df = df.join(past_twentyone_month_return_sector_mad, on=['year-month', 'sector'])</v>
      </c>
      <c r="V61" t="str">
        <f t="shared" si="14"/>
        <v>df['past_twentyone_month_return_zscore'] = (df['past_twentyone_month_return'] - df['past_twentyone_month_return_median']) / df['past_twentyone_month_return_mad']</v>
      </c>
      <c r="W61" t="str">
        <f t="shared" si="15"/>
        <v>df['past_twentyone_month_return_zscore'] = df.groupby(['year-month'])[['past_twentyone_month_return']].apply(modified_z)</v>
      </c>
      <c r="X61" t="str">
        <f t="shared" si="16"/>
        <v>df['past_twentyone_month_return_sector_zscore'] = (df['past_twentyone_month_return'] - df['past_twentyone_month_return_sector_median']) / df['past_twentyone_month_return_sector_mad']</v>
      </c>
      <c r="Y61" t="str">
        <f t="shared" si="17"/>
        <v>df['past_twentyone_month_return_sector_zscore'] = df.groupby(['year-month', 'sector'])[['past_twentyone_month_return']].apply(modified_z)</v>
      </c>
    </row>
    <row r="62" spans="1:25" x14ac:dyDescent="0.25">
      <c r="A62" t="s">
        <v>153</v>
      </c>
      <c r="B62">
        <v>63</v>
      </c>
      <c r="C62" t="str">
        <f t="shared" si="0"/>
        <v xml:space="preserve">'past_twentytwo_month_return', </v>
      </c>
      <c r="D62" t="str">
        <f>VLOOKUP(A62,Status!A:C,3,FALSE)</f>
        <v>Enrichment (CRSP/Compustat Merged Database)</v>
      </c>
      <c r="E62">
        <v>229</v>
      </c>
      <c r="F62" t="str">
        <f t="shared" si="1"/>
        <v xml:space="preserve">df = df[np.abs(df.past_twentytwo_month_return-df.past_twentytwo_month_return.apply(np.nanmean())&lt;=(3*df.past_twentytwo_month_return.apply(nanstd())] </v>
      </c>
      <c r="G62" t="str">
        <f t="shared" si="2"/>
        <v>past_twentytwo_month_return_median = df.groupby(['year-month'])[['past_twentytwo_month_return']].apply(np.nanmedian)</v>
      </c>
      <c r="H62">
        <v>230</v>
      </c>
      <c r="I62" t="str">
        <f t="shared" si="3"/>
        <v>past_twentytwo_month_return_median.name = 'past_twentytwo_month_return_median'</v>
      </c>
      <c r="J62">
        <v>231</v>
      </c>
      <c r="K62">
        <v>232</v>
      </c>
      <c r="L62" t="str">
        <f t="shared" si="4"/>
        <v>df = df.join(past_twentytwo_month_return_median, on=['year-month'])</v>
      </c>
      <c r="M62" t="str">
        <f t="shared" si="5"/>
        <v>past_twentytwo_month_return_sector_median = df.groupby(['year-month', 'sector'])[['past_twentytwo_month_return']].apply(np.nanmedian)</v>
      </c>
      <c r="N62" t="str">
        <f t="shared" si="6"/>
        <v>past_twentytwo_month_return_sector_median.name = 'past_twentytwo_month_return_sector_median'</v>
      </c>
      <c r="O62" t="str">
        <f t="shared" si="7"/>
        <v>df = df.join(past_twentytwo_month_return_sector_median, on=['year-month', 'sector'])</v>
      </c>
      <c r="P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Q62" t="str">
        <f t="shared" si="9"/>
        <v>past_twentytwo_month_return_mad.name = 'past_twentytwo_month_return_mad'</v>
      </c>
      <c r="R62" t="str">
        <f t="shared" si="10"/>
        <v>df = df.join(past_twentytwo_month_return_mad, on=['year-month'])</v>
      </c>
      <c r="S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62" t="str">
        <f t="shared" si="12"/>
        <v>past_twentytwo_month_return_sector_mad.name = 'past_twentytwo_month_return_sector_mad'</v>
      </c>
      <c r="U62" t="str">
        <f t="shared" si="13"/>
        <v>df = df.join(past_twentytwo_month_return_sector_mad, on=['year-month', 'sector'])</v>
      </c>
      <c r="V62" t="str">
        <f t="shared" si="14"/>
        <v>df['past_twentytwo_month_return_zscore'] = (df['past_twentytwo_month_return'] - df['past_twentytwo_month_return_median']) / df['past_twentytwo_month_return_mad']</v>
      </c>
      <c r="W62" t="str">
        <f t="shared" si="15"/>
        <v>df['past_twentytwo_month_return_zscore'] = df.groupby(['year-month'])[['past_twentytwo_month_return']].apply(modified_z)</v>
      </c>
      <c r="X62" t="str">
        <f t="shared" si="16"/>
        <v>df['past_twentytwo_month_return_sector_zscore'] = (df['past_twentytwo_month_return'] - df['past_twentytwo_month_return_sector_median']) / df['past_twentytwo_month_return_sector_mad']</v>
      </c>
      <c r="Y62" t="str">
        <f t="shared" si="17"/>
        <v>df['past_twentytwo_month_return_sector_zscore'] = df.groupby(['year-month', 'sector'])[['past_twentytwo_month_return']].apply(modified_z)</v>
      </c>
    </row>
    <row r="63" spans="1:25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 t="str">
        <f>VLOOKUP(A63,Status!A:C,3,FALSE)</f>
        <v>Enrichment (CRSP/Compustat Merged Database)</v>
      </c>
      <c r="E63">
        <v>233</v>
      </c>
      <c r="F63" t="str">
        <f t="shared" si="1"/>
        <v xml:space="preserve">df = df[np.abs(df.past_twentythree_month_return-df.past_twentythree_month_return.apply(np.nanmean())&lt;=(3*df.past_twentythree_month_return.apply(nanstd())] </v>
      </c>
      <c r="G63" t="str">
        <f t="shared" si="2"/>
        <v>past_twentythree_month_return_median = df.groupby(['year-month'])[['past_twentythree_month_return']].apply(np.nanmedian)</v>
      </c>
      <c r="H63">
        <v>234</v>
      </c>
      <c r="I63" t="str">
        <f t="shared" si="3"/>
        <v>past_twentythree_month_return_median.name = 'past_twentythree_month_return_median'</v>
      </c>
      <c r="J63">
        <v>235</v>
      </c>
      <c r="K63">
        <v>236</v>
      </c>
      <c r="L63" t="str">
        <f t="shared" si="4"/>
        <v>df = df.join(past_twentythree_month_return_median, on=['year-month'])</v>
      </c>
      <c r="M63" t="str">
        <f t="shared" si="5"/>
        <v>past_twentythree_month_return_sector_median = df.groupby(['year-month', 'sector'])[['past_twentythree_month_return']].apply(np.nanmedian)</v>
      </c>
      <c r="N63" t="str">
        <f t="shared" si="6"/>
        <v>past_twentythree_month_return_sector_median.name = 'past_twentythree_month_return_sector_median'</v>
      </c>
      <c r="O63" t="str">
        <f t="shared" si="7"/>
        <v>df = df.join(past_twentythree_month_return_sector_median, on=['year-month', 'sector'])</v>
      </c>
      <c r="P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Q63" t="str">
        <f t="shared" si="9"/>
        <v>past_twentythree_month_return_mad.name = 'past_twentythree_month_return_mad'</v>
      </c>
      <c r="R63" t="str">
        <f t="shared" si="10"/>
        <v>df = df.join(past_twentythree_month_return_mad, on=['year-month'])</v>
      </c>
      <c r="S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63" t="str">
        <f t="shared" si="12"/>
        <v>past_twentythree_month_return_sector_mad.name = 'past_twentythree_month_return_sector_mad'</v>
      </c>
      <c r="U63" t="str">
        <f t="shared" si="13"/>
        <v>df = df.join(past_twentythree_month_return_sector_mad, on=['year-month', 'sector'])</v>
      </c>
      <c r="V63" t="str">
        <f t="shared" si="14"/>
        <v>df['past_twentythree_month_return_zscore'] = (df['past_twentythree_month_return'] - df['past_twentythree_month_return_median']) / df['past_twentythree_month_return_mad']</v>
      </c>
      <c r="W63" t="str">
        <f t="shared" si="15"/>
        <v>df['past_twentythree_month_return_zscore'] = df.groupby(['year-month'])[['past_twentythree_month_return']].apply(modified_z)</v>
      </c>
      <c r="X63" t="str">
        <f t="shared" si="16"/>
        <v>df['past_twentythree_month_return_sector_zscore'] = (df['past_twentythree_month_return'] - df['past_twentythree_month_return_sector_median']) / df['past_twentythree_month_return_sector_mad']</v>
      </c>
      <c r="Y63" t="str">
        <f t="shared" si="17"/>
        <v>df['past_twentythree_month_return_sector_zscore'] = df.groupby(['year-month', 'sector'])[['past_twentythree_month_return']].apply(modified_z)</v>
      </c>
    </row>
    <row r="64" spans="1:25" x14ac:dyDescent="0.25">
      <c r="A64" t="s">
        <v>128</v>
      </c>
      <c r="B64">
        <v>65</v>
      </c>
      <c r="C64" t="str">
        <f t="shared" ref="C64:C127" si="18">CONCATENATE("'",A64,"', ")</f>
        <v xml:space="preserve">'past_twentyfour_month_return', </v>
      </c>
      <c r="D64" t="str">
        <f>VLOOKUP(A64,Status!A:C,3,FALSE)</f>
        <v>Enrichment (CRSP/Compustat Merged Database)</v>
      </c>
      <c r="E64">
        <v>237</v>
      </c>
      <c r="F64" t="str">
        <f t="shared" si="1"/>
        <v xml:space="preserve">df = df[np.abs(df.past_twentyfour_month_return-df.past_twentyfour_month_return.apply(np.nanmean())&lt;=(3*df.past_twentyfour_month_return.apply(nanstd())] </v>
      </c>
      <c r="G64" t="str">
        <f t="shared" si="2"/>
        <v>past_twentyfour_month_return_median = df.groupby(['year-month'])[['past_twentyfour_month_return']].apply(np.nanmedian)</v>
      </c>
      <c r="H64">
        <v>238</v>
      </c>
      <c r="I64" t="str">
        <f t="shared" si="3"/>
        <v>past_twentyfour_month_return_median.name = 'past_twentyfour_month_return_median'</v>
      </c>
      <c r="J64">
        <v>239</v>
      </c>
      <c r="K64">
        <v>240</v>
      </c>
      <c r="L64" t="str">
        <f t="shared" si="4"/>
        <v>df = df.join(past_twentyfour_month_return_median, on=['year-month'])</v>
      </c>
      <c r="M64" t="str">
        <f t="shared" si="5"/>
        <v>past_twentyfour_month_return_sector_median = df.groupby(['year-month', 'sector'])[['past_twentyfour_month_return']].apply(np.nanmedian)</v>
      </c>
      <c r="N64" t="str">
        <f t="shared" si="6"/>
        <v>past_twentyfour_month_return_sector_median.name = 'past_twentyfour_month_return_sector_median'</v>
      </c>
      <c r="O64" t="str">
        <f t="shared" si="7"/>
        <v>df = df.join(past_twentyfour_month_return_sector_median, on=['year-month', 'sector'])</v>
      </c>
      <c r="P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Q64" t="str">
        <f t="shared" si="9"/>
        <v>past_twentyfour_month_return_mad.name = 'past_twentyfour_month_return_mad'</v>
      </c>
      <c r="R64" t="str">
        <f t="shared" si="10"/>
        <v>df = df.join(past_twentyfour_month_return_mad, on=['year-month'])</v>
      </c>
      <c r="S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64" t="str">
        <f t="shared" si="12"/>
        <v>past_twentyfour_month_return_sector_mad.name = 'past_twentyfour_month_return_sector_mad'</v>
      </c>
      <c r="U64" t="str">
        <f t="shared" si="13"/>
        <v>df = df.join(past_twentyfour_month_return_sector_mad, on=['year-month', 'sector'])</v>
      </c>
      <c r="V64" t="str">
        <f t="shared" si="14"/>
        <v>df['past_twentyfour_month_return_zscore'] = (df['past_twentyfour_month_return'] - df['past_twentyfour_month_return_median']) / df['past_twentyfour_month_return_mad']</v>
      </c>
      <c r="W64" t="str">
        <f t="shared" si="15"/>
        <v>df['past_twentyfour_month_return_zscore'] = df.groupby(['year-month'])[['past_twentyfour_month_return']].apply(modified_z)</v>
      </c>
      <c r="X64" t="str">
        <f t="shared" si="16"/>
        <v>df['past_twentyfour_month_return_sector_zscore'] = (df['past_twentyfour_month_return'] - df['past_twentyfour_month_return_sector_median']) / df['past_twentyfour_month_return_sector_mad']</v>
      </c>
      <c r="Y64" t="str">
        <f t="shared" si="17"/>
        <v>df['past_twentyfour_month_return_sector_zscore'] = df.groupby(['year-month', 'sector'])[['past_twentyfour_month_return']].apply(modified_z)</v>
      </c>
    </row>
    <row r="65" spans="1:25" x14ac:dyDescent="0.25">
      <c r="A65" t="s">
        <v>125</v>
      </c>
      <c r="B65">
        <v>66</v>
      </c>
      <c r="C65" t="str">
        <f t="shared" si="18"/>
        <v xml:space="preserve">'past_twentyfive_month_return', </v>
      </c>
      <c r="D65" t="str">
        <f>VLOOKUP(A65,Status!A:C,3,FALSE)</f>
        <v>Enrichment (CRSP/Compustat Merged Database)</v>
      </c>
      <c r="E65">
        <v>241</v>
      </c>
      <c r="F65" t="str">
        <f t="shared" si="1"/>
        <v xml:space="preserve">df = df[np.abs(df.past_twentyfive_month_return-df.past_twentyfive_month_return.apply(np.nanmean())&lt;=(3*df.past_twentyfive_month_return.apply(nanstd())] </v>
      </c>
      <c r="G65" t="str">
        <f t="shared" si="2"/>
        <v>past_twentyfive_month_return_median = df.groupby(['year-month'])[['past_twentyfive_month_return']].apply(np.nanmedian)</v>
      </c>
      <c r="H65">
        <v>242</v>
      </c>
      <c r="I65" t="str">
        <f t="shared" si="3"/>
        <v>past_twentyfive_month_return_median.name = 'past_twentyfive_month_return_median'</v>
      </c>
      <c r="J65">
        <v>243</v>
      </c>
      <c r="K65">
        <v>244</v>
      </c>
      <c r="L65" t="str">
        <f t="shared" si="4"/>
        <v>df = df.join(past_twentyfive_month_return_median, on=['year-month'])</v>
      </c>
      <c r="M65" t="str">
        <f t="shared" si="5"/>
        <v>past_twentyfive_month_return_sector_median = df.groupby(['year-month', 'sector'])[['past_twentyfive_month_return']].apply(np.nanmedian)</v>
      </c>
      <c r="N65" t="str">
        <f t="shared" si="6"/>
        <v>past_twentyfive_month_return_sector_median.name = 'past_twentyfive_month_return_sector_median'</v>
      </c>
      <c r="O65" t="str">
        <f t="shared" si="7"/>
        <v>df = df.join(past_twentyfive_month_return_sector_median, on=['year-month', 'sector'])</v>
      </c>
      <c r="P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Q65" t="str">
        <f t="shared" si="9"/>
        <v>past_twentyfive_month_return_mad.name = 'past_twentyfive_month_return_mad'</v>
      </c>
      <c r="R65" t="str">
        <f t="shared" si="10"/>
        <v>df = df.join(past_twentyfive_month_return_mad, on=['year-month'])</v>
      </c>
      <c r="S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65" t="str">
        <f t="shared" si="12"/>
        <v>past_twentyfive_month_return_sector_mad.name = 'past_twentyfive_month_return_sector_mad'</v>
      </c>
      <c r="U65" t="str">
        <f t="shared" si="13"/>
        <v>df = df.join(past_twentyfive_month_return_sector_mad, on=['year-month', 'sector'])</v>
      </c>
      <c r="V65" t="str">
        <f t="shared" si="14"/>
        <v>df['past_twentyfive_month_return_zscore'] = (df['past_twentyfive_month_return'] - df['past_twentyfive_month_return_median']) / df['past_twentyfive_month_return_mad']</v>
      </c>
      <c r="W65" t="str">
        <f t="shared" si="15"/>
        <v>df['past_twentyfive_month_return_zscore'] = df.groupby(['year-month'])[['past_twentyfive_month_return']].apply(modified_z)</v>
      </c>
      <c r="X65" t="str">
        <f t="shared" si="16"/>
        <v>df['past_twentyfive_month_return_sector_zscore'] = (df['past_twentyfive_month_return'] - df['past_twentyfive_month_return_sector_median']) / df['past_twentyfive_month_return_sector_mad']</v>
      </c>
      <c r="Y65" t="str">
        <f t="shared" si="17"/>
        <v>df['past_twentyfive_month_return_sector_zscore'] = df.groupby(['year-month', 'sector'])[['past_twentyfive_month_return']].apply(modified_z)</v>
      </c>
    </row>
    <row r="66" spans="1:25" x14ac:dyDescent="0.25">
      <c r="A66" t="s">
        <v>116</v>
      </c>
      <c r="B66">
        <v>67</v>
      </c>
      <c r="C66" t="str">
        <f t="shared" si="18"/>
        <v xml:space="preserve">'past_twentysix_month_return', </v>
      </c>
      <c r="D66" t="str">
        <f>VLOOKUP(A66,Status!A:C,3,FALSE)</f>
        <v>Enrichment (CRSP/Compustat Merged Database)</v>
      </c>
      <c r="E66">
        <v>245</v>
      </c>
      <c r="F66" t="str">
        <f t="shared" si="1"/>
        <v xml:space="preserve">df = df[np.abs(df.past_twentysix_month_return-df.past_twentysix_month_return.apply(np.nanmean())&lt;=(3*df.past_twentysix_month_return.apply(nanstd())] </v>
      </c>
      <c r="G66" t="str">
        <f t="shared" si="2"/>
        <v>past_twentysix_month_return_median = df.groupby(['year-month'])[['past_twentysix_month_return']].apply(np.nanmedian)</v>
      </c>
      <c r="H66">
        <v>246</v>
      </c>
      <c r="I66" t="str">
        <f t="shared" si="3"/>
        <v>past_twentysix_month_return_median.name = 'past_twentysix_month_return_median'</v>
      </c>
      <c r="J66">
        <v>247</v>
      </c>
      <c r="K66">
        <v>248</v>
      </c>
      <c r="L66" t="str">
        <f t="shared" si="4"/>
        <v>df = df.join(past_twentysix_month_return_median, on=['year-month'])</v>
      </c>
      <c r="M66" t="str">
        <f t="shared" si="5"/>
        <v>past_twentysix_month_return_sector_median = df.groupby(['year-month', 'sector'])[['past_twentysix_month_return']].apply(np.nanmedian)</v>
      </c>
      <c r="N66" t="str">
        <f t="shared" si="6"/>
        <v>past_twentysix_month_return_sector_median.name = 'past_twentysix_month_return_sector_median'</v>
      </c>
      <c r="O66" t="str">
        <f t="shared" si="7"/>
        <v>df = df.join(past_twentysix_month_return_sector_median, on=['year-month', 'sector'])</v>
      </c>
      <c r="P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Q66" t="str">
        <f t="shared" si="9"/>
        <v>past_twentysix_month_return_mad.name = 'past_twentysix_month_return_mad'</v>
      </c>
      <c r="R66" t="str">
        <f t="shared" si="10"/>
        <v>df = df.join(past_twentysix_month_return_mad, on=['year-month'])</v>
      </c>
      <c r="S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66" t="str">
        <f t="shared" si="12"/>
        <v>past_twentysix_month_return_sector_mad.name = 'past_twentysix_month_return_sector_mad'</v>
      </c>
      <c r="U66" t="str">
        <f t="shared" si="13"/>
        <v>df = df.join(past_twentysix_month_return_sector_mad, on=['year-month', 'sector'])</v>
      </c>
      <c r="V66" t="str">
        <f t="shared" si="14"/>
        <v>df['past_twentysix_month_return_zscore'] = (df['past_twentysix_month_return'] - df['past_twentysix_month_return_median']) / df['past_twentysix_month_return_mad']</v>
      </c>
      <c r="W66" t="str">
        <f t="shared" si="15"/>
        <v>df['past_twentysix_month_return_zscore'] = df.groupby(['year-month'])[['past_twentysix_month_return']].apply(modified_z)</v>
      </c>
      <c r="X66" t="str">
        <f t="shared" si="16"/>
        <v>df['past_twentysix_month_return_sector_zscore'] = (df['past_twentysix_month_return'] - df['past_twentysix_month_return_sector_median']) / df['past_twentysix_month_return_sector_mad']</v>
      </c>
      <c r="Y66" t="str">
        <f t="shared" si="17"/>
        <v>df['past_twentysix_month_return_sector_zscore'] = df.groupby(['year-month', 'sector'])[['past_twentysix_month_return']].apply(modified_z)</v>
      </c>
    </row>
    <row r="67" spans="1:25" x14ac:dyDescent="0.25">
      <c r="A67" t="s">
        <v>105</v>
      </c>
      <c r="B67">
        <v>68</v>
      </c>
      <c r="C67" t="str">
        <f t="shared" si="18"/>
        <v xml:space="preserve">'past_twentyseven_month_return', </v>
      </c>
      <c r="D67" t="str">
        <f>VLOOKUP(A67,Status!A:C,3,FALSE)</f>
        <v>Enrichment (CRSP/Compustat Merged Database)</v>
      </c>
      <c r="E67">
        <v>249</v>
      </c>
      <c r="F67" t="str">
        <f t="shared" si="1"/>
        <v xml:space="preserve">df = df[np.abs(df.past_twentyseven_month_return-df.past_twentyseven_month_return.apply(np.nanmean())&lt;=(3*df.past_twentyseven_month_return.apply(nanstd())] </v>
      </c>
      <c r="G67" t="str">
        <f t="shared" si="2"/>
        <v>past_twentyseven_month_return_median = df.groupby(['year-month'])[['past_twentyseven_month_return']].apply(np.nanmedian)</v>
      </c>
      <c r="H67">
        <v>250</v>
      </c>
      <c r="I67" t="str">
        <f t="shared" si="3"/>
        <v>past_twentyseven_month_return_median.name = 'past_twentyseven_month_return_median'</v>
      </c>
      <c r="J67">
        <v>251</v>
      </c>
      <c r="K67">
        <v>252</v>
      </c>
      <c r="L67" t="str">
        <f t="shared" si="4"/>
        <v>df = df.join(past_twentyseven_month_return_median, on=['year-month'])</v>
      </c>
      <c r="M67" t="str">
        <f t="shared" si="5"/>
        <v>past_twentyseven_month_return_sector_median = df.groupby(['year-month', 'sector'])[['past_twentyseven_month_return']].apply(np.nanmedian)</v>
      </c>
      <c r="N67" t="str">
        <f t="shared" si="6"/>
        <v>past_twentyseven_month_return_sector_median.name = 'past_twentyseven_month_return_sector_median'</v>
      </c>
      <c r="O67" t="str">
        <f t="shared" si="7"/>
        <v>df = df.join(past_twentyseven_month_return_sector_median, on=['year-month', 'sector'])</v>
      </c>
      <c r="P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Q67" t="str">
        <f t="shared" si="9"/>
        <v>past_twentyseven_month_return_mad.name = 'past_twentyseven_month_return_mad'</v>
      </c>
      <c r="R67" t="str">
        <f t="shared" si="10"/>
        <v>df = df.join(past_twentyseven_month_return_mad, on=['year-month'])</v>
      </c>
      <c r="S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67" t="str">
        <f t="shared" si="12"/>
        <v>past_twentyseven_month_return_sector_mad.name = 'past_twentyseven_month_return_sector_mad'</v>
      </c>
      <c r="U67" t="str">
        <f t="shared" si="13"/>
        <v>df = df.join(past_twentyseven_month_return_sector_mad, on=['year-month', 'sector'])</v>
      </c>
      <c r="V67" t="str">
        <f t="shared" si="14"/>
        <v>df['past_twentyseven_month_return_zscore'] = (df['past_twentyseven_month_return'] - df['past_twentyseven_month_return_median']) / df['past_twentyseven_month_return_mad']</v>
      </c>
      <c r="W67" t="str">
        <f t="shared" si="15"/>
        <v>df['past_twentyseven_month_return_zscore'] = df.groupby(['year-month'])[['past_twentyseven_month_return']].apply(modified_z)</v>
      </c>
      <c r="X67" t="str">
        <f t="shared" si="16"/>
        <v>df['past_twentyseven_month_return_sector_zscore'] = (df['past_twentyseven_month_return'] - df['past_twentyseven_month_return_sector_median']) / df['past_twentyseven_month_return_sector_mad']</v>
      </c>
      <c r="Y67" t="str">
        <f t="shared" si="17"/>
        <v>df['past_twentyseven_month_return_sector_zscore'] = df.groupby(['year-month', 'sector'])[['past_twentyseven_month_return']].apply(modified_z)</v>
      </c>
    </row>
    <row r="68" spans="1:25" x14ac:dyDescent="0.25">
      <c r="A68" t="s">
        <v>93</v>
      </c>
      <c r="B68">
        <v>69</v>
      </c>
      <c r="C68" t="str">
        <f t="shared" si="18"/>
        <v xml:space="preserve">'past_twentyeight_month_return', </v>
      </c>
      <c r="D68" t="str">
        <f>VLOOKUP(A68,Status!A:C,3,FALSE)</f>
        <v>Enrichment (CRSP/Compustat Merged Database)</v>
      </c>
      <c r="E68">
        <v>253</v>
      </c>
      <c r="F68" t="str">
        <f t="shared" si="1"/>
        <v xml:space="preserve">df = df[np.abs(df.past_twentyeight_month_return-df.past_twentyeight_month_return.apply(np.nanmean())&lt;=(3*df.past_twentyeight_month_return.apply(nanstd())] </v>
      </c>
      <c r="G68" t="str">
        <f t="shared" si="2"/>
        <v>past_twentyeight_month_return_median = df.groupby(['year-month'])[['past_twentyeight_month_return']].apply(np.nanmedian)</v>
      </c>
      <c r="H68">
        <v>254</v>
      </c>
      <c r="I68" t="str">
        <f t="shared" si="3"/>
        <v>past_twentyeight_month_return_median.name = 'past_twentyeight_month_return_median'</v>
      </c>
      <c r="J68">
        <v>255</v>
      </c>
      <c r="K68">
        <v>256</v>
      </c>
      <c r="L68" t="str">
        <f t="shared" si="4"/>
        <v>df = df.join(past_twentyeight_month_return_median, on=['year-month'])</v>
      </c>
      <c r="M68" t="str">
        <f t="shared" si="5"/>
        <v>past_twentyeight_month_return_sector_median = df.groupby(['year-month', 'sector'])[['past_twentyeight_month_return']].apply(np.nanmedian)</v>
      </c>
      <c r="N68" t="str">
        <f t="shared" si="6"/>
        <v>past_twentyeight_month_return_sector_median.name = 'past_twentyeight_month_return_sector_median'</v>
      </c>
      <c r="O68" t="str">
        <f t="shared" si="7"/>
        <v>df = df.join(past_twentyeight_month_return_sector_median, on=['year-month', 'sector'])</v>
      </c>
      <c r="P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Q68" t="str">
        <f t="shared" si="9"/>
        <v>past_twentyeight_month_return_mad.name = 'past_twentyeight_month_return_mad'</v>
      </c>
      <c r="R68" t="str">
        <f t="shared" si="10"/>
        <v>df = df.join(past_twentyeight_month_return_mad, on=['year-month'])</v>
      </c>
      <c r="S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68" t="str">
        <f t="shared" si="12"/>
        <v>past_twentyeight_month_return_sector_mad.name = 'past_twentyeight_month_return_sector_mad'</v>
      </c>
      <c r="U68" t="str">
        <f t="shared" si="13"/>
        <v>df = df.join(past_twentyeight_month_return_sector_mad, on=['year-month', 'sector'])</v>
      </c>
      <c r="V68" t="str">
        <f t="shared" si="14"/>
        <v>df['past_twentyeight_month_return_zscore'] = (df['past_twentyeight_month_return'] - df['past_twentyeight_month_return_median']) / df['past_twentyeight_month_return_mad']</v>
      </c>
      <c r="W68" t="str">
        <f t="shared" si="15"/>
        <v>df['past_twentyeight_month_return_zscore'] = df.groupby(['year-month'])[['past_twentyeight_month_return']].apply(modified_z)</v>
      </c>
      <c r="X68" t="str">
        <f t="shared" si="16"/>
        <v>df['past_twentyeight_month_return_sector_zscore'] = (df['past_twentyeight_month_return'] - df['past_twentyeight_month_return_sector_median']) / df['past_twentyeight_month_return_sector_mad']</v>
      </c>
      <c r="Y68" t="str">
        <f t="shared" si="17"/>
        <v>df['past_twentyeight_month_return_sector_zscore'] = df.groupby(['year-month', 'sector'])[['past_twentyeight_month_return']].apply(modified_z)</v>
      </c>
    </row>
    <row r="69" spans="1:25" x14ac:dyDescent="0.25">
      <c r="A69" t="s">
        <v>86</v>
      </c>
      <c r="B69">
        <v>70</v>
      </c>
      <c r="C69" t="str">
        <f t="shared" si="18"/>
        <v xml:space="preserve">'past_twentynine_month_return', </v>
      </c>
      <c r="D69" t="str">
        <f>VLOOKUP(A69,Status!A:C,3,FALSE)</f>
        <v>Enrichment (CRSP/Compustat Merged Database)</v>
      </c>
      <c r="E69">
        <v>257</v>
      </c>
      <c r="F69" t="str">
        <f t="shared" si="1"/>
        <v xml:space="preserve">df = df[np.abs(df.past_twentynine_month_return-df.past_twentynine_month_return.apply(np.nanmean())&lt;=(3*df.past_twentynine_month_return.apply(nanstd())] </v>
      </c>
      <c r="G69" t="str">
        <f t="shared" si="2"/>
        <v>past_twentynine_month_return_median = df.groupby(['year-month'])[['past_twentynine_month_return']].apply(np.nanmedian)</v>
      </c>
      <c r="H69">
        <v>258</v>
      </c>
      <c r="I69" t="str">
        <f t="shared" si="3"/>
        <v>past_twentynine_month_return_median.name = 'past_twentynine_month_return_median'</v>
      </c>
      <c r="J69">
        <v>259</v>
      </c>
      <c r="K69">
        <v>260</v>
      </c>
      <c r="L69" t="str">
        <f t="shared" si="4"/>
        <v>df = df.join(past_twentynine_month_return_median, on=['year-month'])</v>
      </c>
      <c r="M69" t="str">
        <f t="shared" si="5"/>
        <v>past_twentynine_month_return_sector_median = df.groupby(['year-month', 'sector'])[['past_twentynine_month_return']].apply(np.nanmedian)</v>
      </c>
      <c r="N69" t="str">
        <f t="shared" si="6"/>
        <v>past_twentynine_month_return_sector_median.name = 'past_twentynine_month_return_sector_median'</v>
      </c>
      <c r="O69" t="str">
        <f t="shared" si="7"/>
        <v>df = df.join(past_twentynine_month_return_sector_median, on=['year-month', 'sector'])</v>
      </c>
      <c r="P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Q69" t="str">
        <f t="shared" si="9"/>
        <v>past_twentynine_month_return_mad.name = 'past_twentynine_month_return_mad'</v>
      </c>
      <c r="R69" t="str">
        <f t="shared" si="10"/>
        <v>df = df.join(past_twentynine_month_return_mad, on=['year-month'])</v>
      </c>
      <c r="S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69" t="str">
        <f t="shared" si="12"/>
        <v>past_twentynine_month_return_sector_mad.name = 'past_twentynine_month_return_sector_mad'</v>
      </c>
      <c r="U69" t="str">
        <f t="shared" si="13"/>
        <v>df = df.join(past_twentynine_month_return_sector_mad, on=['year-month', 'sector'])</v>
      </c>
      <c r="V69" t="str">
        <f t="shared" si="14"/>
        <v>df['past_twentynine_month_return_zscore'] = (df['past_twentynine_month_return'] - df['past_twentynine_month_return_median']) / df['past_twentynine_month_return_mad']</v>
      </c>
      <c r="W69" t="str">
        <f t="shared" si="15"/>
        <v>df['past_twentynine_month_return_zscore'] = df.groupby(['year-month'])[['past_twentynine_month_return']].apply(modified_z)</v>
      </c>
      <c r="X69" t="str">
        <f t="shared" si="16"/>
        <v>df['past_twentynine_month_return_sector_zscore'] = (df['past_twentynine_month_return'] - df['past_twentynine_month_return_sector_median']) / df['past_twentynine_month_return_sector_mad']</v>
      </c>
      <c r="Y69" t="str">
        <f t="shared" si="17"/>
        <v>df['past_twentynine_month_return_sector_zscore'] = df.groupby(['year-month', 'sector'])[['past_twentynine_month_return']].apply(modified_z)</v>
      </c>
    </row>
    <row r="70" spans="1:25" x14ac:dyDescent="0.25">
      <c r="A70" t="s">
        <v>79</v>
      </c>
      <c r="B70">
        <v>71</v>
      </c>
      <c r="C70" t="str">
        <f t="shared" si="18"/>
        <v xml:space="preserve">'past_thirty_month_return', </v>
      </c>
      <c r="D70" t="str">
        <f>VLOOKUP(A70,Status!A:C,3,FALSE)</f>
        <v>Enrichment (CRSP/Compustat Merged Database)</v>
      </c>
      <c r="E70">
        <v>261</v>
      </c>
      <c r="F70" t="str">
        <f t="shared" ref="F70:F133" si="19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G70" t="str">
        <f t="shared" ref="G70:G133" si="20">CONCATENATE(A70,"_median = df.groupby(['year-month'])[['",A70,"']].apply(np.nanmedian)")</f>
        <v>past_thirty_month_return_median = df.groupby(['year-month'])[['past_thirty_month_return']].apply(np.nanmedian)</v>
      </c>
      <c r="H70">
        <v>262</v>
      </c>
      <c r="I70" t="str">
        <f t="shared" ref="I70:I133" si="21">CONCATENATE(A70,"_median.name = '", A70,"_median'")</f>
        <v>past_thirty_month_return_median.name = 'past_thirty_month_return_median'</v>
      </c>
      <c r="J70">
        <v>263</v>
      </c>
      <c r="K70">
        <v>264</v>
      </c>
      <c r="L70" t="str">
        <f t="shared" ref="L70:L133" si="22">CONCATENATE("df = df.join(",A70,"_median, on=['year-month'])")</f>
        <v>df = df.join(past_thirty_month_return_median, on=['year-month'])</v>
      </c>
      <c r="M70" t="str">
        <f t="shared" ref="M70:M133" si="23">CONCATENATE(A70,"_sector_median = df.groupby(['year-month', 'sector'])[['",A70,"']].apply(np.nanmedian)")</f>
        <v>past_thirty_month_return_sector_median = df.groupby(['year-month', 'sector'])[['past_thirty_month_return']].apply(np.nanmedian)</v>
      </c>
      <c r="N70" t="str">
        <f t="shared" ref="N70:N133" si="24">CONCATENATE(A70,"_sector_median.name = '", A70,"_sector_median'")</f>
        <v>past_thirty_month_return_sector_median.name = 'past_thirty_month_return_sector_median'</v>
      </c>
      <c r="O70" t="str">
        <f t="shared" ref="O70:O133" si="25">CONCATENATE("df = df.join(",A70,"_sector_median, on=['year-month', 'sector'])")</f>
        <v>df = df.join(past_thirty_month_return_sector_median, on=['year-month', 'sector'])</v>
      </c>
      <c r="P70" t="str">
        <f t="shared" ref="P70:P133" si="26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Q70" t="str">
        <f t="shared" ref="Q70:Q133" si="27">CONCATENATE(A70,"_mad.name = '", A70,"_mad'")</f>
        <v>past_thirty_month_return_mad.name = 'past_thirty_month_return_mad'</v>
      </c>
      <c r="R70" t="str">
        <f t="shared" ref="R70:R133" si="28">CONCATENATE("df = df.join(",A70,"_mad, on=['year-month'])")</f>
        <v>df = df.join(past_thirty_month_return_mad, on=['year-month'])</v>
      </c>
      <c r="S70" t="str">
        <f t="shared" ref="S70:S133" si="29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70" t="str">
        <f t="shared" ref="T70:T133" si="30">CONCATENATE(A70,"_sector_mad.name = '", A70,"_sector_mad'")</f>
        <v>past_thirty_month_return_sector_mad.name = 'past_thirty_month_return_sector_mad'</v>
      </c>
      <c r="U70" t="str">
        <f t="shared" ref="U70:U133" si="31">CONCATENATE("df = df.join(",A70,"_sector_mad, on=['year-month', 'sector'])")</f>
        <v>df = df.join(past_thirty_month_return_sector_mad, on=['year-month', 'sector'])</v>
      </c>
      <c r="V70" t="str">
        <f t="shared" ref="V70:V133" si="32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W70" t="str">
        <f t="shared" ref="W70:W133" si="33">CONCATENATE("df['", A70,"_zscore'] = df.groupby(['year-month'])[['",A70,"']].apply(modified_z)")</f>
        <v>df['past_thirty_month_return_zscore'] = df.groupby(['year-month'])[['past_thirty_month_return']].apply(modified_z)</v>
      </c>
      <c r="X70" t="str">
        <f t="shared" ref="X70:X133" si="34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  <c r="Y70" t="str">
        <f t="shared" ref="Y70:Y133" si="35">CONCATENATE("df['", A70,"_sector_zscore'] = df.groupby(['year-month', 'sector'])[['",A70,"']].apply(modified_z)")</f>
        <v>df['past_thirty_month_return_sector_zscore'] = df.groupby(['year-month', 'sector'])[['past_thirty_month_return']].apply(modified_z)</v>
      </c>
    </row>
    <row r="71" spans="1:25" x14ac:dyDescent="0.25">
      <c r="A71" t="s">
        <v>73</v>
      </c>
      <c r="B71">
        <v>72</v>
      </c>
      <c r="C71" t="str">
        <f t="shared" si="18"/>
        <v xml:space="preserve">'past_thirtyone_month_return', </v>
      </c>
      <c r="D71" t="str">
        <f>VLOOKUP(A71,Status!A:C,3,FALSE)</f>
        <v>Enrichment (CRSP/Compustat Merged Database)</v>
      </c>
      <c r="E71">
        <v>265</v>
      </c>
      <c r="F71" t="str">
        <f t="shared" si="19"/>
        <v xml:space="preserve">df = df[np.abs(df.past_thirtyone_month_return-df.past_thirtyone_month_return.apply(np.nanmean())&lt;=(3*df.past_thirtyone_month_return.apply(nanstd())] </v>
      </c>
      <c r="G71" t="str">
        <f t="shared" si="20"/>
        <v>past_thirtyone_month_return_median = df.groupby(['year-month'])[['past_thirtyone_month_return']].apply(np.nanmedian)</v>
      </c>
      <c r="H71">
        <v>266</v>
      </c>
      <c r="I71" t="str">
        <f t="shared" si="21"/>
        <v>past_thirtyone_month_return_median.name = 'past_thirtyone_month_return_median'</v>
      </c>
      <c r="J71">
        <v>267</v>
      </c>
      <c r="K71">
        <v>268</v>
      </c>
      <c r="L71" t="str">
        <f t="shared" si="22"/>
        <v>df = df.join(past_thirtyone_month_return_median, on=['year-month'])</v>
      </c>
      <c r="M71" t="str">
        <f t="shared" si="23"/>
        <v>past_thirtyone_month_return_sector_median = df.groupby(['year-month', 'sector'])[['past_thirtyone_month_return']].apply(np.nanmedian)</v>
      </c>
      <c r="N71" t="str">
        <f t="shared" si="24"/>
        <v>past_thirtyone_month_return_sector_median.name = 'past_thirtyone_month_return_sector_median'</v>
      </c>
      <c r="O71" t="str">
        <f t="shared" si="25"/>
        <v>df = df.join(past_thirtyone_month_return_sector_median, on=['year-month', 'sector'])</v>
      </c>
      <c r="P71" t="str">
        <f t="shared" si="2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Q71" t="str">
        <f t="shared" si="27"/>
        <v>past_thirtyone_month_return_mad.name = 'past_thirtyone_month_return_mad'</v>
      </c>
      <c r="R71" t="str">
        <f t="shared" si="28"/>
        <v>df = df.join(past_thirtyone_month_return_mad, on=['year-month'])</v>
      </c>
      <c r="S71" t="str">
        <f t="shared" si="29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71" t="str">
        <f t="shared" si="30"/>
        <v>past_thirtyone_month_return_sector_mad.name = 'past_thirtyone_month_return_sector_mad'</v>
      </c>
      <c r="U71" t="str">
        <f t="shared" si="31"/>
        <v>df = df.join(past_thirtyone_month_return_sector_mad, on=['year-month', 'sector'])</v>
      </c>
      <c r="V71" t="str">
        <f t="shared" si="32"/>
        <v>df['past_thirtyone_month_return_zscore'] = (df['past_thirtyone_month_return'] - df['past_thirtyone_month_return_median']) / df['past_thirtyone_month_return_mad']</v>
      </c>
      <c r="W71" t="str">
        <f t="shared" si="33"/>
        <v>df['past_thirtyone_month_return_zscore'] = df.groupby(['year-month'])[['past_thirtyone_month_return']].apply(modified_z)</v>
      </c>
      <c r="X71" t="str">
        <f t="shared" si="34"/>
        <v>df['past_thirtyone_month_return_sector_zscore'] = (df['past_thirtyone_month_return'] - df['past_thirtyone_month_return_sector_median']) / df['past_thirtyone_month_return_sector_mad']</v>
      </c>
      <c r="Y71" t="str">
        <f t="shared" si="35"/>
        <v>df['past_thirtyone_month_return_sector_zscore'] = df.groupby(['year-month', 'sector'])[['past_thirtyone_month_return']].apply(modified_z)</v>
      </c>
    </row>
    <row r="72" spans="1:25" x14ac:dyDescent="0.25">
      <c r="A72" t="s">
        <v>65</v>
      </c>
      <c r="B72">
        <v>73</v>
      </c>
      <c r="C72" t="str">
        <f t="shared" si="18"/>
        <v xml:space="preserve">'past_thirtytwo_month_return', </v>
      </c>
      <c r="D72" t="str">
        <f>VLOOKUP(A72,Status!A:C,3,FALSE)</f>
        <v>Enrichment (CRSP/Compustat Merged Database)</v>
      </c>
      <c r="E72">
        <v>269</v>
      </c>
      <c r="F72" t="str">
        <f t="shared" si="19"/>
        <v xml:space="preserve">df = df[np.abs(df.past_thirtytwo_month_return-df.past_thirtytwo_month_return.apply(np.nanmean())&lt;=(3*df.past_thirtytwo_month_return.apply(nanstd())] </v>
      </c>
      <c r="G72" t="str">
        <f t="shared" si="20"/>
        <v>past_thirtytwo_month_return_median = df.groupby(['year-month'])[['past_thirtytwo_month_return']].apply(np.nanmedian)</v>
      </c>
      <c r="H72">
        <v>270</v>
      </c>
      <c r="I72" t="str">
        <f t="shared" si="21"/>
        <v>past_thirtytwo_month_return_median.name = 'past_thirtytwo_month_return_median'</v>
      </c>
      <c r="J72">
        <v>271</v>
      </c>
      <c r="K72">
        <v>272</v>
      </c>
      <c r="L72" t="str">
        <f t="shared" si="22"/>
        <v>df = df.join(past_thirtytwo_month_return_median, on=['year-month'])</v>
      </c>
      <c r="M72" t="str">
        <f t="shared" si="23"/>
        <v>past_thirtytwo_month_return_sector_median = df.groupby(['year-month', 'sector'])[['past_thirtytwo_month_return']].apply(np.nanmedian)</v>
      </c>
      <c r="N72" t="str">
        <f t="shared" si="24"/>
        <v>past_thirtytwo_month_return_sector_median.name = 'past_thirtytwo_month_return_sector_median'</v>
      </c>
      <c r="O72" t="str">
        <f t="shared" si="25"/>
        <v>df = df.join(past_thirtytwo_month_return_sector_median, on=['year-month', 'sector'])</v>
      </c>
      <c r="P72" t="str">
        <f t="shared" si="2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Q72" t="str">
        <f t="shared" si="27"/>
        <v>past_thirtytwo_month_return_mad.name = 'past_thirtytwo_month_return_mad'</v>
      </c>
      <c r="R72" t="str">
        <f t="shared" si="28"/>
        <v>df = df.join(past_thirtytwo_month_return_mad, on=['year-month'])</v>
      </c>
      <c r="S72" t="str">
        <f t="shared" si="29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72" t="str">
        <f t="shared" si="30"/>
        <v>past_thirtytwo_month_return_sector_mad.name = 'past_thirtytwo_month_return_sector_mad'</v>
      </c>
      <c r="U72" t="str">
        <f t="shared" si="31"/>
        <v>df = df.join(past_thirtytwo_month_return_sector_mad, on=['year-month', 'sector'])</v>
      </c>
      <c r="V72" t="str">
        <f t="shared" si="32"/>
        <v>df['past_thirtytwo_month_return_zscore'] = (df['past_thirtytwo_month_return'] - df['past_thirtytwo_month_return_median']) / df['past_thirtytwo_month_return_mad']</v>
      </c>
      <c r="W72" t="str">
        <f t="shared" si="33"/>
        <v>df['past_thirtytwo_month_return_zscore'] = df.groupby(['year-month'])[['past_thirtytwo_month_return']].apply(modified_z)</v>
      </c>
      <c r="X72" t="str">
        <f t="shared" si="34"/>
        <v>df['past_thirtytwo_month_return_sector_zscore'] = (df['past_thirtytwo_month_return'] - df['past_thirtytwo_month_return_sector_median']) / df['past_thirtytwo_month_return_sector_mad']</v>
      </c>
      <c r="Y72" t="str">
        <f t="shared" si="35"/>
        <v>df['past_thirtytwo_month_return_sector_zscore'] = df.groupby(['year-month', 'sector'])[['past_thirtytwo_month_return']].apply(modified_z)</v>
      </c>
    </row>
    <row r="73" spans="1:25" x14ac:dyDescent="0.25">
      <c r="A73" t="s">
        <v>52</v>
      </c>
      <c r="B73">
        <v>74</v>
      </c>
      <c r="C73" t="str">
        <f t="shared" si="18"/>
        <v xml:space="preserve">'past_thirtythree_month_return', </v>
      </c>
      <c r="D73" t="str">
        <f>VLOOKUP(A73,Status!A:C,3,FALSE)</f>
        <v>Enrichment (CRSP/Compustat Merged Database)</v>
      </c>
      <c r="E73">
        <v>273</v>
      </c>
      <c r="F73" t="str">
        <f t="shared" si="19"/>
        <v xml:space="preserve">df = df[np.abs(df.past_thirtythree_month_return-df.past_thirtythree_month_return.apply(np.nanmean())&lt;=(3*df.past_thirtythree_month_return.apply(nanstd())] </v>
      </c>
      <c r="G73" t="str">
        <f t="shared" si="20"/>
        <v>past_thirtythree_month_return_median = df.groupby(['year-month'])[['past_thirtythree_month_return']].apply(np.nanmedian)</v>
      </c>
      <c r="H73">
        <v>274</v>
      </c>
      <c r="I73" t="str">
        <f t="shared" si="21"/>
        <v>past_thirtythree_month_return_median.name = 'past_thirtythree_month_return_median'</v>
      </c>
      <c r="J73">
        <v>275</v>
      </c>
      <c r="K73">
        <v>276</v>
      </c>
      <c r="L73" t="str">
        <f t="shared" si="22"/>
        <v>df = df.join(past_thirtythree_month_return_median, on=['year-month'])</v>
      </c>
      <c r="M73" t="str">
        <f t="shared" si="23"/>
        <v>past_thirtythree_month_return_sector_median = df.groupby(['year-month', 'sector'])[['past_thirtythree_month_return']].apply(np.nanmedian)</v>
      </c>
      <c r="N73" t="str">
        <f t="shared" si="24"/>
        <v>past_thirtythree_month_return_sector_median.name = 'past_thirtythree_month_return_sector_median'</v>
      </c>
      <c r="O73" t="str">
        <f t="shared" si="25"/>
        <v>df = df.join(past_thirtythree_month_return_sector_median, on=['year-month', 'sector'])</v>
      </c>
      <c r="P73" t="str">
        <f t="shared" si="2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Q73" t="str">
        <f t="shared" si="27"/>
        <v>past_thirtythree_month_return_mad.name = 'past_thirtythree_month_return_mad'</v>
      </c>
      <c r="R73" t="str">
        <f t="shared" si="28"/>
        <v>df = df.join(past_thirtythree_month_return_mad, on=['year-month'])</v>
      </c>
      <c r="S73" t="str">
        <f t="shared" si="29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73" t="str">
        <f t="shared" si="30"/>
        <v>past_thirtythree_month_return_sector_mad.name = 'past_thirtythree_month_return_sector_mad'</v>
      </c>
      <c r="U73" t="str">
        <f t="shared" si="31"/>
        <v>df = df.join(past_thirtythree_month_return_sector_mad, on=['year-month', 'sector'])</v>
      </c>
      <c r="V73" t="str">
        <f t="shared" si="32"/>
        <v>df['past_thirtythree_month_return_zscore'] = (df['past_thirtythree_month_return'] - df['past_thirtythree_month_return_median']) / df['past_thirtythree_month_return_mad']</v>
      </c>
      <c r="W73" t="str">
        <f t="shared" si="33"/>
        <v>df['past_thirtythree_month_return_zscore'] = df.groupby(['year-month'])[['past_thirtythree_month_return']].apply(modified_z)</v>
      </c>
      <c r="X73" t="str">
        <f t="shared" si="34"/>
        <v>df['past_thirtythree_month_return_sector_zscore'] = (df['past_thirtythree_month_return'] - df['past_thirtythree_month_return_sector_median']) / df['past_thirtythree_month_return_sector_mad']</v>
      </c>
      <c r="Y73" t="str">
        <f t="shared" si="35"/>
        <v>df['past_thirtythree_month_return_sector_zscore'] = df.groupby(['year-month', 'sector'])[['past_thirtythree_month_return']].apply(modified_z)</v>
      </c>
    </row>
    <row r="74" spans="1:25" x14ac:dyDescent="0.25">
      <c r="A74" t="s">
        <v>42</v>
      </c>
      <c r="B74">
        <v>75</v>
      </c>
      <c r="C74" t="str">
        <f t="shared" si="18"/>
        <v xml:space="preserve">'past_thirtyfour_month_return', </v>
      </c>
      <c r="D74" t="str">
        <f>VLOOKUP(A74,Status!A:C,3,FALSE)</f>
        <v>Enrichment (CRSP/Compustat Merged Database)</v>
      </c>
      <c r="E74">
        <v>277</v>
      </c>
      <c r="F74" t="str">
        <f t="shared" si="19"/>
        <v xml:space="preserve">df = df[np.abs(df.past_thirtyfour_month_return-df.past_thirtyfour_month_return.apply(np.nanmean())&lt;=(3*df.past_thirtyfour_month_return.apply(nanstd())] </v>
      </c>
      <c r="G74" t="str">
        <f t="shared" si="20"/>
        <v>past_thirtyfour_month_return_median = df.groupby(['year-month'])[['past_thirtyfour_month_return']].apply(np.nanmedian)</v>
      </c>
      <c r="H74">
        <v>278</v>
      </c>
      <c r="I74" t="str">
        <f t="shared" si="21"/>
        <v>past_thirtyfour_month_return_median.name = 'past_thirtyfour_month_return_median'</v>
      </c>
      <c r="J74">
        <v>279</v>
      </c>
      <c r="K74">
        <v>280</v>
      </c>
      <c r="L74" t="str">
        <f t="shared" si="22"/>
        <v>df = df.join(past_thirtyfour_month_return_median, on=['year-month'])</v>
      </c>
      <c r="M74" t="str">
        <f t="shared" si="23"/>
        <v>past_thirtyfour_month_return_sector_median = df.groupby(['year-month', 'sector'])[['past_thirtyfour_month_return']].apply(np.nanmedian)</v>
      </c>
      <c r="N74" t="str">
        <f t="shared" si="24"/>
        <v>past_thirtyfour_month_return_sector_median.name = 'past_thirtyfour_month_return_sector_median'</v>
      </c>
      <c r="O74" t="str">
        <f t="shared" si="25"/>
        <v>df = df.join(past_thirtyfour_month_return_sector_median, on=['year-month', 'sector'])</v>
      </c>
      <c r="P74" t="str">
        <f t="shared" si="2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Q74" t="str">
        <f t="shared" si="27"/>
        <v>past_thirtyfour_month_return_mad.name = 'past_thirtyfour_month_return_mad'</v>
      </c>
      <c r="R74" t="str">
        <f t="shared" si="28"/>
        <v>df = df.join(past_thirtyfour_month_return_mad, on=['year-month'])</v>
      </c>
      <c r="S74" t="str">
        <f t="shared" si="29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74" t="str">
        <f t="shared" si="30"/>
        <v>past_thirtyfour_month_return_sector_mad.name = 'past_thirtyfour_month_return_sector_mad'</v>
      </c>
      <c r="U74" t="str">
        <f t="shared" si="31"/>
        <v>df = df.join(past_thirtyfour_month_return_sector_mad, on=['year-month', 'sector'])</v>
      </c>
      <c r="V74" t="str">
        <f t="shared" si="32"/>
        <v>df['past_thirtyfour_month_return_zscore'] = (df['past_thirtyfour_month_return'] - df['past_thirtyfour_month_return_median']) / df['past_thirtyfour_month_return_mad']</v>
      </c>
      <c r="W74" t="str">
        <f t="shared" si="33"/>
        <v>df['past_thirtyfour_month_return_zscore'] = df.groupby(['year-month'])[['past_thirtyfour_month_return']].apply(modified_z)</v>
      </c>
      <c r="X74" t="str">
        <f t="shared" si="34"/>
        <v>df['past_thirtyfour_month_return_sector_zscore'] = (df['past_thirtyfour_month_return'] - df['past_thirtyfour_month_return_sector_median']) / df['past_thirtyfour_month_return_sector_mad']</v>
      </c>
      <c r="Y74" t="str">
        <f t="shared" si="35"/>
        <v>df['past_thirtyfour_month_return_sector_zscore'] = df.groupby(['year-month', 'sector'])[['past_thirtyfour_month_return']].apply(modified_z)</v>
      </c>
    </row>
    <row r="75" spans="1:25" x14ac:dyDescent="0.25">
      <c r="A75" t="s">
        <v>36</v>
      </c>
      <c r="B75">
        <v>76</v>
      </c>
      <c r="C75" t="str">
        <f t="shared" si="18"/>
        <v xml:space="preserve">'past_thirtyfive_month_return', </v>
      </c>
      <c r="D75" t="str">
        <f>VLOOKUP(A75,Status!A:C,3,FALSE)</f>
        <v>Enrichment (CRSP/Compustat Merged Database)</v>
      </c>
      <c r="E75">
        <v>281</v>
      </c>
      <c r="F75" t="str">
        <f t="shared" si="19"/>
        <v xml:space="preserve">df = df[np.abs(df.past_thirtyfive_month_return-df.past_thirtyfive_month_return.apply(np.nanmean())&lt;=(3*df.past_thirtyfive_month_return.apply(nanstd())] </v>
      </c>
      <c r="G75" t="str">
        <f t="shared" si="20"/>
        <v>past_thirtyfive_month_return_median = df.groupby(['year-month'])[['past_thirtyfive_month_return']].apply(np.nanmedian)</v>
      </c>
      <c r="H75">
        <v>282</v>
      </c>
      <c r="I75" t="str">
        <f t="shared" si="21"/>
        <v>past_thirtyfive_month_return_median.name = 'past_thirtyfive_month_return_median'</v>
      </c>
      <c r="J75">
        <v>283</v>
      </c>
      <c r="K75">
        <v>284</v>
      </c>
      <c r="L75" t="str">
        <f t="shared" si="22"/>
        <v>df = df.join(past_thirtyfive_month_return_median, on=['year-month'])</v>
      </c>
      <c r="M75" t="str">
        <f t="shared" si="23"/>
        <v>past_thirtyfive_month_return_sector_median = df.groupby(['year-month', 'sector'])[['past_thirtyfive_month_return']].apply(np.nanmedian)</v>
      </c>
      <c r="N75" t="str">
        <f t="shared" si="24"/>
        <v>past_thirtyfive_month_return_sector_median.name = 'past_thirtyfive_month_return_sector_median'</v>
      </c>
      <c r="O75" t="str">
        <f t="shared" si="25"/>
        <v>df = df.join(past_thirtyfive_month_return_sector_median, on=['year-month', 'sector'])</v>
      </c>
      <c r="P75" t="str">
        <f t="shared" si="2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Q75" t="str">
        <f t="shared" si="27"/>
        <v>past_thirtyfive_month_return_mad.name = 'past_thirtyfive_month_return_mad'</v>
      </c>
      <c r="R75" t="str">
        <f t="shared" si="28"/>
        <v>df = df.join(past_thirtyfive_month_return_mad, on=['year-month'])</v>
      </c>
      <c r="S75" t="str">
        <f t="shared" si="29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75" t="str">
        <f t="shared" si="30"/>
        <v>past_thirtyfive_month_return_sector_mad.name = 'past_thirtyfive_month_return_sector_mad'</v>
      </c>
      <c r="U75" t="str">
        <f t="shared" si="31"/>
        <v>df = df.join(past_thirtyfive_month_return_sector_mad, on=['year-month', 'sector'])</v>
      </c>
      <c r="V75" t="str">
        <f t="shared" si="32"/>
        <v>df['past_thirtyfive_month_return_zscore'] = (df['past_thirtyfive_month_return'] - df['past_thirtyfive_month_return_median']) / df['past_thirtyfive_month_return_mad']</v>
      </c>
      <c r="W75" t="str">
        <f t="shared" si="33"/>
        <v>df['past_thirtyfive_month_return_zscore'] = df.groupby(['year-month'])[['past_thirtyfive_month_return']].apply(modified_z)</v>
      </c>
      <c r="X75" t="str">
        <f t="shared" si="34"/>
        <v>df['past_thirtyfive_month_return_sector_zscore'] = (df['past_thirtyfive_month_return'] - df['past_thirtyfive_month_return_sector_median']) / df['past_thirtyfive_month_return_sector_mad']</v>
      </c>
      <c r="Y75" t="str">
        <f t="shared" si="35"/>
        <v>df['past_thirtyfive_month_return_sector_zscore'] = df.groupby(['year-month', 'sector'])[['past_thirtyfive_month_return']].apply(modified_z)</v>
      </c>
    </row>
    <row r="76" spans="1:25" x14ac:dyDescent="0.25">
      <c r="A76" t="s">
        <v>29</v>
      </c>
      <c r="B76">
        <v>77</v>
      </c>
      <c r="C76" t="str">
        <f t="shared" si="18"/>
        <v xml:space="preserve">'past_thirtysix_month_return', </v>
      </c>
      <c r="D76" t="str">
        <f>VLOOKUP(A76,Status!A:C,3,FALSE)</f>
        <v>Enrichment (CRSP/Compustat Merged Database)</v>
      </c>
      <c r="E76">
        <v>285</v>
      </c>
      <c r="F76" t="str">
        <f t="shared" si="19"/>
        <v xml:space="preserve">df = df[np.abs(df.past_thirtysix_month_return-df.past_thirtysix_month_return.apply(np.nanmean())&lt;=(3*df.past_thirtysix_month_return.apply(nanstd())] </v>
      </c>
      <c r="G76" t="str">
        <f t="shared" si="20"/>
        <v>past_thirtysix_month_return_median = df.groupby(['year-month'])[['past_thirtysix_month_return']].apply(np.nanmedian)</v>
      </c>
      <c r="H76">
        <v>286</v>
      </c>
      <c r="I76" t="str">
        <f t="shared" si="21"/>
        <v>past_thirtysix_month_return_median.name = 'past_thirtysix_month_return_median'</v>
      </c>
      <c r="J76">
        <v>287</v>
      </c>
      <c r="K76">
        <v>288</v>
      </c>
      <c r="L76" t="str">
        <f t="shared" si="22"/>
        <v>df = df.join(past_thirtysix_month_return_median, on=['year-month'])</v>
      </c>
      <c r="M76" t="str">
        <f t="shared" si="23"/>
        <v>past_thirtysix_month_return_sector_median = df.groupby(['year-month', 'sector'])[['past_thirtysix_month_return']].apply(np.nanmedian)</v>
      </c>
      <c r="N76" t="str">
        <f t="shared" si="24"/>
        <v>past_thirtysix_month_return_sector_median.name = 'past_thirtysix_month_return_sector_median'</v>
      </c>
      <c r="O76" t="str">
        <f t="shared" si="25"/>
        <v>df = df.join(past_thirtysix_month_return_sector_median, on=['year-month', 'sector'])</v>
      </c>
      <c r="P76" t="str">
        <f t="shared" si="2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Q76" t="str">
        <f t="shared" si="27"/>
        <v>past_thirtysix_month_return_mad.name = 'past_thirtysix_month_return_mad'</v>
      </c>
      <c r="R76" t="str">
        <f t="shared" si="28"/>
        <v>df = df.join(past_thirtysix_month_return_mad, on=['year-month'])</v>
      </c>
      <c r="S76" t="str">
        <f t="shared" si="29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76" t="str">
        <f t="shared" si="30"/>
        <v>past_thirtysix_month_return_sector_mad.name = 'past_thirtysix_month_return_sector_mad'</v>
      </c>
      <c r="U76" t="str">
        <f t="shared" si="31"/>
        <v>df = df.join(past_thirtysix_month_return_sector_mad, on=['year-month', 'sector'])</v>
      </c>
      <c r="V76" t="str">
        <f t="shared" si="32"/>
        <v>df['past_thirtysix_month_return_zscore'] = (df['past_thirtysix_month_return'] - df['past_thirtysix_month_return_median']) / df['past_thirtysix_month_return_mad']</v>
      </c>
      <c r="W76" t="str">
        <f t="shared" si="33"/>
        <v>df['past_thirtysix_month_return_zscore'] = df.groupby(['year-month'])[['past_thirtysix_month_return']].apply(modified_z)</v>
      </c>
      <c r="X76" t="str">
        <f t="shared" si="34"/>
        <v>df['past_thirtysix_month_return_sector_zscore'] = (df['past_thirtysix_month_return'] - df['past_thirtysix_month_return_sector_median']) / df['past_thirtysix_month_return_sector_mad']</v>
      </c>
      <c r="Y76" t="str">
        <f t="shared" si="35"/>
        <v>df['past_thirtysix_month_return_sector_zscore'] = df.groupby(['year-month', 'sector'])[['past_thirtysix_month_return']].apply(modified_z)</v>
      </c>
    </row>
    <row r="77" spans="1:25" x14ac:dyDescent="0.25">
      <c r="A77" t="s">
        <v>447</v>
      </c>
      <c r="B77">
        <v>78</v>
      </c>
      <c r="C77" t="str">
        <f t="shared" si="18"/>
        <v xml:space="preserve">'accrual', </v>
      </c>
      <c r="D77" t="str">
        <f>VLOOKUP(A77,Status!A:C,3,FALSE)</f>
        <v>Financial Ratios Firm Level by WRDS</v>
      </c>
      <c r="E77">
        <v>289</v>
      </c>
      <c r="F77" t="str">
        <f t="shared" si="19"/>
        <v xml:space="preserve">df = df[np.abs(df.accrual-df.accrual.apply(np.nanmean())&lt;=(3*df.accrual.apply(nanstd())] </v>
      </c>
      <c r="G77" t="str">
        <f t="shared" si="20"/>
        <v>accrual_median = df.groupby(['year-month'])[['accrual']].apply(np.nanmedian)</v>
      </c>
      <c r="H77">
        <v>290</v>
      </c>
      <c r="I77" t="str">
        <f t="shared" si="21"/>
        <v>accrual_median.name = 'accrual_median'</v>
      </c>
      <c r="J77">
        <v>291</v>
      </c>
      <c r="K77">
        <v>292</v>
      </c>
      <c r="L77" t="str">
        <f t="shared" si="22"/>
        <v>df = df.join(accrual_median, on=['year-month'])</v>
      </c>
      <c r="M77" t="str">
        <f t="shared" si="23"/>
        <v>accrual_sector_median = df.groupby(['year-month', 'sector'])[['accrual']].apply(np.nanmedian)</v>
      </c>
      <c r="N77" t="str">
        <f t="shared" si="24"/>
        <v>accrual_sector_median.name = 'accrual_sector_median'</v>
      </c>
      <c r="O77" t="str">
        <f t="shared" si="25"/>
        <v>df = df.join(accrual_sector_median, on=['year-month', 'sector'])</v>
      </c>
      <c r="P77" t="str">
        <f t="shared" si="26"/>
        <v>if df.groupby(['year-month'])[['accrual']].apply(mad).any() == 0:
    accrual_mad = df.groupby(['year-month'])[['accrual']].apply(meanad)
else:
    accrual_mad = df.groupby(['year-month'])[['accrual']].apply(mad)</v>
      </c>
      <c r="Q77" t="str">
        <f t="shared" si="27"/>
        <v>accrual_mad.name = 'accrual_mad'</v>
      </c>
      <c r="R77" t="str">
        <f t="shared" si="28"/>
        <v>df = df.join(accrual_mad, on=['year-month'])</v>
      </c>
      <c r="S77" t="str">
        <f t="shared" si="29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T77" t="str">
        <f t="shared" si="30"/>
        <v>accrual_sector_mad.name = 'accrual_sector_mad'</v>
      </c>
      <c r="U77" t="str">
        <f t="shared" si="31"/>
        <v>df = df.join(accrual_sector_mad, on=['year-month', 'sector'])</v>
      </c>
      <c r="V77" t="str">
        <f t="shared" si="32"/>
        <v>df['accrual_zscore'] = (df['accrual'] - df['accrual_median']) / df['accrual_mad']</v>
      </c>
      <c r="W77" t="str">
        <f t="shared" si="33"/>
        <v>df['accrual_zscore'] = df.groupby(['year-month'])[['accrual']].apply(modified_z)</v>
      </c>
      <c r="X77" t="str">
        <f t="shared" si="34"/>
        <v>df['accrual_sector_zscore'] = (df['accrual'] - df['accrual_sector_median']) / df['accrual_sector_mad']</v>
      </c>
      <c r="Y77" t="str">
        <f t="shared" si="35"/>
        <v>df['accrual_sector_zscore'] = df.groupby(['year-month', 'sector'])[['accrual']].apply(modified_z)</v>
      </c>
    </row>
    <row r="78" spans="1:25" x14ac:dyDescent="0.25">
      <c r="A78" t="s">
        <v>406</v>
      </c>
      <c r="B78">
        <v>79</v>
      </c>
      <c r="C78" t="str">
        <f t="shared" si="18"/>
        <v xml:space="preserve">'adv_sale', </v>
      </c>
      <c r="D78" t="str">
        <f>VLOOKUP(A78,Status!A:C,3,FALSE)</f>
        <v>Financial Ratios Firm Level by WRDS</v>
      </c>
      <c r="E78">
        <v>293</v>
      </c>
      <c r="F78" t="str">
        <f t="shared" si="19"/>
        <v xml:space="preserve">df = df[np.abs(df.adv_sale-df.adv_sale.apply(np.nanmean())&lt;=(3*df.adv_sale.apply(nanstd())] </v>
      </c>
      <c r="G78" t="str">
        <f t="shared" si="20"/>
        <v>adv_sale_median = df.groupby(['year-month'])[['adv_sale']].apply(np.nanmedian)</v>
      </c>
      <c r="H78">
        <v>294</v>
      </c>
      <c r="I78" t="str">
        <f t="shared" si="21"/>
        <v>adv_sale_median.name = 'adv_sale_median'</v>
      </c>
      <c r="J78">
        <v>295</v>
      </c>
      <c r="K78">
        <v>296</v>
      </c>
      <c r="L78" t="str">
        <f t="shared" si="22"/>
        <v>df = df.join(adv_sale_median, on=['year-month'])</v>
      </c>
      <c r="M78" t="str">
        <f t="shared" si="23"/>
        <v>adv_sale_sector_median = df.groupby(['year-month', 'sector'])[['adv_sale']].apply(np.nanmedian)</v>
      </c>
      <c r="N78" t="str">
        <f t="shared" si="24"/>
        <v>adv_sale_sector_median.name = 'adv_sale_sector_median'</v>
      </c>
      <c r="O78" t="str">
        <f t="shared" si="25"/>
        <v>df = df.join(adv_sale_sector_median, on=['year-month', 'sector'])</v>
      </c>
      <c r="P78" t="str">
        <f t="shared" si="26"/>
        <v>if df.groupby(['year-month'])[['adv_sale']].apply(mad).any() == 0:
    adv_sale_mad = df.groupby(['year-month'])[['adv_sale']].apply(meanad)
else:
    adv_sale_mad = df.groupby(['year-month'])[['adv_sale']].apply(mad)</v>
      </c>
      <c r="Q78" t="str">
        <f t="shared" si="27"/>
        <v>adv_sale_mad.name = 'adv_sale_mad'</v>
      </c>
      <c r="R78" t="str">
        <f t="shared" si="28"/>
        <v>df = df.join(adv_sale_mad, on=['year-month'])</v>
      </c>
      <c r="S78" t="str">
        <f t="shared" si="29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T78" t="str">
        <f t="shared" si="30"/>
        <v>adv_sale_sector_mad.name = 'adv_sale_sector_mad'</v>
      </c>
      <c r="U78" t="str">
        <f t="shared" si="31"/>
        <v>df = df.join(adv_sale_sector_mad, on=['year-month', 'sector'])</v>
      </c>
      <c r="V78" t="str">
        <f t="shared" si="32"/>
        <v>df['adv_sale_zscore'] = (df['adv_sale'] - df['adv_sale_median']) / df['adv_sale_mad']</v>
      </c>
      <c r="W78" t="str">
        <f t="shared" si="33"/>
        <v>df['adv_sale_zscore'] = df.groupby(['year-month'])[['adv_sale']].apply(modified_z)</v>
      </c>
      <c r="X78" t="str">
        <f t="shared" si="34"/>
        <v>df['adv_sale_sector_zscore'] = (df['adv_sale'] - df['adv_sale_sector_median']) / df['adv_sale_sector_mad']</v>
      </c>
      <c r="Y78" t="str">
        <f t="shared" si="35"/>
        <v>df['adv_sale_sector_zscore'] = df.groupby(['year-month', 'sector'])[['adv_sale']].apply(modified_z)</v>
      </c>
    </row>
    <row r="79" spans="1:25" x14ac:dyDescent="0.25">
      <c r="A79" t="s">
        <v>443</v>
      </c>
      <c r="B79">
        <v>80</v>
      </c>
      <c r="C79" t="str">
        <f t="shared" si="18"/>
        <v xml:space="preserve">'aftret_eq', </v>
      </c>
      <c r="D79" t="str">
        <f>VLOOKUP(A79,Status!A:C,3,FALSE)</f>
        <v>Financial Ratios Firm Level by WRDS</v>
      </c>
      <c r="E79">
        <v>297</v>
      </c>
      <c r="F79" t="str">
        <f t="shared" si="19"/>
        <v xml:space="preserve">df = df[np.abs(df.aftret_eq-df.aftret_eq.apply(np.nanmean())&lt;=(3*df.aftret_eq.apply(nanstd())] </v>
      </c>
      <c r="G79" t="str">
        <f t="shared" si="20"/>
        <v>aftret_eq_median = df.groupby(['year-month'])[['aftret_eq']].apply(np.nanmedian)</v>
      </c>
      <c r="H79">
        <v>298</v>
      </c>
      <c r="I79" t="str">
        <f t="shared" si="21"/>
        <v>aftret_eq_median.name = 'aftret_eq_median'</v>
      </c>
      <c r="J79">
        <v>299</v>
      </c>
      <c r="K79">
        <v>300</v>
      </c>
      <c r="L79" t="str">
        <f t="shared" si="22"/>
        <v>df = df.join(aftret_eq_median, on=['year-month'])</v>
      </c>
      <c r="M79" t="str">
        <f t="shared" si="23"/>
        <v>aftret_eq_sector_median = df.groupby(['year-month', 'sector'])[['aftret_eq']].apply(np.nanmedian)</v>
      </c>
      <c r="N79" t="str">
        <f t="shared" si="24"/>
        <v>aftret_eq_sector_median.name = 'aftret_eq_sector_median'</v>
      </c>
      <c r="O79" t="str">
        <f t="shared" si="25"/>
        <v>df = df.join(aftret_eq_sector_median, on=['year-month', 'sector'])</v>
      </c>
      <c r="P79" t="str">
        <f t="shared" si="26"/>
        <v>if df.groupby(['year-month'])[['aftret_eq']].apply(mad).any() == 0:
    aftret_eq_mad = df.groupby(['year-month'])[['aftret_eq']].apply(meanad)
else:
    aftret_eq_mad = df.groupby(['year-month'])[['aftret_eq']].apply(mad)</v>
      </c>
      <c r="Q79" t="str">
        <f t="shared" si="27"/>
        <v>aftret_eq_mad.name = 'aftret_eq_mad'</v>
      </c>
      <c r="R79" t="str">
        <f t="shared" si="28"/>
        <v>df = df.join(aftret_eq_mad, on=['year-month'])</v>
      </c>
      <c r="S79" t="str">
        <f t="shared" si="29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T79" t="str">
        <f t="shared" si="30"/>
        <v>aftret_eq_sector_mad.name = 'aftret_eq_sector_mad'</v>
      </c>
      <c r="U79" t="str">
        <f t="shared" si="31"/>
        <v>df = df.join(aftret_eq_sector_mad, on=['year-month', 'sector'])</v>
      </c>
      <c r="V79" t="str">
        <f t="shared" si="32"/>
        <v>df['aftret_eq_zscore'] = (df['aftret_eq'] - df['aftret_eq_median']) / df['aftret_eq_mad']</v>
      </c>
      <c r="W79" t="str">
        <f t="shared" si="33"/>
        <v>df['aftret_eq_zscore'] = df.groupby(['year-month'])[['aftret_eq']].apply(modified_z)</v>
      </c>
      <c r="X79" t="str">
        <f t="shared" si="34"/>
        <v>df['aftret_eq_sector_zscore'] = (df['aftret_eq'] - df['aftret_eq_sector_median']) / df['aftret_eq_sector_mad']</v>
      </c>
      <c r="Y79" t="str">
        <f t="shared" si="35"/>
        <v>df['aftret_eq_sector_zscore'] = df.groupby(['year-month', 'sector'])[['aftret_eq']].apply(modified_z)</v>
      </c>
    </row>
    <row r="80" spans="1:25" x14ac:dyDescent="0.25">
      <c r="A80" t="s">
        <v>445</v>
      </c>
      <c r="B80">
        <v>81</v>
      </c>
      <c r="C80" t="str">
        <f t="shared" si="18"/>
        <v xml:space="preserve">'aftret_equity', </v>
      </c>
      <c r="D80" t="str">
        <f>VLOOKUP(A80,Status!A:C,3,FALSE)</f>
        <v>Financial Ratios Firm Level by WRDS</v>
      </c>
      <c r="E80">
        <v>301</v>
      </c>
      <c r="F80" t="str">
        <f t="shared" si="19"/>
        <v xml:space="preserve">df = df[np.abs(df.aftret_equity-df.aftret_equity.apply(np.nanmean())&lt;=(3*df.aftret_equity.apply(nanstd())] </v>
      </c>
      <c r="G80" t="str">
        <f t="shared" si="20"/>
        <v>aftret_equity_median = df.groupby(['year-month'])[['aftret_equity']].apply(np.nanmedian)</v>
      </c>
      <c r="H80">
        <v>302</v>
      </c>
      <c r="I80" t="str">
        <f t="shared" si="21"/>
        <v>aftret_equity_median.name = 'aftret_equity_median'</v>
      </c>
      <c r="J80">
        <v>303</v>
      </c>
      <c r="K80">
        <v>304</v>
      </c>
      <c r="L80" t="str">
        <f t="shared" si="22"/>
        <v>df = df.join(aftret_equity_median, on=['year-month'])</v>
      </c>
      <c r="M80" t="str">
        <f t="shared" si="23"/>
        <v>aftret_equity_sector_median = df.groupby(['year-month', 'sector'])[['aftret_equity']].apply(np.nanmedian)</v>
      </c>
      <c r="N80" t="str">
        <f t="shared" si="24"/>
        <v>aftret_equity_sector_median.name = 'aftret_equity_sector_median'</v>
      </c>
      <c r="O80" t="str">
        <f t="shared" si="25"/>
        <v>df = df.join(aftret_equity_sector_median, on=['year-month', 'sector'])</v>
      </c>
      <c r="P80" t="str">
        <f t="shared" si="26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Q80" t="str">
        <f t="shared" si="27"/>
        <v>aftret_equity_mad.name = 'aftret_equity_mad'</v>
      </c>
      <c r="R80" t="str">
        <f t="shared" si="28"/>
        <v>df = df.join(aftret_equity_mad, on=['year-month'])</v>
      </c>
      <c r="S80" t="str">
        <f t="shared" si="29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T80" t="str">
        <f t="shared" si="30"/>
        <v>aftret_equity_sector_mad.name = 'aftret_equity_sector_mad'</v>
      </c>
      <c r="U80" t="str">
        <f t="shared" si="31"/>
        <v>df = df.join(aftret_equity_sector_mad, on=['year-month', 'sector'])</v>
      </c>
      <c r="V80" t="str">
        <f t="shared" si="32"/>
        <v>df['aftret_equity_zscore'] = (df['aftret_equity'] - df['aftret_equity_median']) / df['aftret_equity_mad']</v>
      </c>
      <c r="W80" t="str">
        <f t="shared" si="33"/>
        <v>df['aftret_equity_zscore'] = df.groupby(['year-month'])[['aftret_equity']].apply(modified_z)</v>
      </c>
      <c r="X80" t="str">
        <f t="shared" si="34"/>
        <v>df['aftret_equity_sector_zscore'] = (df['aftret_equity'] - df['aftret_equity_sector_median']) / df['aftret_equity_sector_mad']</v>
      </c>
      <c r="Y80" t="str">
        <f t="shared" si="35"/>
        <v>df['aftret_equity_sector_zscore'] = df.groupby(['year-month', 'sector'])[['aftret_equity']].apply(modified_z)</v>
      </c>
    </row>
    <row r="81" spans="1:25" x14ac:dyDescent="0.25">
      <c r="A81" t="s">
        <v>427</v>
      </c>
      <c r="B81">
        <v>82</v>
      </c>
      <c r="C81" t="str">
        <f t="shared" si="18"/>
        <v xml:space="preserve">'aftret_invcapx', </v>
      </c>
      <c r="D81" t="str">
        <f>VLOOKUP(A81,Status!A:C,3,FALSE)</f>
        <v>Financial Ratios Firm Level by WRDS</v>
      </c>
      <c r="E81">
        <v>305</v>
      </c>
      <c r="F81" t="str">
        <f t="shared" si="19"/>
        <v xml:space="preserve">df = df[np.abs(df.aftret_invcapx-df.aftret_invcapx.apply(np.nanmean())&lt;=(3*df.aftret_invcapx.apply(nanstd())] </v>
      </c>
      <c r="G81" t="str">
        <f t="shared" si="20"/>
        <v>aftret_invcapx_median = df.groupby(['year-month'])[['aftret_invcapx']].apply(np.nanmedian)</v>
      </c>
      <c r="H81">
        <v>306</v>
      </c>
      <c r="I81" t="str">
        <f t="shared" si="21"/>
        <v>aftret_invcapx_median.name = 'aftret_invcapx_median'</v>
      </c>
      <c r="J81">
        <v>307</v>
      </c>
      <c r="K81">
        <v>308</v>
      </c>
      <c r="L81" t="str">
        <f t="shared" si="22"/>
        <v>df = df.join(aftret_invcapx_median, on=['year-month'])</v>
      </c>
      <c r="M81" t="str">
        <f t="shared" si="23"/>
        <v>aftret_invcapx_sector_median = df.groupby(['year-month', 'sector'])[['aftret_invcapx']].apply(np.nanmedian)</v>
      </c>
      <c r="N81" t="str">
        <f t="shared" si="24"/>
        <v>aftret_invcapx_sector_median.name = 'aftret_invcapx_sector_median'</v>
      </c>
      <c r="O81" t="str">
        <f t="shared" si="25"/>
        <v>df = df.join(aftret_invcapx_sector_median, on=['year-month', 'sector'])</v>
      </c>
      <c r="P81" t="str">
        <f t="shared" si="26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Q81" t="str">
        <f t="shared" si="27"/>
        <v>aftret_invcapx_mad.name = 'aftret_invcapx_mad'</v>
      </c>
      <c r="R81" t="str">
        <f t="shared" si="28"/>
        <v>df = df.join(aftret_invcapx_mad, on=['year-month'])</v>
      </c>
      <c r="S81" t="str">
        <f t="shared" si="29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T81" t="str">
        <f t="shared" si="30"/>
        <v>aftret_invcapx_sector_mad.name = 'aftret_invcapx_sector_mad'</v>
      </c>
      <c r="U81" t="str">
        <f t="shared" si="31"/>
        <v>df = df.join(aftret_invcapx_sector_mad, on=['year-month', 'sector'])</v>
      </c>
      <c r="V81" t="str">
        <f t="shared" si="32"/>
        <v>df['aftret_invcapx_zscore'] = (df['aftret_invcapx'] - df['aftret_invcapx_median']) / df['aftret_invcapx_mad']</v>
      </c>
      <c r="W81" t="str">
        <f t="shared" si="33"/>
        <v>df['aftret_invcapx_zscore'] = df.groupby(['year-month'])[['aftret_invcapx']].apply(modified_z)</v>
      </c>
      <c r="X81" t="str">
        <f t="shared" si="34"/>
        <v>df['aftret_invcapx_sector_zscore'] = (df['aftret_invcapx'] - df['aftret_invcapx_sector_median']) / df['aftret_invcapx_sector_mad']</v>
      </c>
      <c r="Y81" t="str">
        <f t="shared" si="35"/>
        <v>df['aftret_invcapx_sector_zscore'] = df.groupby(['year-month', 'sector'])[['aftret_invcapx']].apply(modified_z)</v>
      </c>
    </row>
    <row r="82" spans="1:25" x14ac:dyDescent="0.25">
      <c r="A82" t="s">
        <v>412</v>
      </c>
      <c r="B82">
        <v>83</v>
      </c>
      <c r="C82" t="str">
        <f t="shared" si="18"/>
        <v xml:space="preserve">'at_turn', </v>
      </c>
      <c r="D82" t="str">
        <f>VLOOKUP(A82,Status!A:C,3,FALSE)</f>
        <v>Financial Ratios Firm Level by WRDS</v>
      </c>
      <c r="E82">
        <v>309</v>
      </c>
      <c r="F82" t="str">
        <f t="shared" si="19"/>
        <v xml:space="preserve">df = df[np.abs(df.at_turn-df.at_turn.apply(np.nanmean())&lt;=(3*df.at_turn.apply(nanstd())] </v>
      </c>
      <c r="G82" t="str">
        <f t="shared" si="20"/>
        <v>at_turn_median = df.groupby(['year-month'])[['at_turn']].apply(np.nanmedian)</v>
      </c>
      <c r="H82">
        <v>310</v>
      </c>
      <c r="I82" t="str">
        <f t="shared" si="21"/>
        <v>at_turn_median.name = 'at_turn_median'</v>
      </c>
      <c r="J82">
        <v>311</v>
      </c>
      <c r="K82">
        <v>312</v>
      </c>
      <c r="L82" t="str">
        <f t="shared" si="22"/>
        <v>df = df.join(at_turn_median, on=['year-month'])</v>
      </c>
      <c r="M82" t="str">
        <f t="shared" si="23"/>
        <v>at_turn_sector_median = df.groupby(['year-month', 'sector'])[['at_turn']].apply(np.nanmedian)</v>
      </c>
      <c r="N82" t="str">
        <f t="shared" si="24"/>
        <v>at_turn_sector_median.name = 'at_turn_sector_median'</v>
      </c>
      <c r="O82" t="str">
        <f t="shared" si="25"/>
        <v>df = df.join(at_turn_sector_median, on=['year-month', 'sector'])</v>
      </c>
      <c r="P82" t="str">
        <f t="shared" si="26"/>
        <v>if df.groupby(['year-month'])[['at_turn']].apply(mad).any() == 0:
    at_turn_mad = df.groupby(['year-month'])[['at_turn']].apply(meanad)
else:
    at_turn_mad = df.groupby(['year-month'])[['at_turn']].apply(mad)</v>
      </c>
      <c r="Q82" t="str">
        <f t="shared" si="27"/>
        <v>at_turn_mad.name = 'at_turn_mad'</v>
      </c>
      <c r="R82" t="str">
        <f t="shared" si="28"/>
        <v>df = df.join(at_turn_mad, on=['year-month'])</v>
      </c>
      <c r="S82" t="str">
        <f t="shared" si="29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T82" t="str">
        <f t="shared" si="30"/>
        <v>at_turn_sector_mad.name = 'at_turn_sector_mad'</v>
      </c>
      <c r="U82" t="str">
        <f t="shared" si="31"/>
        <v>df = df.join(at_turn_sector_mad, on=['year-month', 'sector'])</v>
      </c>
      <c r="V82" t="str">
        <f t="shared" si="32"/>
        <v>df['at_turn_zscore'] = (df['at_turn'] - df['at_turn_median']) / df['at_turn_mad']</v>
      </c>
      <c r="W82" t="str">
        <f t="shared" si="33"/>
        <v>df['at_turn_zscore'] = df.groupby(['year-month'])[['at_turn']].apply(modified_z)</v>
      </c>
      <c r="X82" t="str">
        <f t="shared" si="34"/>
        <v>df['at_turn_sector_zscore'] = (df['at_turn'] - df['at_turn_sector_median']) / df['at_turn_sector_mad']</v>
      </c>
      <c r="Y82" t="str">
        <f t="shared" si="35"/>
        <v>df['at_turn_sector_zscore'] = df.groupby(['year-month', 'sector'])[['at_turn']].apply(modified_z)</v>
      </c>
    </row>
    <row r="83" spans="1:25" x14ac:dyDescent="0.25">
      <c r="A83" t="s">
        <v>409</v>
      </c>
      <c r="B83">
        <v>84</v>
      </c>
      <c r="C83" t="str">
        <f t="shared" si="18"/>
        <v xml:space="preserve">'bm', </v>
      </c>
      <c r="D83" t="str">
        <f>VLOOKUP(A83,Status!A:C,3,FALSE)</f>
        <v>Financial Ratios Firm Level by WRDS</v>
      </c>
      <c r="E83">
        <v>313</v>
      </c>
      <c r="F83" t="str">
        <f t="shared" si="19"/>
        <v xml:space="preserve">df = df[np.abs(df.bm-df.bm.apply(np.nanmean())&lt;=(3*df.bm.apply(nanstd())] </v>
      </c>
      <c r="G83" t="str">
        <f t="shared" si="20"/>
        <v>bm_median = df.groupby(['year-month'])[['bm']].apply(np.nanmedian)</v>
      </c>
      <c r="H83">
        <v>314</v>
      </c>
      <c r="I83" t="str">
        <f t="shared" si="21"/>
        <v>bm_median.name = 'bm_median'</v>
      </c>
      <c r="J83">
        <v>315</v>
      </c>
      <c r="K83">
        <v>316</v>
      </c>
      <c r="L83" t="str">
        <f t="shared" si="22"/>
        <v>df = df.join(bm_median, on=['year-month'])</v>
      </c>
      <c r="M83" t="str">
        <f t="shared" si="23"/>
        <v>bm_sector_median = df.groupby(['year-month', 'sector'])[['bm']].apply(np.nanmedian)</v>
      </c>
      <c r="N83" t="str">
        <f t="shared" si="24"/>
        <v>bm_sector_median.name = 'bm_sector_median'</v>
      </c>
      <c r="O83" t="str">
        <f t="shared" si="25"/>
        <v>df = df.join(bm_sector_median, on=['year-month', 'sector'])</v>
      </c>
      <c r="P83" t="str">
        <f t="shared" si="26"/>
        <v>if df.groupby(['year-month'])[['bm']].apply(mad).any() == 0:
    bm_mad = df.groupby(['year-month'])[['bm']].apply(meanad)
else:
    bm_mad = df.groupby(['year-month'])[['bm']].apply(mad)</v>
      </c>
      <c r="Q83" t="str">
        <f t="shared" si="27"/>
        <v>bm_mad.name = 'bm_mad'</v>
      </c>
      <c r="R83" t="str">
        <f t="shared" si="28"/>
        <v>df = df.join(bm_mad, on=['year-month'])</v>
      </c>
      <c r="S83" t="str">
        <f t="shared" si="29"/>
        <v>if df.groupby(['year-month', 'sector'])[['bm']].apply(mad).any() == 0:
    bm_sector_mad = df.groupby(['year-month', 'sector'])[['bm']].apply(meanad)
else:
    bm_sector_mad = df.groupby(['year-month', 'sector'])[['bm']].apply(mad)</v>
      </c>
      <c r="T83" t="str">
        <f t="shared" si="30"/>
        <v>bm_sector_mad.name = 'bm_sector_mad'</v>
      </c>
      <c r="U83" t="str">
        <f t="shared" si="31"/>
        <v>df = df.join(bm_sector_mad, on=['year-month', 'sector'])</v>
      </c>
      <c r="V83" t="str">
        <f t="shared" si="32"/>
        <v>df['bm_zscore'] = (df['bm'] - df['bm_median']) / df['bm_mad']</v>
      </c>
      <c r="W83" t="str">
        <f t="shared" si="33"/>
        <v>df['bm_zscore'] = df.groupby(['year-month'])[['bm']].apply(modified_z)</v>
      </c>
      <c r="X83" t="str">
        <f t="shared" si="34"/>
        <v>df['bm_sector_zscore'] = (df['bm'] - df['bm_sector_median']) / df['bm_sector_mad']</v>
      </c>
      <c r="Y83" t="str">
        <f t="shared" si="35"/>
        <v>df['bm_sector_zscore'] = df.groupby(['year-month', 'sector'])[['bm']].apply(modified_z)</v>
      </c>
    </row>
    <row r="84" spans="1:25" x14ac:dyDescent="0.25">
      <c r="A84" t="s">
        <v>403</v>
      </c>
      <c r="B84">
        <v>85</v>
      </c>
      <c r="C84" t="str">
        <f t="shared" si="18"/>
        <v xml:space="preserve">'CAPEI', </v>
      </c>
      <c r="D84" t="str">
        <f>VLOOKUP(A84,Status!A:C,3,FALSE)</f>
        <v>Financial Ratios Firm Level by WRDS</v>
      </c>
      <c r="E84">
        <v>317</v>
      </c>
      <c r="F84" t="str">
        <f t="shared" si="19"/>
        <v xml:space="preserve">df = df[np.abs(df.CAPEI-df.CAPEI.apply(np.nanmean())&lt;=(3*df.CAPEI.apply(nanstd())] </v>
      </c>
      <c r="G84" t="str">
        <f t="shared" si="20"/>
        <v>CAPEI_median = df.groupby(['year-month'])[['CAPEI']].apply(np.nanmedian)</v>
      </c>
      <c r="H84">
        <v>318</v>
      </c>
      <c r="I84" t="str">
        <f t="shared" si="21"/>
        <v>CAPEI_median.name = 'CAPEI_median'</v>
      </c>
      <c r="J84">
        <v>319</v>
      </c>
      <c r="K84">
        <v>320</v>
      </c>
      <c r="L84" t="str">
        <f t="shared" si="22"/>
        <v>df = df.join(CAPEI_median, on=['year-month'])</v>
      </c>
      <c r="M84" t="str">
        <f t="shared" si="23"/>
        <v>CAPEI_sector_median = df.groupby(['year-month', 'sector'])[['CAPEI']].apply(np.nanmedian)</v>
      </c>
      <c r="N84" t="str">
        <f t="shared" si="24"/>
        <v>CAPEI_sector_median.name = 'CAPEI_sector_median'</v>
      </c>
      <c r="O84" t="str">
        <f t="shared" si="25"/>
        <v>df = df.join(CAPEI_sector_median, on=['year-month', 'sector'])</v>
      </c>
      <c r="P84" t="str">
        <f t="shared" si="26"/>
        <v>if df.groupby(['year-month'])[['CAPEI']].apply(mad).any() == 0:
    CAPEI_mad = df.groupby(['year-month'])[['CAPEI']].apply(meanad)
else:
    CAPEI_mad = df.groupby(['year-month'])[['CAPEI']].apply(mad)</v>
      </c>
      <c r="Q84" t="str">
        <f t="shared" si="27"/>
        <v>CAPEI_mad.name = 'CAPEI_mad'</v>
      </c>
      <c r="R84" t="str">
        <f t="shared" si="28"/>
        <v>df = df.join(CAPEI_mad, on=['year-month'])</v>
      </c>
      <c r="S84" t="str">
        <f t="shared" si="29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T84" t="str">
        <f t="shared" si="30"/>
        <v>CAPEI_sector_mad.name = 'CAPEI_sector_mad'</v>
      </c>
      <c r="U84" t="str">
        <f t="shared" si="31"/>
        <v>df = df.join(CAPEI_sector_mad, on=['year-month', 'sector'])</v>
      </c>
      <c r="V84" t="str">
        <f t="shared" si="32"/>
        <v>df['CAPEI_zscore'] = (df['CAPEI'] - df['CAPEI_median']) / df['CAPEI_mad']</v>
      </c>
      <c r="W84" t="str">
        <f t="shared" si="33"/>
        <v>df['CAPEI_zscore'] = df.groupby(['year-month'])[['CAPEI']].apply(modified_z)</v>
      </c>
      <c r="X84" t="str">
        <f t="shared" si="34"/>
        <v>df['CAPEI_sector_zscore'] = (df['CAPEI'] - df['CAPEI_sector_median']) / df['CAPEI_sector_mad']</v>
      </c>
      <c r="Y84" t="str">
        <f t="shared" si="35"/>
        <v>df['CAPEI_sector_zscore'] = df.groupby(['year-month', 'sector'])[['CAPEI']].apply(modified_z)</v>
      </c>
    </row>
    <row r="85" spans="1:25" x14ac:dyDescent="0.25">
      <c r="A85" t="s">
        <v>440</v>
      </c>
      <c r="B85">
        <v>86</v>
      </c>
      <c r="C85" t="str">
        <f t="shared" si="18"/>
        <v xml:space="preserve">'capital_ratio', </v>
      </c>
      <c r="D85" t="str">
        <f>VLOOKUP(A85,Status!A:C,3,FALSE)</f>
        <v>Financial Ratios Firm Level by WRDS</v>
      </c>
      <c r="E85">
        <v>321</v>
      </c>
      <c r="F85" t="str">
        <f t="shared" si="19"/>
        <v xml:space="preserve">df = df[np.abs(df.capital_ratio-df.capital_ratio.apply(np.nanmean())&lt;=(3*df.capital_ratio.apply(nanstd())] </v>
      </c>
      <c r="G85" t="str">
        <f t="shared" si="20"/>
        <v>capital_ratio_median = df.groupby(['year-month'])[['capital_ratio']].apply(np.nanmedian)</v>
      </c>
      <c r="H85">
        <v>322</v>
      </c>
      <c r="I85" t="str">
        <f t="shared" si="21"/>
        <v>capital_ratio_median.name = 'capital_ratio_median'</v>
      </c>
      <c r="J85">
        <v>323</v>
      </c>
      <c r="K85">
        <v>324</v>
      </c>
      <c r="L85" t="str">
        <f t="shared" si="22"/>
        <v>df = df.join(capital_ratio_median, on=['year-month'])</v>
      </c>
      <c r="M85" t="str">
        <f t="shared" si="23"/>
        <v>capital_ratio_sector_median = df.groupby(['year-month', 'sector'])[['capital_ratio']].apply(np.nanmedian)</v>
      </c>
      <c r="N85" t="str">
        <f t="shared" si="24"/>
        <v>capital_ratio_sector_median.name = 'capital_ratio_sector_median'</v>
      </c>
      <c r="O85" t="str">
        <f t="shared" si="25"/>
        <v>df = df.join(capital_ratio_sector_median, on=['year-month', 'sector'])</v>
      </c>
      <c r="P85" t="str">
        <f t="shared" si="26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Q85" t="str">
        <f t="shared" si="27"/>
        <v>capital_ratio_mad.name = 'capital_ratio_mad'</v>
      </c>
      <c r="R85" t="str">
        <f t="shared" si="28"/>
        <v>df = df.join(capital_ratio_mad, on=['year-month'])</v>
      </c>
      <c r="S85" t="str">
        <f t="shared" si="29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T85" t="str">
        <f t="shared" si="30"/>
        <v>capital_ratio_sector_mad.name = 'capital_ratio_sector_mad'</v>
      </c>
      <c r="U85" t="str">
        <f t="shared" si="31"/>
        <v>df = df.join(capital_ratio_sector_mad, on=['year-month', 'sector'])</v>
      </c>
      <c r="V85" t="str">
        <f t="shared" si="32"/>
        <v>df['capital_ratio_zscore'] = (df['capital_ratio'] - df['capital_ratio_median']) / df['capital_ratio_mad']</v>
      </c>
      <c r="W85" t="str">
        <f t="shared" si="33"/>
        <v>df['capital_ratio_zscore'] = df.groupby(['year-month'])[['capital_ratio']].apply(modified_z)</v>
      </c>
      <c r="X85" t="str">
        <f t="shared" si="34"/>
        <v>df['capital_ratio_sector_zscore'] = (df['capital_ratio'] - df['capital_ratio_sector_median']) / df['capital_ratio_sector_mad']</v>
      </c>
      <c r="Y85" t="str">
        <f t="shared" si="35"/>
        <v>df['capital_ratio_sector_zscore'] = df.groupby(['year-month', 'sector'])[['capital_ratio']].apply(modified_z)</v>
      </c>
    </row>
    <row r="86" spans="1:25" x14ac:dyDescent="0.25">
      <c r="A86" t="s">
        <v>343</v>
      </c>
      <c r="B86">
        <v>87</v>
      </c>
      <c r="C86" t="str">
        <f t="shared" si="18"/>
        <v xml:space="preserve">'cash_conversion', </v>
      </c>
      <c r="D86" t="str">
        <f>VLOOKUP(A86,Status!A:C,3,FALSE)</f>
        <v>Financial Ratios Firm Level by WRDS</v>
      </c>
      <c r="E86">
        <v>325</v>
      </c>
      <c r="F86" t="str">
        <f t="shared" si="19"/>
        <v xml:space="preserve">df = df[np.abs(df.cash_conversion-df.cash_conversion.apply(np.nanmean())&lt;=(3*df.cash_conversion.apply(nanstd())] </v>
      </c>
      <c r="G86" t="str">
        <f t="shared" si="20"/>
        <v>cash_conversion_median = df.groupby(['year-month'])[['cash_conversion']].apply(np.nanmedian)</v>
      </c>
      <c r="H86">
        <v>326</v>
      </c>
      <c r="I86" t="str">
        <f t="shared" si="21"/>
        <v>cash_conversion_median.name = 'cash_conversion_median'</v>
      </c>
      <c r="J86">
        <v>327</v>
      </c>
      <c r="K86">
        <v>328</v>
      </c>
      <c r="L86" t="str">
        <f t="shared" si="22"/>
        <v>df = df.join(cash_conversion_median, on=['year-month'])</v>
      </c>
      <c r="M86" t="str">
        <f t="shared" si="23"/>
        <v>cash_conversion_sector_median = df.groupby(['year-month', 'sector'])[['cash_conversion']].apply(np.nanmedian)</v>
      </c>
      <c r="N86" t="str">
        <f t="shared" si="24"/>
        <v>cash_conversion_sector_median.name = 'cash_conversion_sector_median'</v>
      </c>
      <c r="O86" t="str">
        <f t="shared" si="25"/>
        <v>df = df.join(cash_conversion_sector_median, on=['year-month', 'sector'])</v>
      </c>
      <c r="P86" t="str">
        <f t="shared" si="26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Q86" t="str">
        <f t="shared" si="27"/>
        <v>cash_conversion_mad.name = 'cash_conversion_mad'</v>
      </c>
      <c r="R86" t="str">
        <f t="shared" si="28"/>
        <v>df = df.join(cash_conversion_mad, on=['year-month'])</v>
      </c>
      <c r="S86" t="str">
        <f t="shared" si="29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T86" t="str">
        <f t="shared" si="30"/>
        <v>cash_conversion_sector_mad.name = 'cash_conversion_sector_mad'</v>
      </c>
      <c r="U86" t="str">
        <f t="shared" si="31"/>
        <v>df = df.join(cash_conversion_sector_mad, on=['year-month', 'sector'])</v>
      </c>
      <c r="V86" t="str">
        <f t="shared" si="32"/>
        <v>df['cash_conversion_zscore'] = (df['cash_conversion'] - df['cash_conversion_median']) / df['cash_conversion_mad']</v>
      </c>
      <c r="W86" t="str">
        <f t="shared" si="33"/>
        <v>df['cash_conversion_zscore'] = df.groupby(['year-month'])[['cash_conversion']].apply(modified_z)</v>
      </c>
      <c r="X86" t="str">
        <f t="shared" si="34"/>
        <v>df['cash_conversion_sector_zscore'] = (df['cash_conversion'] - df['cash_conversion_sector_median']) / df['cash_conversion_sector_mad']</v>
      </c>
      <c r="Y86" t="str">
        <f t="shared" si="35"/>
        <v>df['cash_conversion_sector_zscore'] = df.groupby(['year-month', 'sector'])[['cash_conversion']].apply(modified_z)</v>
      </c>
    </row>
    <row r="87" spans="1:25" x14ac:dyDescent="0.25">
      <c r="A87" t="s">
        <v>432</v>
      </c>
      <c r="B87">
        <v>88</v>
      </c>
      <c r="C87" t="str">
        <f t="shared" si="18"/>
        <v xml:space="preserve">'cash_debt', </v>
      </c>
      <c r="D87" t="str">
        <f>VLOOKUP(A87,Status!A:C,3,FALSE)</f>
        <v>Financial Ratios Firm Level by WRDS</v>
      </c>
      <c r="E87">
        <v>329</v>
      </c>
      <c r="F87" t="str">
        <f t="shared" si="19"/>
        <v xml:space="preserve">df = df[np.abs(df.cash_debt-df.cash_debt.apply(np.nanmean())&lt;=(3*df.cash_debt.apply(nanstd())] </v>
      </c>
      <c r="G87" t="str">
        <f t="shared" si="20"/>
        <v>cash_debt_median = df.groupby(['year-month'])[['cash_debt']].apply(np.nanmedian)</v>
      </c>
      <c r="H87">
        <v>330</v>
      </c>
      <c r="I87" t="str">
        <f t="shared" si="21"/>
        <v>cash_debt_median.name = 'cash_debt_median'</v>
      </c>
      <c r="J87">
        <v>331</v>
      </c>
      <c r="K87">
        <v>332</v>
      </c>
      <c r="L87" t="str">
        <f t="shared" si="22"/>
        <v>df = df.join(cash_debt_median, on=['year-month'])</v>
      </c>
      <c r="M87" t="str">
        <f t="shared" si="23"/>
        <v>cash_debt_sector_median = df.groupby(['year-month', 'sector'])[['cash_debt']].apply(np.nanmedian)</v>
      </c>
      <c r="N87" t="str">
        <f t="shared" si="24"/>
        <v>cash_debt_sector_median.name = 'cash_debt_sector_median'</v>
      </c>
      <c r="O87" t="str">
        <f t="shared" si="25"/>
        <v>df = df.join(cash_debt_sector_median, on=['year-month', 'sector'])</v>
      </c>
      <c r="P87" t="str">
        <f t="shared" si="26"/>
        <v>if df.groupby(['year-month'])[['cash_debt']].apply(mad).any() == 0:
    cash_debt_mad = df.groupby(['year-month'])[['cash_debt']].apply(meanad)
else:
    cash_debt_mad = df.groupby(['year-month'])[['cash_debt']].apply(mad)</v>
      </c>
      <c r="Q87" t="str">
        <f t="shared" si="27"/>
        <v>cash_debt_mad.name = 'cash_debt_mad'</v>
      </c>
      <c r="R87" t="str">
        <f t="shared" si="28"/>
        <v>df = df.join(cash_debt_mad, on=['year-month'])</v>
      </c>
      <c r="S87" t="str">
        <f t="shared" si="29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T87" t="str">
        <f t="shared" si="30"/>
        <v>cash_debt_sector_mad.name = 'cash_debt_sector_mad'</v>
      </c>
      <c r="U87" t="str">
        <f t="shared" si="31"/>
        <v>df = df.join(cash_debt_sector_mad, on=['year-month', 'sector'])</v>
      </c>
      <c r="V87" t="str">
        <f t="shared" si="32"/>
        <v>df['cash_debt_zscore'] = (df['cash_debt'] - df['cash_debt_median']) / df['cash_debt_mad']</v>
      </c>
      <c r="W87" t="str">
        <f t="shared" si="33"/>
        <v>df['cash_debt_zscore'] = df.groupby(['year-month'])[['cash_debt']].apply(modified_z)</v>
      </c>
      <c r="X87" t="str">
        <f t="shared" si="34"/>
        <v>df['cash_debt_sector_zscore'] = (df['cash_debt'] - df['cash_debt_sector_median']) / df['cash_debt_sector_mad']</v>
      </c>
      <c r="Y87" t="str">
        <f t="shared" si="35"/>
        <v>df['cash_debt_sector_zscore'] = df.groupby(['year-month', 'sector'])[['cash_debt']].apply(modified_z)</v>
      </c>
    </row>
    <row r="88" spans="1:25" x14ac:dyDescent="0.25">
      <c r="A88" t="s">
        <v>452</v>
      </c>
      <c r="B88">
        <v>89</v>
      </c>
      <c r="C88" t="str">
        <f t="shared" si="18"/>
        <v xml:space="preserve">'cash_lt', </v>
      </c>
      <c r="D88" t="str">
        <f>VLOOKUP(A88,Status!A:C,3,FALSE)</f>
        <v>Financial Ratios Firm Level by WRDS</v>
      </c>
      <c r="E88">
        <v>333</v>
      </c>
      <c r="F88" t="str">
        <f t="shared" si="19"/>
        <v xml:space="preserve">df = df[np.abs(df.cash_lt-df.cash_lt.apply(np.nanmean())&lt;=(3*df.cash_lt.apply(nanstd())] </v>
      </c>
      <c r="G88" t="str">
        <f t="shared" si="20"/>
        <v>cash_lt_median = df.groupby(['year-month'])[['cash_lt']].apply(np.nanmedian)</v>
      </c>
      <c r="H88">
        <v>334</v>
      </c>
      <c r="I88" t="str">
        <f t="shared" si="21"/>
        <v>cash_lt_median.name = 'cash_lt_median'</v>
      </c>
      <c r="J88">
        <v>335</v>
      </c>
      <c r="K88">
        <v>336</v>
      </c>
      <c r="L88" t="str">
        <f t="shared" si="22"/>
        <v>df = df.join(cash_lt_median, on=['year-month'])</v>
      </c>
      <c r="M88" t="str">
        <f t="shared" si="23"/>
        <v>cash_lt_sector_median = df.groupby(['year-month', 'sector'])[['cash_lt']].apply(np.nanmedian)</v>
      </c>
      <c r="N88" t="str">
        <f t="shared" si="24"/>
        <v>cash_lt_sector_median.name = 'cash_lt_sector_median'</v>
      </c>
      <c r="O88" t="str">
        <f t="shared" si="25"/>
        <v>df = df.join(cash_lt_sector_median, on=['year-month', 'sector'])</v>
      </c>
      <c r="P88" t="str">
        <f t="shared" si="26"/>
        <v>if df.groupby(['year-month'])[['cash_lt']].apply(mad).any() == 0:
    cash_lt_mad = df.groupby(['year-month'])[['cash_lt']].apply(meanad)
else:
    cash_lt_mad = df.groupby(['year-month'])[['cash_lt']].apply(mad)</v>
      </c>
      <c r="Q88" t="str">
        <f t="shared" si="27"/>
        <v>cash_lt_mad.name = 'cash_lt_mad'</v>
      </c>
      <c r="R88" t="str">
        <f t="shared" si="28"/>
        <v>df = df.join(cash_lt_mad, on=['year-month'])</v>
      </c>
      <c r="S88" t="str">
        <f t="shared" si="29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T88" t="str">
        <f t="shared" si="30"/>
        <v>cash_lt_sector_mad.name = 'cash_lt_sector_mad'</v>
      </c>
      <c r="U88" t="str">
        <f t="shared" si="31"/>
        <v>df = df.join(cash_lt_sector_mad, on=['year-month', 'sector'])</v>
      </c>
      <c r="V88" t="str">
        <f t="shared" si="32"/>
        <v>df['cash_lt_zscore'] = (df['cash_lt'] - df['cash_lt_median']) / df['cash_lt_mad']</v>
      </c>
      <c r="W88" t="str">
        <f t="shared" si="33"/>
        <v>df['cash_lt_zscore'] = df.groupby(['year-month'])[['cash_lt']].apply(modified_z)</v>
      </c>
      <c r="X88" t="str">
        <f t="shared" si="34"/>
        <v>df['cash_lt_sector_zscore'] = (df['cash_lt'] - df['cash_lt_sector_median']) / df['cash_lt_sector_mad']</v>
      </c>
      <c r="Y88" t="str">
        <f t="shared" si="35"/>
        <v>df['cash_lt_sector_zscore'] = df.groupby(['year-month', 'sector'])[['cash_lt']].apply(modified_z)</v>
      </c>
    </row>
    <row r="89" spans="1:25" x14ac:dyDescent="0.25">
      <c r="A89" t="s">
        <v>366</v>
      </c>
      <c r="B89">
        <v>90</v>
      </c>
      <c r="C89" t="str">
        <f t="shared" si="18"/>
        <v xml:space="preserve">'cash_ratio', </v>
      </c>
      <c r="D89" t="str">
        <f>VLOOKUP(A89,Status!A:C,3,FALSE)</f>
        <v>Financial Ratios Firm Level by WRDS</v>
      </c>
      <c r="E89">
        <v>337</v>
      </c>
      <c r="F89" t="str">
        <f t="shared" si="19"/>
        <v xml:space="preserve">df = df[np.abs(df.cash_ratio-df.cash_ratio.apply(np.nanmean())&lt;=(3*df.cash_ratio.apply(nanstd())] </v>
      </c>
      <c r="G89" t="str">
        <f t="shared" si="20"/>
        <v>cash_ratio_median = df.groupby(['year-month'])[['cash_ratio']].apply(np.nanmedian)</v>
      </c>
      <c r="H89">
        <v>338</v>
      </c>
      <c r="I89" t="str">
        <f t="shared" si="21"/>
        <v>cash_ratio_median.name = 'cash_ratio_median'</v>
      </c>
      <c r="J89">
        <v>339</v>
      </c>
      <c r="K89">
        <v>340</v>
      </c>
      <c r="L89" t="str">
        <f t="shared" si="22"/>
        <v>df = df.join(cash_ratio_median, on=['year-month'])</v>
      </c>
      <c r="M89" t="str">
        <f t="shared" si="23"/>
        <v>cash_ratio_sector_median = df.groupby(['year-month', 'sector'])[['cash_ratio']].apply(np.nanmedian)</v>
      </c>
      <c r="N89" t="str">
        <f t="shared" si="24"/>
        <v>cash_ratio_sector_median.name = 'cash_ratio_sector_median'</v>
      </c>
      <c r="O89" t="str">
        <f t="shared" si="25"/>
        <v>df = df.join(cash_ratio_sector_median, on=['year-month', 'sector'])</v>
      </c>
      <c r="P89" t="str">
        <f t="shared" si="26"/>
        <v>if df.groupby(['year-month'])[['cash_ratio']].apply(mad).any() == 0:
    cash_ratio_mad = df.groupby(['year-month'])[['cash_ratio']].apply(meanad)
else:
    cash_ratio_mad = df.groupby(['year-month'])[['cash_ratio']].apply(mad)</v>
      </c>
      <c r="Q89" t="str">
        <f t="shared" si="27"/>
        <v>cash_ratio_mad.name = 'cash_ratio_mad'</v>
      </c>
      <c r="R89" t="str">
        <f t="shared" si="28"/>
        <v>df = df.join(cash_ratio_mad, on=['year-month'])</v>
      </c>
      <c r="S89" t="str">
        <f t="shared" si="29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T89" t="str">
        <f t="shared" si="30"/>
        <v>cash_ratio_sector_mad.name = 'cash_ratio_sector_mad'</v>
      </c>
      <c r="U89" t="str">
        <f t="shared" si="31"/>
        <v>df = df.join(cash_ratio_sector_mad, on=['year-month', 'sector'])</v>
      </c>
      <c r="V89" t="str">
        <f t="shared" si="32"/>
        <v>df['cash_ratio_zscore'] = (df['cash_ratio'] - df['cash_ratio_median']) / df['cash_ratio_mad']</v>
      </c>
      <c r="W89" t="str">
        <f t="shared" si="33"/>
        <v>df['cash_ratio_zscore'] = df.groupby(['year-month'])[['cash_ratio']].apply(modified_z)</v>
      </c>
      <c r="X89" t="str">
        <f t="shared" si="34"/>
        <v>df['cash_ratio_sector_zscore'] = (df['cash_ratio'] - df['cash_ratio_sector_median']) / df['cash_ratio_sector_mad']</v>
      </c>
      <c r="Y89" t="str">
        <f t="shared" si="35"/>
        <v>df['cash_ratio_sector_zscore'] = df.groupby(['year-month', 'sector'])[['cash_ratio']].apply(modified_z)</v>
      </c>
    </row>
    <row r="90" spans="1:25" x14ac:dyDescent="0.25">
      <c r="A90" t="s">
        <v>411</v>
      </c>
      <c r="B90">
        <v>91</v>
      </c>
      <c r="C90" t="str">
        <f t="shared" si="18"/>
        <v xml:space="preserve">'cfm', </v>
      </c>
      <c r="D90" t="str">
        <f>VLOOKUP(A90,Status!A:C,3,FALSE)</f>
        <v>Financial Ratios Firm Level by WRDS</v>
      </c>
      <c r="E90">
        <v>341</v>
      </c>
      <c r="F90" t="str">
        <f t="shared" si="19"/>
        <v xml:space="preserve">df = df[np.abs(df.cfm-df.cfm.apply(np.nanmean())&lt;=(3*df.cfm.apply(nanstd())] </v>
      </c>
      <c r="G90" t="str">
        <f t="shared" si="20"/>
        <v>cfm_median = df.groupby(['year-month'])[['cfm']].apply(np.nanmedian)</v>
      </c>
      <c r="H90">
        <v>342</v>
      </c>
      <c r="I90" t="str">
        <f t="shared" si="21"/>
        <v>cfm_median.name = 'cfm_median'</v>
      </c>
      <c r="J90">
        <v>343</v>
      </c>
      <c r="K90">
        <v>344</v>
      </c>
      <c r="L90" t="str">
        <f t="shared" si="22"/>
        <v>df = df.join(cfm_median, on=['year-month'])</v>
      </c>
      <c r="M90" t="str">
        <f t="shared" si="23"/>
        <v>cfm_sector_median = df.groupby(['year-month', 'sector'])[['cfm']].apply(np.nanmedian)</v>
      </c>
      <c r="N90" t="str">
        <f t="shared" si="24"/>
        <v>cfm_sector_median.name = 'cfm_sector_median'</v>
      </c>
      <c r="O90" t="str">
        <f t="shared" si="25"/>
        <v>df = df.join(cfm_sector_median, on=['year-month', 'sector'])</v>
      </c>
      <c r="P90" t="str">
        <f t="shared" si="26"/>
        <v>if df.groupby(['year-month'])[['cfm']].apply(mad).any() == 0:
    cfm_mad = df.groupby(['year-month'])[['cfm']].apply(meanad)
else:
    cfm_mad = df.groupby(['year-month'])[['cfm']].apply(mad)</v>
      </c>
      <c r="Q90" t="str">
        <f t="shared" si="27"/>
        <v>cfm_mad.name = 'cfm_mad'</v>
      </c>
      <c r="R90" t="str">
        <f t="shared" si="28"/>
        <v>df = df.join(cfm_mad, on=['year-month'])</v>
      </c>
      <c r="S90" t="str">
        <f t="shared" si="29"/>
        <v>if df.groupby(['year-month', 'sector'])[['cfm']].apply(mad).any() == 0:
    cfm_sector_mad = df.groupby(['year-month', 'sector'])[['cfm']].apply(meanad)
else:
    cfm_sector_mad = df.groupby(['year-month', 'sector'])[['cfm']].apply(mad)</v>
      </c>
      <c r="T90" t="str">
        <f t="shared" si="30"/>
        <v>cfm_sector_mad.name = 'cfm_sector_mad'</v>
      </c>
      <c r="U90" t="str">
        <f t="shared" si="31"/>
        <v>df = df.join(cfm_sector_mad, on=['year-month', 'sector'])</v>
      </c>
      <c r="V90" t="str">
        <f t="shared" si="32"/>
        <v>df['cfm_zscore'] = (df['cfm'] - df['cfm_median']) / df['cfm_mad']</v>
      </c>
      <c r="W90" t="str">
        <f t="shared" si="33"/>
        <v>df['cfm_zscore'] = df.groupby(['year-month'])[['cfm']].apply(modified_z)</v>
      </c>
      <c r="X90" t="str">
        <f t="shared" si="34"/>
        <v>df['cfm_sector_zscore'] = (df['cfm'] - df['cfm_sector_median']) / df['cfm_sector_mad']</v>
      </c>
      <c r="Y90" t="str">
        <f t="shared" si="35"/>
        <v>df['cfm_sector_zscore'] = df.groupby(['year-month', 'sector'])[['cfm']].apply(modified_z)</v>
      </c>
    </row>
    <row r="91" spans="1:25" x14ac:dyDescent="0.25">
      <c r="A91" t="s">
        <v>364</v>
      </c>
      <c r="B91">
        <v>92</v>
      </c>
      <c r="C91" t="str">
        <f t="shared" si="18"/>
        <v xml:space="preserve">'curr_debt', </v>
      </c>
      <c r="D91" t="str">
        <f>VLOOKUP(A91,Status!A:C,3,FALSE)</f>
        <v>Financial Ratios Firm Level by WRDS</v>
      </c>
      <c r="E91">
        <v>345</v>
      </c>
      <c r="F91" t="str">
        <f t="shared" si="19"/>
        <v xml:space="preserve">df = df[np.abs(df.curr_debt-df.curr_debt.apply(np.nanmean())&lt;=(3*df.curr_debt.apply(nanstd())] </v>
      </c>
      <c r="G91" t="str">
        <f t="shared" si="20"/>
        <v>curr_debt_median = df.groupby(['year-month'])[['curr_debt']].apply(np.nanmedian)</v>
      </c>
      <c r="H91">
        <v>346</v>
      </c>
      <c r="I91" t="str">
        <f t="shared" si="21"/>
        <v>curr_debt_median.name = 'curr_debt_median'</v>
      </c>
      <c r="J91">
        <v>347</v>
      </c>
      <c r="K91">
        <v>348</v>
      </c>
      <c r="L91" t="str">
        <f t="shared" si="22"/>
        <v>df = df.join(curr_debt_median, on=['year-month'])</v>
      </c>
      <c r="M91" t="str">
        <f t="shared" si="23"/>
        <v>curr_debt_sector_median = df.groupby(['year-month', 'sector'])[['curr_debt']].apply(np.nanmedian)</v>
      </c>
      <c r="N91" t="str">
        <f t="shared" si="24"/>
        <v>curr_debt_sector_median.name = 'curr_debt_sector_median'</v>
      </c>
      <c r="O91" t="str">
        <f t="shared" si="25"/>
        <v>df = df.join(curr_debt_sector_median, on=['year-month', 'sector'])</v>
      </c>
      <c r="P91" t="str">
        <f t="shared" si="26"/>
        <v>if df.groupby(['year-month'])[['curr_debt']].apply(mad).any() == 0:
    curr_debt_mad = df.groupby(['year-month'])[['curr_debt']].apply(meanad)
else:
    curr_debt_mad = df.groupby(['year-month'])[['curr_debt']].apply(mad)</v>
      </c>
      <c r="Q91" t="str">
        <f t="shared" si="27"/>
        <v>curr_debt_mad.name = 'curr_debt_mad'</v>
      </c>
      <c r="R91" t="str">
        <f t="shared" si="28"/>
        <v>df = df.join(curr_debt_mad, on=['year-month'])</v>
      </c>
      <c r="S91" t="str">
        <f t="shared" si="29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T91" t="str">
        <f t="shared" si="30"/>
        <v>curr_debt_sector_mad.name = 'curr_debt_sector_mad'</v>
      </c>
      <c r="U91" t="str">
        <f t="shared" si="31"/>
        <v>df = df.join(curr_debt_sector_mad, on=['year-month', 'sector'])</v>
      </c>
      <c r="V91" t="str">
        <f t="shared" si="32"/>
        <v>df['curr_debt_zscore'] = (df['curr_debt'] - df['curr_debt_median']) / df['curr_debt_mad']</v>
      </c>
      <c r="W91" t="str">
        <f t="shared" si="33"/>
        <v>df['curr_debt_zscore'] = df.groupby(['year-month'])[['curr_debt']].apply(modified_z)</v>
      </c>
      <c r="X91" t="str">
        <f t="shared" si="34"/>
        <v>df['curr_debt_sector_zscore'] = (df['curr_debt'] - df['curr_debt_sector_median']) / df['curr_debt_sector_mad']</v>
      </c>
      <c r="Y91" t="str">
        <f t="shared" si="35"/>
        <v>df['curr_debt_sector_zscore'] = df.groupby(['year-month', 'sector'])[['curr_debt']].apply(modified_z)</v>
      </c>
    </row>
    <row r="92" spans="1:25" x14ac:dyDescent="0.25">
      <c r="A92" t="s">
        <v>367</v>
      </c>
      <c r="B92">
        <v>93</v>
      </c>
      <c r="C92" t="str">
        <f t="shared" si="18"/>
        <v xml:space="preserve">'curr_ratio', </v>
      </c>
      <c r="D92" t="str">
        <f>VLOOKUP(A92,Status!A:C,3,FALSE)</f>
        <v>Financial Ratios Firm Level by WRDS</v>
      </c>
      <c r="E92">
        <v>349</v>
      </c>
      <c r="F92" t="str">
        <f t="shared" si="19"/>
        <v xml:space="preserve">df = df[np.abs(df.curr_ratio-df.curr_ratio.apply(np.nanmean())&lt;=(3*df.curr_ratio.apply(nanstd())] </v>
      </c>
      <c r="G92" t="str">
        <f t="shared" si="20"/>
        <v>curr_ratio_median = df.groupby(['year-month'])[['curr_ratio']].apply(np.nanmedian)</v>
      </c>
      <c r="H92">
        <v>350</v>
      </c>
      <c r="I92" t="str">
        <f t="shared" si="21"/>
        <v>curr_ratio_median.name = 'curr_ratio_median'</v>
      </c>
      <c r="J92">
        <v>351</v>
      </c>
      <c r="K92">
        <v>352</v>
      </c>
      <c r="L92" t="str">
        <f t="shared" si="22"/>
        <v>df = df.join(curr_ratio_median, on=['year-month'])</v>
      </c>
      <c r="M92" t="str">
        <f t="shared" si="23"/>
        <v>curr_ratio_sector_median = df.groupby(['year-month', 'sector'])[['curr_ratio']].apply(np.nanmedian)</v>
      </c>
      <c r="N92" t="str">
        <f t="shared" si="24"/>
        <v>curr_ratio_sector_median.name = 'curr_ratio_sector_median'</v>
      </c>
      <c r="O92" t="str">
        <f t="shared" si="25"/>
        <v>df = df.join(curr_ratio_sector_median, on=['year-month', 'sector'])</v>
      </c>
      <c r="P92" t="str">
        <f t="shared" si="26"/>
        <v>if df.groupby(['year-month'])[['curr_ratio']].apply(mad).any() == 0:
    curr_ratio_mad = df.groupby(['year-month'])[['curr_ratio']].apply(meanad)
else:
    curr_ratio_mad = df.groupby(['year-month'])[['curr_ratio']].apply(mad)</v>
      </c>
      <c r="Q92" t="str">
        <f t="shared" si="27"/>
        <v>curr_ratio_mad.name = 'curr_ratio_mad'</v>
      </c>
      <c r="R92" t="str">
        <f t="shared" si="28"/>
        <v>df = df.join(curr_ratio_mad, on=['year-month'])</v>
      </c>
      <c r="S92" t="str">
        <f t="shared" si="29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T92" t="str">
        <f t="shared" si="30"/>
        <v>curr_ratio_sector_mad.name = 'curr_ratio_sector_mad'</v>
      </c>
      <c r="U92" t="str">
        <f t="shared" si="31"/>
        <v>df = df.join(curr_ratio_sector_mad, on=['year-month', 'sector'])</v>
      </c>
      <c r="V92" t="str">
        <f t="shared" si="32"/>
        <v>df['curr_ratio_zscore'] = (df['curr_ratio'] - df['curr_ratio_median']) / df['curr_ratio_mad']</v>
      </c>
      <c r="W92" t="str">
        <f t="shared" si="33"/>
        <v>df['curr_ratio_zscore'] = df.groupby(['year-month'])[['curr_ratio']].apply(modified_z)</v>
      </c>
      <c r="X92" t="str">
        <f t="shared" si="34"/>
        <v>df['curr_ratio_sector_zscore'] = (df['curr_ratio'] - df['curr_ratio_sector_median']) / df['curr_ratio_sector_mad']</v>
      </c>
      <c r="Y92" t="str">
        <f t="shared" si="35"/>
        <v>df['curr_ratio_sector_zscore'] = df.groupby(['year-month', 'sector'])[['curr_ratio']].apply(modified_z)</v>
      </c>
    </row>
    <row r="93" spans="1:25" x14ac:dyDescent="0.25">
      <c r="A93" t="s">
        <v>450</v>
      </c>
      <c r="B93">
        <v>94</v>
      </c>
      <c r="C93" t="str">
        <f t="shared" si="18"/>
        <v xml:space="preserve">'de_ratio', </v>
      </c>
      <c r="D93" t="str">
        <f>VLOOKUP(A93,Status!A:C,3,FALSE)</f>
        <v>Financial Ratios Firm Level by WRDS</v>
      </c>
      <c r="E93">
        <v>353</v>
      </c>
      <c r="F93" t="str">
        <f t="shared" si="19"/>
        <v xml:space="preserve">df = df[np.abs(df.de_ratio-df.de_ratio.apply(np.nanmean())&lt;=(3*df.de_ratio.apply(nanstd())] </v>
      </c>
      <c r="G93" t="str">
        <f t="shared" si="20"/>
        <v>de_ratio_median = df.groupby(['year-month'])[['de_ratio']].apply(np.nanmedian)</v>
      </c>
      <c r="H93">
        <v>354</v>
      </c>
      <c r="I93" t="str">
        <f t="shared" si="21"/>
        <v>de_ratio_median.name = 'de_ratio_median'</v>
      </c>
      <c r="J93">
        <v>355</v>
      </c>
      <c r="K93">
        <v>356</v>
      </c>
      <c r="L93" t="str">
        <f t="shared" si="22"/>
        <v>df = df.join(de_ratio_median, on=['year-month'])</v>
      </c>
      <c r="M93" t="str">
        <f t="shared" si="23"/>
        <v>de_ratio_sector_median = df.groupby(['year-month', 'sector'])[['de_ratio']].apply(np.nanmedian)</v>
      </c>
      <c r="N93" t="str">
        <f t="shared" si="24"/>
        <v>de_ratio_sector_median.name = 'de_ratio_sector_median'</v>
      </c>
      <c r="O93" t="str">
        <f t="shared" si="25"/>
        <v>df = df.join(de_ratio_sector_median, on=['year-month', 'sector'])</v>
      </c>
      <c r="P93" t="str">
        <f t="shared" si="26"/>
        <v>if df.groupby(['year-month'])[['de_ratio']].apply(mad).any() == 0:
    de_ratio_mad = df.groupby(['year-month'])[['de_ratio']].apply(meanad)
else:
    de_ratio_mad = df.groupby(['year-month'])[['de_ratio']].apply(mad)</v>
      </c>
      <c r="Q93" t="str">
        <f t="shared" si="27"/>
        <v>de_ratio_mad.name = 'de_ratio_mad'</v>
      </c>
      <c r="R93" t="str">
        <f t="shared" si="28"/>
        <v>df = df.join(de_ratio_mad, on=['year-month'])</v>
      </c>
      <c r="S93" t="str">
        <f t="shared" si="29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T93" t="str">
        <f t="shared" si="30"/>
        <v>de_ratio_sector_mad.name = 'de_ratio_sector_mad'</v>
      </c>
      <c r="U93" t="str">
        <f t="shared" si="31"/>
        <v>df = df.join(de_ratio_sector_mad, on=['year-month', 'sector'])</v>
      </c>
      <c r="V93" t="str">
        <f t="shared" si="32"/>
        <v>df['de_ratio_zscore'] = (df['de_ratio'] - df['de_ratio_median']) / df['de_ratio_mad']</v>
      </c>
      <c r="W93" t="str">
        <f t="shared" si="33"/>
        <v>df['de_ratio_zscore'] = df.groupby(['year-month'])[['de_ratio']].apply(modified_z)</v>
      </c>
      <c r="X93" t="str">
        <f t="shared" si="34"/>
        <v>df['de_ratio_sector_zscore'] = (df['de_ratio'] - df['de_ratio_sector_median']) / df['de_ratio_sector_mad']</v>
      </c>
      <c r="Y93" t="str">
        <f t="shared" si="35"/>
        <v>df['de_ratio_sector_zscore'] = df.groupby(['year-month', 'sector'])[['de_ratio']].apply(modified_z)</v>
      </c>
    </row>
    <row r="94" spans="1:25" x14ac:dyDescent="0.25">
      <c r="A94" t="s">
        <v>453</v>
      </c>
      <c r="B94">
        <v>95</v>
      </c>
      <c r="C94" t="str">
        <f t="shared" si="18"/>
        <v xml:space="preserve">'debt_assets', </v>
      </c>
      <c r="D94" t="str">
        <f>VLOOKUP(A94,Status!A:C,3,FALSE)</f>
        <v>Financial Ratios Firm Level by WRDS</v>
      </c>
      <c r="E94">
        <v>357</v>
      </c>
      <c r="F94" t="str">
        <f t="shared" si="19"/>
        <v xml:space="preserve">df = df[np.abs(df.debt_assets-df.debt_assets.apply(np.nanmean())&lt;=(3*df.debt_assets.apply(nanstd())] </v>
      </c>
      <c r="G94" t="str">
        <f t="shared" si="20"/>
        <v>debt_assets_median = df.groupby(['year-month'])[['debt_assets']].apply(np.nanmedian)</v>
      </c>
      <c r="H94">
        <v>358</v>
      </c>
      <c r="I94" t="str">
        <f t="shared" si="21"/>
        <v>debt_assets_median.name = 'debt_assets_median'</v>
      </c>
      <c r="J94">
        <v>359</v>
      </c>
      <c r="K94">
        <v>360</v>
      </c>
      <c r="L94" t="str">
        <f t="shared" si="22"/>
        <v>df = df.join(debt_assets_median, on=['year-month'])</v>
      </c>
      <c r="M94" t="str">
        <f t="shared" si="23"/>
        <v>debt_assets_sector_median = df.groupby(['year-month', 'sector'])[['debt_assets']].apply(np.nanmedian)</v>
      </c>
      <c r="N94" t="str">
        <f t="shared" si="24"/>
        <v>debt_assets_sector_median.name = 'debt_assets_sector_median'</v>
      </c>
      <c r="O94" t="str">
        <f t="shared" si="25"/>
        <v>df = df.join(debt_assets_sector_median, on=['year-month', 'sector'])</v>
      </c>
      <c r="P94" t="str">
        <f t="shared" si="26"/>
        <v>if df.groupby(['year-month'])[['debt_assets']].apply(mad).any() == 0:
    debt_assets_mad = df.groupby(['year-month'])[['debt_assets']].apply(meanad)
else:
    debt_assets_mad = df.groupby(['year-month'])[['debt_assets']].apply(mad)</v>
      </c>
      <c r="Q94" t="str">
        <f t="shared" si="27"/>
        <v>debt_assets_mad.name = 'debt_assets_mad'</v>
      </c>
      <c r="R94" t="str">
        <f t="shared" si="28"/>
        <v>df = df.join(debt_assets_mad, on=['year-month'])</v>
      </c>
      <c r="S94" t="str">
        <f t="shared" si="29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T94" t="str">
        <f t="shared" si="30"/>
        <v>debt_assets_sector_mad.name = 'debt_assets_sector_mad'</v>
      </c>
      <c r="U94" t="str">
        <f t="shared" si="31"/>
        <v>df = df.join(debt_assets_sector_mad, on=['year-month', 'sector'])</v>
      </c>
      <c r="V94" t="str">
        <f t="shared" si="32"/>
        <v>df['debt_assets_zscore'] = (df['debt_assets'] - df['debt_assets_median']) / df['debt_assets_mad']</v>
      </c>
      <c r="W94" t="str">
        <f t="shared" si="33"/>
        <v>df['debt_assets_zscore'] = df.groupby(['year-month'])[['debt_assets']].apply(modified_z)</v>
      </c>
      <c r="X94" t="str">
        <f t="shared" si="34"/>
        <v>df['debt_assets_sector_zscore'] = (df['debt_assets'] - df['debt_assets_sector_median']) / df['debt_assets_sector_mad']</v>
      </c>
      <c r="Y94" t="str">
        <f t="shared" si="35"/>
        <v>df['debt_assets_sector_zscore'] = df.groupby(['year-month', 'sector'])[['debt_assets']].apply(modified_z)</v>
      </c>
    </row>
    <row r="95" spans="1:25" x14ac:dyDescent="0.25">
      <c r="A95" t="s">
        <v>439</v>
      </c>
      <c r="B95">
        <v>96</v>
      </c>
      <c r="C95" t="str">
        <f t="shared" si="18"/>
        <v xml:space="preserve">'debt_at', </v>
      </c>
      <c r="D95" t="str">
        <f>VLOOKUP(A95,Status!A:C,3,FALSE)</f>
        <v>Financial Ratios Firm Level by WRDS</v>
      </c>
      <c r="E95">
        <v>361</v>
      </c>
      <c r="F95" t="str">
        <f t="shared" si="19"/>
        <v xml:space="preserve">df = df[np.abs(df.debt_at-df.debt_at.apply(np.nanmean())&lt;=(3*df.debt_at.apply(nanstd())] </v>
      </c>
      <c r="G95" t="str">
        <f t="shared" si="20"/>
        <v>debt_at_median = df.groupby(['year-month'])[['debt_at']].apply(np.nanmedian)</v>
      </c>
      <c r="H95">
        <v>362</v>
      </c>
      <c r="I95" t="str">
        <f t="shared" si="21"/>
        <v>debt_at_median.name = 'debt_at_median'</v>
      </c>
      <c r="J95">
        <v>363</v>
      </c>
      <c r="K95">
        <v>364</v>
      </c>
      <c r="L95" t="str">
        <f t="shared" si="22"/>
        <v>df = df.join(debt_at_median, on=['year-month'])</v>
      </c>
      <c r="M95" t="str">
        <f t="shared" si="23"/>
        <v>debt_at_sector_median = df.groupby(['year-month', 'sector'])[['debt_at']].apply(np.nanmedian)</v>
      </c>
      <c r="N95" t="str">
        <f t="shared" si="24"/>
        <v>debt_at_sector_median.name = 'debt_at_sector_median'</v>
      </c>
      <c r="O95" t="str">
        <f t="shared" si="25"/>
        <v>df = df.join(debt_at_sector_median, on=['year-month', 'sector'])</v>
      </c>
      <c r="P95" t="str">
        <f t="shared" si="26"/>
        <v>if df.groupby(['year-month'])[['debt_at']].apply(mad).any() == 0:
    debt_at_mad = df.groupby(['year-month'])[['debt_at']].apply(meanad)
else:
    debt_at_mad = df.groupby(['year-month'])[['debt_at']].apply(mad)</v>
      </c>
      <c r="Q95" t="str">
        <f t="shared" si="27"/>
        <v>debt_at_mad.name = 'debt_at_mad'</v>
      </c>
      <c r="R95" t="str">
        <f t="shared" si="28"/>
        <v>df = df.join(debt_at_mad, on=['year-month'])</v>
      </c>
      <c r="S95" t="str">
        <f t="shared" si="29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T95" t="str">
        <f t="shared" si="30"/>
        <v>debt_at_sector_mad.name = 'debt_at_sector_mad'</v>
      </c>
      <c r="U95" t="str">
        <f t="shared" si="31"/>
        <v>df = df.join(debt_at_sector_mad, on=['year-month', 'sector'])</v>
      </c>
      <c r="V95" t="str">
        <f t="shared" si="32"/>
        <v>df['debt_at_zscore'] = (df['debt_at'] - df['debt_at_median']) / df['debt_at_mad']</v>
      </c>
      <c r="W95" t="str">
        <f t="shared" si="33"/>
        <v>df['debt_at_zscore'] = df.groupby(['year-month'])[['debt_at']].apply(modified_z)</v>
      </c>
      <c r="X95" t="str">
        <f t="shared" si="34"/>
        <v>df['debt_at_sector_zscore'] = (df['debt_at'] - df['debt_at_sector_median']) / df['debt_at_sector_mad']</v>
      </c>
      <c r="Y95" t="str">
        <f t="shared" si="35"/>
        <v>df['debt_at_sector_zscore'] = df.groupby(['year-month', 'sector'])[['debt_at']].apply(modified_z)</v>
      </c>
    </row>
    <row r="96" spans="1:25" x14ac:dyDescent="0.25">
      <c r="A96" t="s">
        <v>436</v>
      </c>
      <c r="B96">
        <v>97</v>
      </c>
      <c r="C96" t="str">
        <f t="shared" si="18"/>
        <v xml:space="preserve">'debt_capital', </v>
      </c>
      <c r="D96" t="str">
        <f>VLOOKUP(A96,Status!A:C,3,FALSE)</f>
        <v>Financial Ratios Firm Level by WRDS</v>
      </c>
      <c r="E96">
        <v>365</v>
      </c>
      <c r="F96" t="str">
        <f t="shared" si="19"/>
        <v xml:space="preserve">df = df[np.abs(df.debt_capital-df.debt_capital.apply(np.nanmean())&lt;=(3*df.debt_capital.apply(nanstd())] </v>
      </c>
      <c r="G96" t="str">
        <f t="shared" si="20"/>
        <v>debt_capital_median = df.groupby(['year-month'])[['debt_capital']].apply(np.nanmedian)</v>
      </c>
      <c r="H96">
        <v>366</v>
      </c>
      <c r="I96" t="str">
        <f t="shared" si="21"/>
        <v>debt_capital_median.name = 'debt_capital_median'</v>
      </c>
      <c r="J96">
        <v>367</v>
      </c>
      <c r="K96">
        <v>368</v>
      </c>
      <c r="L96" t="str">
        <f t="shared" si="22"/>
        <v>df = df.join(debt_capital_median, on=['year-month'])</v>
      </c>
      <c r="M96" t="str">
        <f t="shared" si="23"/>
        <v>debt_capital_sector_median = df.groupby(['year-month', 'sector'])[['debt_capital']].apply(np.nanmedian)</v>
      </c>
      <c r="N96" t="str">
        <f t="shared" si="24"/>
        <v>debt_capital_sector_median.name = 'debt_capital_sector_median'</v>
      </c>
      <c r="O96" t="str">
        <f t="shared" si="25"/>
        <v>df = df.join(debt_capital_sector_median, on=['year-month', 'sector'])</v>
      </c>
      <c r="P96" t="str">
        <f t="shared" si="26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Q96" t="str">
        <f t="shared" si="27"/>
        <v>debt_capital_mad.name = 'debt_capital_mad'</v>
      </c>
      <c r="R96" t="str">
        <f t="shared" si="28"/>
        <v>df = df.join(debt_capital_mad, on=['year-month'])</v>
      </c>
      <c r="S96" t="str">
        <f t="shared" si="29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T96" t="str">
        <f t="shared" si="30"/>
        <v>debt_capital_sector_mad.name = 'debt_capital_sector_mad'</v>
      </c>
      <c r="U96" t="str">
        <f t="shared" si="31"/>
        <v>df = df.join(debt_capital_sector_mad, on=['year-month', 'sector'])</v>
      </c>
      <c r="V96" t="str">
        <f t="shared" si="32"/>
        <v>df['debt_capital_zscore'] = (df['debt_capital'] - df['debt_capital_median']) / df['debt_capital_mad']</v>
      </c>
      <c r="W96" t="str">
        <f t="shared" si="33"/>
        <v>df['debt_capital_zscore'] = df.groupby(['year-month'])[['debt_capital']].apply(modified_z)</v>
      </c>
      <c r="X96" t="str">
        <f t="shared" si="34"/>
        <v>df['debt_capital_sector_zscore'] = (df['debt_capital'] - df['debt_capital_sector_median']) / df['debt_capital_sector_mad']</v>
      </c>
      <c r="Y96" t="str">
        <f t="shared" si="35"/>
        <v>df['debt_capital_sector_zscore'] = df.groupby(['year-month', 'sector'])[['debt_capital']].apply(modified_z)</v>
      </c>
    </row>
    <row r="97" spans="1:25" x14ac:dyDescent="0.25">
      <c r="A97" t="s">
        <v>435</v>
      </c>
      <c r="B97">
        <v>98</v>
      </c>
      <c r="C97" t="str">
        <f t="shared" si="18"/>
        <v xml:space="preserve">'debt_ebitda', </v>
      </c>
      <c r="D97" t="str">
        <f>VLOOKUP(A97,Status!A:C,3,FALSE)</f>
        <v>Financial Ratios Firm Level by WRDS</v>
      </c>
      <c r="E97">
        <v>369</v>
      </c>
      <c r="F97" t="str">
        <f t="shared" si="19"/>
        <v xml:space="preserve">df = df[np.abs(df.debt_ebitda-df.debt_ebitda.apply(np.nanmean())&lt;=(3*df.debt_ebitda.apply(nanstd())] </v>
      </c>
      <c r="G97" t="str">
        <f t="shared" si="20"/>
        <v>debt_ebitda_median = df.groupby(['year-month'])[['debt_ebitda']].apply(np.nanmedian)</v>
      </c>
      <c r="H97">
        <v>370</v>
      </c>
      <c r="I97" t="str">
        <f t="shared" si="21"/>
        <v>debt_ebitda_median.name = 'debt_ebitda_median'</v>
      </c>
      <c r="J97">
        <v>371</v>
      </c>
      <c r="K97">
        <v>372</v>
      </c>
      <c r="L97" t="str">
        <f t="shared" si="22"/>
        <v>df = df.join(debt_ebitda_median, on=['year-month'])</v>
      </c>
      <c r="M97" t="str">
        <f t="shared" si="23"/>
        <v>debt_ebitda_sector_median = df.groupby(['year-month', 'sector'])[['debt_ebitda']].apply(np.nanmedian)</v>
      </c>
      <c r="N97" t="str">
        <f t="shared" si="24"/>
        <v>debt_ebitda_sector_median.name = 'debt_ebitda_sector_median'</v>
      </c>
      <c r="O97" t="str">
        <f t="shared" si="25"/>
        <v>df = df.join(debt_ebitda_sector_median, on=['year-month', 'sector'])</v>
      </c>
      <c r="P97" t="str">
        <f t="shared" si="26"/>
        <v>if df.groupby(['year-month'])[['debt_ebitda']].apply(mad).any() == 0:
    debt_ebitda_mad = df.groupby(['year-month'])[['debt_ebitda']].apply(meanad)
else:
    debt_ebitda_mad = df.groupby(['year-month'])[['debt_ebitda']].apply(mad)</v>
      </c>
      <c r="Q97" t="str">
        <f t="shared" si="27"/>
        <v>debt_ebitda_mad.name = 'debt_ebitda_mad'</v>
      </c>
      <c r="R97" t="str">
        <f t="shared" si="28"/>
        <v>df = df.join(debt_ebitda_mad, on=['year-month'])</v>
      </c>
      <c r="S97" t="str">
        <f t="shared" si="29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T97" t="str">
        <f t="shared" si="30"/>
        <v>debt_ebitda_sector_mad.name = 'debt_ebitda_sector_mad'</v>
      </c>
      <c r="U97" t="str">
        <f t="shared" si="31"/>
        <v>df = df.join(debt_ebitda_sector_mad, on=['year-month', 'sector'])</v>
      </c>
      <c r="V97" t="str">
        <f t="shared" si="32"/>
        <v>df['debt_ebitda_zscore'] = (df['debt_ebitda'] - df['debt_ebitda_median']) / df['debt_ebitda_mad']</v>
      </c>
      <c r="W97" t="str">
        <f t="shared" si="33"/>
        <v>df['debt_ebitda_zscore'] = df.groupby(['year-month'])[['debt_ebitda']].apply(modified_z)</v>
      </c>
      <c r="X97" t="str">
        <f t="shared" si="34"/>
        <v>df['debt_ebitda_sector_zscore'] = (df['debt_ebitda'] - df['debt_ebitda_sector_median']) / df['debt_ebitda_sector_mad']</v>
      </c>
      <c r="Y97" t="str">
        <f t="shared" si="35"/>
        <v>df['debt_ebitda_sector_zscore'] = df.groupby(['year-month', 'sector'])[['debt_ebitda']].apply(modified_z)</v>
      </c>
    </row>
    <row r="98" spans="1:25" x14ac:dyDescent="0.25">
      <c r="A98" t="s">
        <v>429</v>
      </c>
      <c r="B98">
        <v>99</v>
      </c>
      <c r="C98" t="str">
        <f t="shared" si="18"/>
        <v xml:space="preserve">'debt_invcap', </v>
      </c>
      <c r="D98" t="str">
        <f>VLOOKUP(A98,Status!A:C,3,FALSE)</f>
        <v>Financial Ratios Firm Level by WRDS</v>
      </c>
      <c r="E98">
        <v>373</v>
      </c>
      <c r="F98" t="str">
        <f t="shared" si="19"/>
        <v xml:space="preserve">df = df[np.abs(df.debt_invcap-df.debt_invcap.apply(np.nanmean())&lt;=(3*df.debt_invcap.apply(nanstd())] </v>
      </c>
      <c r="G98" t="str">
        <f t="shared" si="20"/>
        <v>debt_invcap_median = df.groupby(['year-month'])[['debt_invcap']].apply(np.nanmedian)</v>
      </c>
      <c r="H98">
        <v>374</v>
      </c>
      <c r="I98" t="str">
        <f t="shared" si="21"/>
        <v>debt_invcap_median.name = 'debt_invcap_median'</v>
      </c>
      <c r="J98">
        <v>375</v>
      </c>
      <c r="K98">
        <v>376</v>
      </c>
      <c r="L98" t="str">
        <f t="shared" si="22"/>
        <v>df = df.join(debt_invcap_median, on=['year-month'])</v>
      </c>
      <c r="M98" t="str">
        <f t="shared" si="23"/>
        <v>debt_invcap_sector_median = df.groupby(['year-month', 'sector'])[['debt_invcap']].apply(np.nanmedian)</v>
      </c>
      <c r="N98" t="str">
        <f t="shared" si="24"/>
        <v>debt_invcap_sector_median.name = 'debt_invcap_sector_median'</v>
      </c>
      <c r="O98" t="str">
        <f t="shared" si="25"/>
        <v>df = df.join(debt_invcap_sector_median, on=['year-month', 'sector'])</v>
      </c>
      <c r="P98" t="str">
        <f t="shared" si="26"/>
        <v>if df.groupby(['year-month'])[['debt_invcap']].apply(mad).any() == 0:
    debt_invcap_mad = df.groupby(['year-month'])[['debt_invcap']].apply(meanad)
else:
    debt_invcap_mad = df.groupby(['year-month'])[['debt_invcap']].apply(mad)</v>
      </c>
      <c r="Q98" t="str">
        <f t="shared" si="27"/>
        <v>debt_invcap_mad.name = 'debt_invcap_mad'</v>
      </c>
      <c r="R98" t="str">
        <f t="shared" si="28"/>
        <v>df = df.join(debt_invcap_mad, on=['year-month'])</v>
      </c>
      <c r="S98" t="str">
        <f t="shared" si="29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T98" t="str">
        <f t="shared" si="30"/>
        <v>debt_invcap_sector_mad.name = 'debt_invcap_sector_mad'</v>
      </c>
      <c r="U98" t="str">
        <f t="shared" si="31"/>
        <v>df = df.join(debt_invcap_sector_mad, on=['year-month', 'sector'])</v>
      </c>
      <c r="V98" t="str">
        <f t="shared" si="32"/>
        <v>df['debt_invcap_zscore'] = (df['debt_invcap'] - df['debt_invcap_median']) / df['debt_invcap_mad']</v>
      </c>
      <c r="W98" t="str">
        <f t="shared" si="33"/>
        <v>df['debt_invcap_zscore'] = df.groupby(['year-month'])[['debt_invcap']].apply(modified_z)</v>
      </c>
      <c r="X98" t="str">
        <f t="shared" si="34"/>
        <v>df['debt_invcap_sector_zscore'] = (df['debt_invcap'] - df['debt_invcap_sector_median']) / df['debt_invcap_sector_mad']</v>
      </c>
      <c r="Y98" t="str">
        <f t="shared" si="35"/>
        <v>df['debt_invcap_sector_zscore'] = df.groupby(['year-month', 'sector'])[['debt_invcap']].apply(modified_z)</v>
      </c>
    </row>
    <row r="99" spans="1:25" x14ac:dyDescent="0.25">
      <c r="A99" t="s">
        <v>293</v>
      </c>
      <c r="B99">
        <v>100</v>
      </c>
      <c r="C99" t="str">
        <f t="shared" si="18"/>
        <v xml:space="preserve">'DIVYIELD', </v>
      </c>
      <c r="D99" t="str">
        <f>VLOOKUP(A99,Status!A:C,3,FALSE)</f>
        <v>Financial Ratios Firm Level by WRDS</v>
      </c>
      <c r="E99">
        <v>377</v>
      </c>
      <c r="F99" t="str">
        <f t="shared" si="19"/>
        <v xml:space="preserve">df = df[np.abs(df.DIVYIELD-df.DIVYIELD.apply(np.nanmean())&lt;=(3*df.DIVYIELD.apply(nanstd())] </v>
      </c>
      <c r="G99" t="str">
        <f t="shared" si="20"/>
        <v>DIVYIELD_median = df.groupby(['year-month'])[['DIVYIELD']].apply(np.nanmedian)</v>
      </c>
      <c r="H99">
        <v>378</v>
      </c>
      <c r="I99" t="str">
        <f t="shared" si="21"/>
        <v>DIVYIELD_median.name = 'DIVYIELD_median'</v>
      </c>
      <c r="J99">
        <v>379</v>
      </c>
      <c r="K99">
        <v>380</v>
      </c>
      <c r="L99" t="str">
        <f t="shared" si="22"/>
        <v>df = df.join(DIVYIELD_median, on=['year-month'])</v>
      </c>
      <c r="M99" t="str">
        <f t="shared" si="23"/>
        <v>DIVYIELD_sector_median = df.groupby(['year-month', 'sector'])[['DIVYIELD']].apply(np.nanmedian)</v>
      </c>
      <c r="N99" t="str">
        <f t="shared" si="24"/>
        <v>DIVYIELD_sector_median.name = 'DIVYIELD_sector_median'</v>
      </c>
      <c r="O99" t="str">
        <f t="shared" si="25"/>
        <v>df = df.join(DIVYIELD_sector_median, on=['year-month', 'sector'])</v>
      </c>
      <c r="P99" t="str">
        <f t="shared" si="26"/>
        <v>if df.groupby(['year-month'])[['DIVYIELD']].apply(mad).any() == 0:
    DIVYIELD_mad = df.groupby(['year-month'])[['DIVYIELD']].apply(meanad)
else:
    DIVYIELD_mad = df.groupby(['year-month'])[['DIVYIELD']].apply(mad)</v>
      </c>
      <c r="Q99" t="str">
        <f t="shared" si="27"/>
        <v>DIVYIELD_mad.name = 'DIVYIELD_mad'</v>
      </c>
      <c r="R99" t="str">
        <f t="shared" si="28"/>
        <v>df = df.join(DIVYIELD_mad, on=['year-month'])</v>
      </c>
      <c r="S99" t="str">
        <f t="shared" si="2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T99" t="str">
        <f t="shared" si="30"/>
        <v>DIVYIELD_sector_mad.name = 'DIVYIELD_sector_mad'</v>
      </c>
      <c r="U99" t="str">
        <f t="shared" si="31"/>
        <v>df = df.join(DIVYIELD_sector_mad, on=['year-month', 'sector'])</v>
      </c>
      <c r="V99" t="str">
        <f t="shared" si="32"/>
        <v>df['DIVYIELD_zscore'] = (df['DIVYIELD'] - df['DIVYIELD_median']) / df['DIVYIELD_mad']</v>
      </c>
      <c r="W99" t="str">
        <f t="shared" si="33"/>
        <v>df['DIVYIELD_zscore'] = df.groupby(['year-month'])[['DIVYIELD']].apply(modified_z)</v>
      </c>
      <c r="X99" t="str">
        <f t="shared" si="34"/>
        <v>df['DIVYIELD_sector_zscore'] = (df['DIVYIELD'] - df['DIVYIELD_sector_median']) / df['DIVYIELD_sector_mad']</v>
      </c>
      <c r="Y99" t="str">
        <f t="shared" si="35"/>
        <v>df['DIVYIELD_sector_zscore'] = df.groupby(['year-month', 'sector'])[['DIVYIELD']].apply(modified_z)</v>
      </c>
    </row>
    <row r="100" spans="1:25" x14ac:dyDescent="0.25">
      <c r="A100" t="s">
        <v>404</v>
      </c>
      <c r="B100">
        <v>101</v>
      </c>
      <c r="C100" t="str">
        <f t="shared" si="18"/>
        <v xml:space="preserve">'dltt_be', </v>
      </c>
      <c r="D100" t="str">
        <f>VLOOKUP(A100,Status!A:C,3,FALSE)</f>
        <v>Financial Ratios Firm Level by WRDS</v>
      </c>
      <c r="E100">
        <v>381</v>
      </c>
      <c r="F100" t="str">
        <f t="shared" si="19"/>
        <v xml:space="preserve">df = df[np.abs(df.dltt_be-df.dltt_be.apply(np.nanmean())&lt;=(3*df.dltt_be.apply(nanstd())] </v>
      </c>
      <c r="G100" t="str">
        <f t="shared" si="20"/>
        <v>dltt_be_median = df.groupby(['year-month'])[['dltt_be']].apply(np.nanmedian)</v>
      </c>
      <c r="H100">
        <v>382</v>
      </c>
      <c r="I100" t="str">
        <f t="shared" si="21"/>
        <v>dltt_be_median.name = 'dltt_be_median'</v>
      </c>
      <c r="J100">
        <v>383</v>
      </c>
      <c r="K100">
        <v>384</v>
      </c>
      <c r="L100" t="str">
        <f t="shared" si="22"/>
        <v>df = df.join(dltt_be_median, on=['year-month'])</v>
      </c>
      <c r="M100" t="str">
        <f t="shared" si="23"/>
        <v>dltt_be_sector_median = df.groupby(['year-month', 'sector'])[['dltt_be']].apply(np.nanmedian)</v>
      </c>
      <c r="N100" t="str">
        <f t="shared" si="24"/>
        <v>dltt_be_sector_median.name = 'dltt_be_sector_median'</v>
      </c>
      <c r="O100" t="str">
        <f t="shared" si="25"/>
        <v>df = df.join(dltt_be_sector_median, on=['year-month', 'sector'])</v>
      </c>
      <c r="P100" t="str">
        <f t="shared" si="26"/>
        <v>if df.groupby(['year-month'])[['dltt_be']].apply(mad).any() == 0:
    dltt_be_mad = df.groupby(['year-month'])[['dltt_be']].apply(meanad)
else:
    dltt_be_mad = df.groupby(['year-month'])[['dltt_be']].apply(mad)</v>
      </c>
      <c r="Q100" t="str">
        <f t="shared" si="27"/>
        <v>dltt_be_mad.name = 'dltt_be_mad'</v>
      </c>
      <c r="R100" t="str">
        <f t="shared" si="28"/>
        <v>df = df.join(dltt_be_mad, on=['year-month'])</v>
      </c>
      <c r="S100" t="str">
        <f t="shared" si="29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T100" t="str">
        <f t="shared" si="30"/>
        <v>dltt_be_sector_mad.name = 'dltt_be_sector_mad'</v>
      </c>
      <c r="U100" t="str">
        <f t="shared" si="31"/>
        <v>df = df.join(dltt_be_sector_mad, on=['year-month', 'sector'])</v>
      </c>
      <c r="V100" t="str">
        <f t="shared" si="32"/>
        <v>df['dltt_be_zscore'] = (df['dltt_be'] - df['dltt_be_median']) / df['dltt_be_mad']</v>
      </c>
      <c r="W100" t="str">
        <f t="shared" si="33"/>
        <v>df['dltt_be_zscore'] = df.groupby(['year-month'])[['dltt_be']].apply(modified_z)</v>
      </c>
      <c r="X100" t="str">
        <f t="shared" si="34"/>
        <v>df['dltt_be_sector_zscore'] = (df['dltt_be'] - df['dltt_be_sector_median']) / df['dltt_be_sector_mad']</v>
      </c>
      <c r="Y100" t="str">
        <f t="shared" si="35"/>
        <v>df['dltt_be_sector_zscore'] = df.groupby(['year-month', 'sector'])[['dltt_be']].apply(modified_z)</v>
      </c>
    </row>
    <row r="101" spans="1:25" x14ac:dyDescent="0.25">
      <c r="A101" t="s">
        <v>342</v>
      </c>
      <c r="B101">
        <v>102</v>
      </c>
      <c r="C101" t="str">
        <f t="shared" si="18"/>
        <v xml:space="preserve">'dpr', </v>
      </c>
      <c r="D101" t="str">
        <f>VLOOKUP(A101,Status!A:C,3,FALSE)</f>
        <v>Financial Ratios Firm Level by WRDS</v>
      </c>
      <c r="E101">
        <v>385</v>
      </c>
      <c r="F101" t="str">
        <f t="shared" si="19"/>
        <v xml:space="preserve">df = df[np.abs(df.dpr-df.dpr.apply(np.nanmean())&lt;=(3*df.dpr.apply(nanstd())] </v>
      </c>
      <c r="G101" t="str">
        <f t="shared" si="20"/>
        <v>dpr_median = df.groupby(['year-month'])[['dpr']].apply(np.nanmedian)</v>
      </c>
      <c r="H101">
        <v>386</v>
      </c>
      <c r="I101" t="str">
        <f t="shared" si="21"/>
        <v>dpr_median.name = 'dpr_median'</v>
      </c>
      <c r="J101">
        <v>387</v>
      </c>
      <c r="K101">
        <v>388</v>
      </c>
      <c r="L101" t="str">
        <f t="shared" si="22"/>
        <v>df = df.join(dpr_median, on=['year-month'])</v>
      </c>
      <c r="M101" t="str">
        <f t="shared" si="23"/>
        <v>dpr_sector_median = df.groupby(['year-month', 'sector'])[['dpr']].apply(np.nanmedian)</v>
      </c>
      <c r="N101" t="str">
        <f t="shared" si="24"/>
        <v>dpr_sector_median.name = 'dpr_sector_median'</v>
      </c>
      <c r="O101" t="str">
        <f t="shared" si="25"/>
        <v>df = df.join(dpr_sector_median, on=['year-month', 'sector'])</v>
      </c>
      <c r="P101" t="str">
        <f t="shared" si="26"/>
        <v>if df.groupby(['year-month'])[['dpr']].apply(mad).any() == 0:
    dpr_mad = df.groupby(['year-month'])[['dpr']].apply(meanad)
else:
    dpr_mad = df.groupby(['year-month'])[['dpr']].apply(mad)</v>
      </c>
      <c r="Q101" t="str">
        <f t="shared" si="27"/>
        <v>dpr_mad.name = 'dpr_mad'</v>
      </c>
      <c r="R101" t="str">
        <f t="shared" si="28"/>
        <v>df = df.join(dpr_mad, on=['year-month'])</v>
      </c>
      <c r="S101" t="str">
        <f t="shared" si="29"/>
        <v>if df.groupby(['year-month', 'sector'])[['dpr']].apply(mad).any() == 0:
    dpr_sector_mad = df.groupby(['year-month', 'sector'])[['dpr']].apply(meanad)
else:
    dpr_sector_mad = df.groupby(['year-month', 'sector'])[['dpr']].apply(mad)</v>
      </c>
      <c r="T101" t="str">
        <f t="shared" si="30"/>
        <v>dpr_sector_mad.name = 'dpr_sector_mad'</v>
      </c>
      <c r="U101" t="str">
        <f t="shared" si="31"/>
        <v>df = df.join(dpr_sector_mad, on=['year-month', 'sector'])</v>
      </c>
      <c r="V101" t="str">
        <f t="shared" si="32"/>
        <v>df['dpr_zscore'] = (df['dpr'] - df['dpr_median']) / df['dpr_mad']</v>
      </c>
      <c r="W101" t="str">
        <f t="shared" si="33"/>
        <v>df['dpr_zscore'] = df.groupby(['year-month'])[['dpr']].apply(modified_z)</v>
      </c>
      <c r="X101" t="str">
        <f t="shared" si="34"/>
        <v>df['dpr_sector_zscore'] = (df['dpr'] - df['dpr_sector_median']) / df['dpr_sector_mad']</v>
      </c>
      <c r="Y101" t="str">
        <f t="shared" si="35"/>
        <v>df['dpr_sector_zscore'] = df.groupby(['year-month', 'sector'])[['dpr']].apply(modified_z)</v>
      </c>
    </row>
    <row r="102" spans="1:25" x14ac:dyDescent="0.25">
      <c r="A102" t="s">
        <v>338</v>
      </c>
      <c r="B102">
        <v>103</v>
      </c>
      <c r="C102" t="str">
        <f t="shared" si="18"/>
        <v xml:space="preserve">'efftax', </v>
      </c>
      <c r="D102" t="str">
        <f>VLOOKUP(A102,Status!A:C,3,FALSE)</f>
        <v>Financial Ratios Firm Level by WRDS</v>
      </c>
      <c r="E102">
        <v>389</v>
      </c>
      <c r="F102" t="str">
        <f t="shared" si="19"/>
        <v xml:space="preserve">df = df[np.abs(df.efftax-df.efftax.apply(np.nanmean())&lt;=(3*df.efftax.apply(nanstd())] </v>
      </c>
      <c r="G102" t="str">
        <f t="shared" si="20"/>
        <v>efftax_median = df.groupby(['year-month'])[['efftax']].apply(np.nanmedian)</v>
      </c>
      <c r="H102">
        <v>390</v>
      </c>
      <c r="I102" t="str">
        <f t="shared" si="21"/>
        <v>efftax_median.name = 'efftax_median'</v>
      </c>
      <c r="J102">
        <v>391</v>
      </c>
      <c r="K102">
        <v>392</v>
      </c>
      <c r="L102" t="str">
        <f t="shared" si="22"/>
        <v>df = df.join(efftax_median, on=['year-month'])</v>
      </c>
      <c r="M102" t="str">
        <f t="shared" si="23"/>
        <v>efftax_sector_median = df.groupby(['year-month', 'sector'])[['efftax']].apply(np.nanmedian)</v>
      </c>
      <c r="N102" t="str">
        <f t="shared" si="24"/>
        <v>efftax_sector_median.name = 'efftax_sector_median'</v>
      </c>
      <c r="O102" t="str">
        <f t="shared" si="25"/>
        <v>df = df.join(efftax_sector_median, on=['year-month', 'sector'])</v>
      </c>
      <c r="P102" t="str">
        <f t="shared" si="26"/>
        <v>if df.groupby(['year-month'])[['efftax']].apply(mad).any() == 0:
    efftax_mad = df.groupby(['year-month'])[['efftax']].apply(meanad)
else:
    efftax_mad = df.groupby(['year-month'])[['efftax']].apply(mad)</v>
      </c>
      <c r="Q102" t="str">
        <f t="shared" si="27"/>
        <v>efftax_mad.name = 'efftax_mad'</v>
      </c>
      <c r="R102" t="str">
        <f t="shared" si="28"/>
        <v>df = df.join(efftax_mad, on=['year-month'])</v>
      </c>
      <c r="S102" t="str">
        <f t="shared" si="29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T102" t="str">
        <f t="shared" si="30"/>
        <v>efftax_sector_mad.name = 'efftax_sector_mad'</v>
      </c>
      <c r="U102" t="str">
        <f t="shared" si="31"/>
        <v>df = df.join(efftax_sector_mad, on=['year-month', 'sector'])</v>
      </c>
      <c r="V102" t="str">
        <f t="shared" si="32"/>
        <v>df['efftax_zscore'] = (df['efftax'] - df['efftax_median']) / df['efftax_mad']</v>
      </c>
      <c r="W102" t="str">
        <f t="shared" si="33"/>
        <v>df['efftax_zscore'] = df.groupby(['year-month'])[['efftax']].apply(modified_z)</v>
      </c>
      <c r="X102" t="str">
        <f t="shared" si="34"/>
        <v>df['efftax_sector_zscore'] = (df['efftax'] - df['efftax_sector_median']) / df['efftax_sector_mad']</v>
      </c>
      <c r="Y102" t="str">
        <f t="shared" si="35"/>
        <v>df['efftax_sector_zscore'] = df.groupby(['year-month', 'sector'])[['efftax']].apply(modified_z)</v>
      </c>
    </row>
    <row r="103" spans="1:25" x14ac:dyDescent="0.25">
      <c r="A103" t="s">
        <v>437</v>
      </c>
      <c r="B103">
        <v>104</v>
      </c>
      <c r="C103" t="str">
        <f t="shared" si="18"/>
        <v xml:space="preserve">'equity_invcap', </v>
      </c>
      <c r="D103" t="str">
        <f>VLOOKUP(A103,Status!A:C,3,FALSE)</f>
        <v>Financial Ratios Firm Level by WRDS</v>
      </c>
      <c r="E103">
        <v>393</v>
      </c>
      <c r="F103" t="str">
        <f t="shared" si="19"/>
        <v xml:space="preserve">df = df[np.abs(df.equity_invcap-df.equity_invcap.apply(np.nanmean())&lt;=(3*df.equity_invcap.apply(nanstd())] </v>
      </c>
      <c r="G103" t="str">
        <f t="shared" si="20"/>
        <v>equity_invcap_median = df.groupby(['year-month'])[['equity_invcap']].apply(np.nanmedian)</v>
      </c>
      <c r="H103">
        <v>394</v>
      </c>
      <c r="I103" t="str">
        <f t="shared" si="21"/>
        <v>equity_invcap_median.name = 'equity_invcap_median'</v>
      </c>
      <c r="J103">
        <v>395</v>
      </c>
      <c r="K103">
        <v>396</v>
      </c>
      <c r="L103" t="str">
        <f t="shared" si="22"/>
        <v>df = df.join(equity_invcap_median, on=['year-month'])</v>
      </c>
      <c r="M103" t="str">
        <f t="shared" si="23"/>
        <v>equity_invcap_sector_median = df.groupby(['year-month', 'sector'])[['equity_invcap']].apply(np.nanmedian)</v>
      </c>
      <c r="N103" t="str">
        <f t="shared" si="24"/>
        <v>equity_invcap_sector_median.name = 'equity_invcap_sector_median'</v>
      </c>
      <c r="O103" t="str">
        <f t="shared" si="25"/>
        <v>df = df.join(equity_invcap_sector_median, on=['year-month', 'sector'])</v>
      </c>
      <c r="P103" t="str">
        <f t="shared" si="26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Q103" t="str">
        <f t="shared" si="27"/>
        <v>equity_invcap_mad.name = 'equity_invcap_mad'</v>
      </c>
      <c r="R103" t="str">
        <f t="shared" si="28"/>
        <v>df = df.join(equity_invcap_mad, on=['year-month'])</v>
      </c>
      <c r="S103" t="str">
        <f t="shared" si="29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T103" t="str">
        <f t="shared" si="30"/>
        <v>equity_invcap_sector_mad.name = 'equity_invcap_sector_mad'</v>
      </c>
      <c r="U103" t="str">
        <f t="shared" si="31"/>
        <v>df = df.join(equity_invcap_sector_mad, on=['year-month', 'sector'])</v>
      </c>
      <c r="V103" t="str">
        <f t="shared" si="32"/>
        <v>df['equity_invcap_zscore'] = (df['equity_invcap'] - df['equity_invcap_median']) / df['equity_invcap_mad']</v>
      </c>
      <c r="W103" t="str">
        <f t="shared" si="33"/>
        <v>df['equity_invcap_zscore'] = df.groupby(['year-month'])[['equity_invcap']].apply(modified_z)</v>
      </c>
      <c r="X103" t="str">
        <f t="shared" si="34"/>
        <v>df['equity_invcap_sector_zscore'] = (df['equity_invcap'] - df['equity_invcap_sector_median']) / df['equity_invcap_sector_mad']</v>
      </c>
      <c r="Y103" t="str">
        <f t="shared" si="35"/>
        <v>df['equity_invcap_sector_zscore'] = df.groupby(['year-month', 'sector'])[['equity_invcap']].apply(modified_z)</v>
      </c>
    </row>
    <row r="104" spans="1:25" x14ac:dyDescent="0.25">
      <c r="A104" t="s">
        <v>442</v>
      </c>
      <c r="B104">
        <v>105</v>
      </c>
      <c r="C104" t="str">
        <f t="shared" si="18"/>
        <v xml:space="preserve">'evm', </v>
      </c>
      <c r="D104" t="str">
        <f>VLOOKUP(A104,Status!A:C,3,FALSE)</f>
        <v>Financial Ratios Firm Level by WRDS</v>
      </c>
      <c r="E104">
        <v>397</v>
      </c>
      <c r="F104" t="str">
        <f t="shared" si="19"/>
        <v xml:space="preserve">df = df[np.abs(df.evm-df.evm.apply(np.nanmean())&lt;=(3*df.evm.apply(nanstd())] </v>
      </c>
      <c r="G104" t="str">
        <f t="shared" si="20"/>
        <v>evm_median = df.groupby(['year-month'])[['evm']].apply(np.nanmedian)</v>
      </c>
      <c r="H104">
        <v>398</v>
      </c>
      <c r="I104" t="str">
        <f t="shared" si="21"/>
        <v>evm_median.name = 'evm_median'</v>
      </c>
      <c r="J104">
        <v>399</v>
      </c>
      <c r="K104">
        <v>400</v>
      </c>
      <c r="L104" t="str">
        <f t="shared" si="22"/>
        <v>df = df.join(evm_median, on=['year-month'])</v>
      </c>
      <c r="M104" t="str">
        <f t="shared" si="23"/>
        <v>evm_sector_median = df.groupby(['year-month', 'sector'])[['evm']].apply(np.nanmedian)</v>
      </c>
      <c r="N104" t="str">
        <f t="shared" si="24"/>
        <v>evm_sector_median.name = 'evm_sector_median'</v>
      </c>
      <c r="O104" t="str">
        <f t="shared" si="25"/>
        <v>df = df.join(evm_sector_median, on=['year-month', 'sector'])</v>
      </c>
      <c r="P104" t="str">
        <f t="shared" si="26"/>
        <v>if df.groupby(['year-month'])[['evm']].apply(mad).any() == 0:
    evm_mad = df.groupby(['year-month'])[['evm']].apply(meanad)
else:
    evm_mad = df.groupby(['year-month'])[['evm']].apply(mad)</v>
      </c>
      <c r="Q104" t="str">
        <f t="shared" si="27"/>
        <v>evm_mad.name = 'evm_mad'</v>
      </c>
      <c r="R104" t="str">
        <f t="shared" si="28"/>
        <v>df = df.join(evm_mad, on=['year-month'])</v>
      </c>
      <c r="S104" t="str">
        <f t="shared" si="29"/>
        <v>if df.groupby(['year-month', 'sector'])[['evm']].apply(mad).any() == 0:
    evm_sector_mad = df.groupby(['year-month', 'sector'])[['evm']].apply(meanad)
else:
    evm_sector_mad = df.groupby(['year-month', 'sector'])[['evm']].apply(mad)</v>
      </c>
      <c r="T104" t="str">
        <f t="shared" si="30"/>
        <v>evm_sector_mad.name = 'evm_sector_mad'</v>
      </c>
      <c r="U104" t="str">
        <f t="shared" si="31"/>
        <v>df = df.join(evm_sector_mad, on=['year-month', 'sector'])</v>
      </c>
      <c r="V104" t="str">
        <f t="shared" si="32"/>
        <v>df['evm_zscore'] = (df['evm'] - df['evm_median']) / df['evm_mad']</v>
      </c>
      <c r="W104" t="str">
        <f t="shared" si="33"/>
        <v>df['evm_zscore'] = df.groupby(['year-month'])[['evm']].apply(modified_z)</v>
      </c>
      <c r="X104" t="str">
        <f t="shared" si="34"/>
        <v>df['evm_sector_zscore'] = (df['evm'] - df['evm_sector_median']) / df['evm_sector_mad']</v>
      </c>
      <c r="Y104" t="str">
        <f t="shared" si="35"/>
        <v>df['evm_sector_zscore'] = df.groupby(['year-month', 'sector'])[['evm']].apply(modified_z)</v>
      </c>
    </row>
    <row r="105" spans="1:25" x14ac:dyDescent="0.25">
      <c r="A105" t="s">
        <v>357</v>
      </c>
      <c r="B105">
        <v>106</v>
      </c>
      <c r="C105" t="str">
        <f t="shared" si="18"/>
        <v xml:space="preserve">'fcf_ocf', </v>
      </c>
      <c r="D105" t="str">
        <f>VLOOKUP(A105,Status!A:C,3,FALSE)</f>
        <v>Financial Ratios Firm Level by WRDS</v>
      </c>
      <c r="E105">
        <v>401</v>
      </c>
      <c r="F105" t="str">
        <f t="shared" si="19"/>
        <v xml:space="preserve">df = df[np.abs(df.fcf_ocf-df.fcf_ocf.apply(np.nanmean())&lt;=(3*df.fcf_ocf.apply(nanstd())] </v>
      </c>
      <c r="G105" t="str">
        <f t="shared" si="20"/>
        <v>fcf_ocf_median = df.groupby(['year-month'])[['fcf_ocf']].apply(np.nanmedian)</v>
      </c>
      <c r="H105">
        <v>402</v>
      </c>
      <c r="I105" t="str">
        <f t="shared" si="21"/>
        <v>fcf_ocf_median.name = 'fcf_ocf_median'</v>
      </c>
      <c r="J105">
        <v>403</v>
      </c>
      <c r="K105">
        <v>404</v>
      </c>
      <c r="L105" t="str">
        <f t="shared" si="22"/>
        <v>df = df.join(fcf_ocf_median, on=['year-month'])</v>
      </c>
      <c r="M105" t="str">
        <f t="shared" si="23"/>
        <v>fcf_ocf_sector_median = df.groupby(['year-month', 'sector'])[['fcf_ocf']].apply(np.nanmedian)</v>
      </c>
      <c r="N105" t="str">
        <f t="shared" si="24"/>
        <v>fcf_ocf_sector_median.name = 'fcf_ocf_sector_median'</v>
      </c>
      <c r="O105" t="str">
        <f t="shared" si="25"/>
        <v>df = df.join(fcf_ocf_sector_median, on=['year-month', 'sector'])</v>
      </c>
      <c r="P105" t="str">
        <f t="shared" si="26"/>
        <v>if df.groupby(['year-month'])[['fcf_ocf']].apply(mad).any() == 0:
    fcf_ocf_mad = df.groupby(['year-month'])[['fcf_ocf']].apply(meanad)
else:
    fcf_ocf_mad = df.groupby(['year-month'])[['fcf_ocf']].apply(mad)</v>
      </c>
      <c r="Q105" t="str">
        <f t="shared" si="27"/>
        <v>fcf_ocf_mad.name = 'fcf_ocf_mad'</v>
      </c>
      <c r="R105" t="str">
        <f t="shared" si="28"/>
        <v>df = df.join(fcf_ocf_mad, on=['year-month'])</v>
      </c>
      <c r="S105" t="str">
        <f t="shared" si="29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T105" t="str">
        <f t="shared" si="30"/>
        <v>fcf_ocf_sector_mad.name = 'fcf_ocf_sector_mad'</v>
      </c>
      <c r="U105" t="str">
        <f t="shared" si="31"/>
        <v>df = df.join(fcf_ocf_sector_mad, on=['year-month', 'sector'])</v>
      </c>
      <c r="V105" t="str">
        <f t="shared" si="32"/>
        <v>df['fcf_ocf_zscore'] = (df['fcf_ocf'] - df['fcf_ocf_median']) / df['fcf_ocf_mad']</v>
      </c>
      <c r="W105" t="str">
        <f t="shared" si="33"/>
        <v>df['fcf_ocf_zscore'] = df.groupby(['year-month'])[['fcf_ocf']].apply(modified_z)</v>
      </c>
      <c r="X105" t="str">
        <f t="shared" si="34"/>
        <v>df['fcf_ocf_sector_zscore'] = (df['fcf_ocf'] - df['fcf_ocf_sector_median']) / df['fcf_ocf_sector_mad']</v>
      </c>
      <c r="Y105" t="str">
        <f t="shared" si="35"/>
        <v>df['fcf_ocf_sector_zscore'] = df.groupby(['year-month', 'sector'])[['fcf_ocf']].apply(modified_z)</v>
      </c>
    </row>
    <row r="106" spans="1:25" x14ac:dyDescent="0.25">
      <c r="A106" t="s">
        <v>410</v>
      </c>
      <c r="B106">
        <v>107</v>
      </c>
      <c r="C106" t="str">
        <f t="shared" si="18"/>
        <v xml:space="preserve">'gpm', </v>
      </c>
      <c r="D106" t="str">
        <f>VLOOKUP(A106,Status!A:C,3,FALSE)</f>
        <v>Financial Ratios Firm Level by WRDS</v>
      </c>
      <c r="E106">
        <v>405</v>
      </c>
      <c r="F106" t="str">
        <f t="shared" si="19"/>
        <v xml:space="preserve">df = df[np.abs(df.gpm-df.gpm.apply(np.nanmean())&lt;=(3*df.gpm.apply(nanstd())] </v>
      </c>
      <c r="G106" t="str">
        <f t="shared" si="20"/>
        <v>gpm_median = df.groupby(['year-month'])[['gpm']].apply(np.nanmedian)</v>
      </c>
      <c r="H106">
        <v>406</v>
      </c>
      <c r="I106" t="str">
        <f t="shared" si="21"/>
        <v>gpm_median.name = 'gpm_median'</v>
      </c>
      <c r="J106">
        <v>407</v>
      </c>
      <c r="K106">
        <v>408</v>
      </c>
      <c r="L106" t="str">
        <f t="shared" si="22"/>
        <v>df = df.join(gpm_median, on=['year-month'])</v>
      </c>
      <c r="M106" t="str">
        <f t="shared" si="23"/>
        <v>gpm_sector_median = df.groupby(['year-month', 'sector'])[['gpm']].apply(np.nanmedian)</v>
      </c>
      <c r="N106" t="str">
        <f t="shared" si="24"/>
        <v>gpm_sector_median.name = 'gpm_sector_median'</v>
      </c>
      <c r="O106" t="str">
        <f t="shared" si="25"/>
        <v>df = df.join(gpm_sector_median, on=['year-month', 'sector'])</v>
      </c>
      <c r="P106" t="str">
        <f t="shared" si="26"/>
        <v>if df.groupby(['year-month'])[['gpm']].apply(mad).any() == 0:
    gpm_mad = df.groupby(['year-month'])[['gpm']].apply(meanad)
else:
    gpm_mad = df.groupby(['year-month'])[['gpm']].apply(mad)</v>
      </c>
      <c r="Q106" t="str">
        <f t="shared" si="27"/>
        <v>gpm_mad.name = 'gpm_mad'</v>
      </c>
      <c r="R106" t="str">
        <f t="shared" si="28"/>
        <v>df = df.join(gpm_mad, on=['year-month'])</v>
      </c>
      <c r="S106" t="str">
        <f t="shared" si="29"/>
        <v>if df.groupby(['year-month', 'sector'])[['gpm']].apply(mad).any() == 0:
    gpm_sector_mad = df.groupby(['year-month', 'sector'])[['gpm']].apply(meanad)
else:
    gpm_sector_mad = df.groupby(['year-month', 'sector'])[['gpm']].apply(mad)</v>
      </c>
      <c r="T106" t="str">
        <f t="shared" si="30"/>
        <v>gpm_sector_mad.name = 'gpm_sector_mad'</v>
      </c>
      <c r="U106" t="str">
        <f t="shared" si="31"/>
        <v>df = df.join(gpm_sector_mad, on=['year-month', 'sector'])</v>
      </c>
      <c r="V106" t="str">
        <f t="shared" si="32"/>
        <v>df['gpm_zscore'] = (df['gpm'] - df['gpm_median']) / df['gpm_mad']</v>
      </c>
      <c r="W106" t="str">
        <f t="shared" si="33"/>
        <v>df['gpm_zscore'] = df.groupby(['year-month'])[['gpm']].apply(modified_z)</v>
      </c>
      <c r="X106" t="str">
        <f t="shared" si="34"/>
        <v>df['gpm_sector_zscore'] = (df['gpm'] - df['gpm_sector_median']) / df['gpm_sector_mad']</v>
      </c>
      <c r="Y106" t="str">
        <f t="shared" si="35"/>
        <v>df['gpm_sector_zscore'] = df.groupby(['year-month', 'sector'])[['gpm']].apply(modified_z)</v>
      </c>
    </row>
    <row r="107" spans="1:25" x14ac:dyDescent="0.25">
      <c r="A107" t="s">
        <v>448</v>
      </c>
      <c r="B107">
        <v>108</v>
      </c>
      <c r="C107" t="str">
        <f t="shared" si="18"/>
        <v xml:space="preserve">'GProf', </v>
      </c>
      <c r="D107" t="str">
        <f>VLOOKUP(A107,Status!A:C,3,FALSE)</f>
        <v>Financial Ratios Firm Level by WRDS</v>
      </c>
      <c r="E107">
        <v>409</v>
      </c>
      <c r="F107" t="str">
        <f t="shared" si="19"/>
        <v xml:space="preserve">df = df[np.abs(df.GProf-df.GProf.apply(np.nanmean())&lt;=(3*df.GProf.apply(nanstd())] </v>
      </c>
      <c r="G107" t="str">
        <f t="shared" si="20"/>
        <v>GProf_median = df.groupby(['year-month'])[['GProf']].apply(np.nanmedian)</v>
      </c>
      <c r="H107">
        <v>410</v>
      </c>
      <c r="I107" t="str">
        <f t="shared" si="21"/>
        <v>GProf_median.name = 'GProf_median'</v>
      </c>
      <c r="J107">
        <v>411</v>
      </c>
      <c r="K107">
        <v>412</v>
      </c>
      <c r="L107" t="str">
        <f t="shared" si="22"/>
        <v>df = df.join(GProf_median, on=['year-month'])</v>
      </c>
      <c r="M107" t="str">
        <f t="shared" si="23"/>
        <v>GProf_sector_median = df.groupby(['year-month', 'sector'])[['GProf']].apply(np.nanmedian)</v>
      </c>
      <c r="N107" t="str">
        <f t="shared" si="24"/>
        <v>GProf_sector_median.name = 'GProf_sector_median'</v>
      </c>
      <c r="O107" t="str">
        <f t="shared" si="25"/>
        <v>df = df.join(GProf_sector_median, on=['year-month', 'sector'])</v>
      </c>
      <c r="P107" t="str">
        <f t="shared" si="26"/>
        <v>if df.groupby(['year-month'])[['GProf']].apply(mad).any() == 0:
    GProf_mad = df.groupby(['year-month'])[['GProf']].apply(meanad)
else:
    GProf_mad = df.groupby(['year-month'])[['GProf']].apply(mad)</v>
      </c>
      <c r="Q107" t="str">
        <f t="shared" si="27"/>
        <v>GProf_mad.name = 'GProf_mad'</v>
      </c>
      <c r="R107" t="str">
        <f t="shared" si="28"/>
        <v>df = df.join(GProf_mad, on=['year-month'])</v>
      </c>
      <c r="S107" t="str">
        <f t="shared" si="29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T107" t="str">
        <f t="shared" si="30"/>
        <v>GProf_sector_mad.name = 'GProf_sector_mad'</v>
      </c>
      <c r="U107" t="str">
        <f t="shared" si="31"/>
        <v>df = df.join(GProf_sector_mad, on=['year-month', 'sector'])</v>
      </c>
      <c r="V107" t="str">
        <f t="shared" si="32"/>
        <v>df['GProf_zscore'] = (df['GProf'] - df['GProf_median']) / df['GProf_mad']</v>
      </c>
      <c r="W107" t="str">
        <f t="shared" si="33"/>
        <v>df['GProf_zscore'] = df.groupby(['year-month'])[['GProf']].apply(modified_z)</v>
      </c>
      <c r="X107" t="str">
        <f t="shared" si="34"/>
        <v>df['GProf_sector_zscore'] = (df['GProf'] - df['GProf_sector_median']) / df['GProf_sector_mad']</v>
      </c>
      <c r="Y107" t="str">
        <f t="shared" si="35"/>
        <v>df['GProf_sector_zscore'] = df.groupby(['year-month', 'sector'])[['GProf']].apply(modified_z)</v>
      </c>
    </row>
    <row r="108" spans="1:25" x14ac:dyDescent="0.25">
      <c r="A108" t="s">
        <v>341</v>
      </c>
      <c r="B108">
        <v>109</v>
      </c>
      <c r="C108" t="str">
        <f t="shared" si="18"/>
        <v xml:space="preserve">'int_debt', </v>
      </c>
      <c r="D108" t="str">
        <f>VLOOKUP(A108,Status!A:C,3,FALSE)</f>
        <v>Financial Ratios Firm Level by WRDS</v>
      </c>
      <c r="E108">
        <v>413</v>
      </c>
      <c r="F108" t="str">
        <f t="shared" si="19"/>
        <v xml:space="preserve">df = df[np.abs(df.int_debt-df.int_debt.apply(np.nanmean())&lt;=(3*df.int_debt.apply(nanstd())] </v>
      </c>
      <c r="G108" t="str">
        <f t="shared" si="20"/>
        <v>int_debt_median = df.groupby(['year-month'])[['int_debt']].apply(np.nanmedian)</v>
      </c>
      <c r="H108">
        <v>414</v>
      </c>
      <c r="I108" t="str">
        <f t="shared" si="21"/>
        <v>int_debt_median.name = 'int_debt_median'</v>
      </c>
      <c r="J108">
        <v>415</v>
      </c>
      <c r="K108">
        <v>416</v>
      </c>
      <c r="L108" t="str">
        <f t="shared" si="22"/>
        <v>df = df.join(int_debt_median, on=['year-month'])</v>
      </c>
      <c r="M108" t="str">
        <f t="shared" si="23"/>
        <v>int_debt_sector_median = df.groupby(['year-month', 'sector'])[['int_debt']].apply(np.nanmedian)</v>
      </c>
      <c r="N108" t="str">
        <f t="shared" si="24"/>
        <v>int_debt_sector_median.name = 'int_debt_sector_median'</v>
      </c>
      <c r="O108" t="str">
        <f t="shared" si="25"/>
        <v>df = df.join(int_debt_sector_median, on=['year-month', 'sector'])</v>
      </c>
      <c r="P108" t="str">
        <f t="shared" si="26"/>
        <v>if df.groupby(['year-month'])[['int_debt']].apply(mad).any() == 0:
    int_debt_mad = df.groupby(['year-month'])[['int_debt']].apply(meanad)
else:
    int_debt_mad = df.groupby(['year-month'])[['int_debt']].apply(mad)</v>
      </c>
      <c r="Q108" t="str">
        <f t="shared" si="27"/>
        <v>int_debt_mad.name = 'int_debt_mad'</v>
      </c>
      <c r="R108" t="str">
        <f t="shared" si="28"/>
        <v>df = df.join(int_debt_mad, on=['year-month'])</v>
      </c>
      <c r="S108" t="str">
        <f t="shared" si="29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T108" t="str">
        <f t="shared" si="30"/>
        <v>int_debt_sector_mad.name = 'int_debt_sector_mad'</v>
      </c>
      <c r="U108" t="str">
        <f t="shared" si="31"/>
        <v>df = df.join(int_debt_sector_mad, on=['year-month', 'sector'])</v>
      </c>
      <c r="V108" t="str">
        <f t="shared" si="32"/>
        <v>df['int_debt_zscore'] = (df['int_debt'] - df['int_debt_median']) / df['int_debt_mad']</v>
      </c>
      <c r="W108" t="str">
        <f t="shared" si="33"/>
        <v>df['int_debt_zscore'] = df.groupby(['year-month'])[['int_debt']].apply(modified_z)</v>
      </c>
      <c r="X108" t="str">
        <f t="shared" si="34"/>
        <v>df['int_debt_sector_zscore'] = (df['int_debt'] - df['int_debt_sector_median']) / df['int_debt_sector_mad']</v>
      </c>
      <c r="Y108" t="str">
        <f t="shared" si="35"/>
        <v>df['int_debt_sector_zscore'] = df.groupby(['year-month', 'sector'])[['int_debt']].apply(modified_z)</v>
      </c>
    </row>
    <row r="109" spans="1:25" x14ac:dyDescent="0.25">
      <c r="A109" t="s">
        <v>345</v>
      </c>
      <c r="B109">
        <v>110</v>
      </c>
      <c r="C109" t="str">
        <f t="shared" si="18"/>
        <v xml:space="preserve">'int_totdebt', </v>
      </c>
      <c r="D109" t="str">
        <f>VLOOKUP(A109,Status!A:C,3,FALSE)</f>
        <v>Financial Ratios Firm Level by WRDS</v>
      </c>
      <c r="E109">
        <v>417</v>
      </c>
      <c r="F109" t="str">
        <f t="shared" si="19"/>
        <v xml:space="preserve">df = df[np.abs(df.int_totdebt-df.int_totdebt.apply(np.nanmean())&lt;=(3*df.int_totdebt.apply(nanstd())] </v>
      </c>
      <c r="G109" t="str">
        <f t="shared" si="20"/>
        <v>int_totdebt_median = df.groupby(['year-month'])[['int_totdebt']].apply(np.nanmedian)</v>
      </c>
      <c r="H109">
        <v>418</v>
      </c>
      <c r="I109" t="str">
        <f t="shared" si="21"/>
        <v>int_totdebt_median.name = 'int_totdebt_median'</v>
      </c>
      <c r="J109">
        <v>419</v>
      </c>
      <c r="K109">
        <v>420</v>
      </c>
      <c r="L109" t="str">
        <f t="shared" si="22"/>
        <v>df = df.join(int_totdebt_median, on=['year-month'])</v>
      </c>
      <c r="M109" t="str">
        <f t="shared" si="23"/>
        <v>int_totdebt_sector_median = df.groupby(['year-month', 'sector'])[['int_totdebt']].apply(np.nanmedian)</v>
      </c>
      <c r="N109" t="str">
        <f t="shared" si="24"/>
        <v>int_totdebt_sector_median.name = 'int_totdebt_sector_median'</v>
      </c>
      <c r="O109" t="str">
        <f t="shared" si="25"/>
        <v>df = df.join(int_totdebt_sector_median, on=['year-month', 'sector'])</v>
      </c>
      <c r="P109" t="str">
        <f t="shared" si="26"/>
        <v>if df.groupby(['year-month'])[['int_totdebt']].apply(mad).any() == 0:
    int_totdebt_mad = df.groupby(['year-month'])[['int_totdebt']].apply(meanad)
else:
    int_totdebt_mad = df.groupby(['year-month'])[['int_totdebt']].apply(mad)</v>
      </c>
      <c r="Q109" t="str">
        <f t="shared" si="27"/>
        <v>int_totdebt_mad.name = 'int_totdebt_mad'</v>
      </c>
      <c r="R109" t="str">
        <f t="shared" si="28"/>
        <v>df = df.join(int_totdebt_mad, on=['year-month'])</v>
      </c>
      <c r="S109" t="str">
        <f t="shared" si="29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T109" t="str">
        <f t="shared" si="30"/>
        <v>int_totdebt_sector_mad.name = 'int_totdebt_sector_mad'</v>
      </c>
      <c r="U109" t="str">
        <f t="shared" si="31"/>
        <v>df = df.join(int_totdebt_sector_mad, on=['year-month', 'sector'])</v>
      </c>
      <c r="V109" t="str">
        <f t="shared" si="32"/>
        <v>df['int_totdebt_zscore'] = (df['int_totdebt'] - df['int_totdebt_median']) / df['int_totdebt_mad']</v>
      </c>
      <c r="W109" t="str">
        <f t="shared" si="33"/>
        <v>df['int_totdebt_zscore'] = df.groupby(['year-month'])[['int_totdebt']].apply(modified_z)</v>
      </c>
      <c r="X109" t="str">
        <f t="shared" si="34"/>
        <v>df['int_totdebt_sector_zscore'] = (df['int_totdebt'] - df['int_totdebt_sector_median']) / df['int_totdebt_sector_mad']</v>
      </c>
      <c r="Y109" t="str">
        <f t="shared" si="35"/>
        <v>df['int_totdebt_sector_zscore'] = df.groupby(['year-month', 'sector'])[['int_totdebt']].apply(modified_z)</v>
      </c>
    </row>
    <row r="110" spans="1:25" x14ac:dyDescent="0.25">
      <c r="A110" t="s">
        <v>356</v>
      </c>
      <c r="B110">
        <v>111</v>
      </c>
      <c r="C110" t="str">
        <f t="shared" si="18"/>
        <v xml:space="preserve">'intcov', </v>
      </c>
      <c r="D110" t="str">
        <f>VLOOKUP(A110,Status!A:C,3,FALSE)</f>
        <v>Financial Ratios Firm Level by WRDS</v>
      </c>
      <c r="E110">
        <v>421</v>
      </c>
      <c r="F110" t="str">
        <f t="shared" si="19"/>
        <v xml:space="preserve">df = df[np.abs(df.intcov-df.intcov.apply(np.nanmean())&lt;=(3*df.intcov.apply(nanstd())] </v>
      </c>
      <c r="G110" t="str">
        <f t="shared" si="20"/>
        <v>intcov_median = df.groupby(['year-month'])[['intcov']].apply(np.nanmedian)</v>
      </c>
      <c r="H110">
        <v>422</v>
      </c>
      <c r="I110" t="str">
        <f t="shared" si="21"/>
        <v>intcov_median.name = 'intcov_median'</v>
      </c>
      <c r="J110">
        <v>423</v>
      </c>
      <c r="K110">
        <v>424</v>
      </c>
      <c r="L110" t="str">
        <f t="shared" si="22"/>
        <v>df = df.join(intcov_median, on=['year-month'])</v>
      </c>
      <c r="M110" t="str">
        <f t="shared" si="23"/>
        <v>intcov_sector_median = df.groupby(['year-month', 'sector'])[['intcov']].apply(np.nanmedian)</v>
      </c>
      <c r="N110" t="str">
        <f t="shared" si="24"/>
        <v>intcov_sector_median.name = 'intcov_sector_median'</v>
      </c>
      <c r="O110" t="str">
        <f t="shared" si="25"/>
        <v>df = df.join(intcov_sector_median, on=['year-month', 'sector'])</v>
      </c>
      <c r="P110" t="str">
        <f t="shared" si="26"/>
        <v>if df.groupby(['year-month'])[['intcov']].apply(mad).any() == 0:
    intcov_mad = df.groupby(['year-month'])[['intcov']].apply(meanad)
else:
    intcov_mad = df.groupby(['year-month'])[['intcov']].apply(mad)</v>
      </c>
      <c r="Q110" t="str">
        <f t="shared" si="27"/>
        <v>intcov_mad.name = 'intcov_mad'</v>
      </c>
      <c r="R110" t="str">
        <f t="shared" si="28"/>
        <v>df = df.join(intcov_mad, on=['year-month'])</v>
      </c>
      <c r="S110" t="str">
        <f t="shared" si="29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T110" t="str">
        <f t="shared" si="30"/>
        <v>intcov_sector_mad.name = 'intcov_sector_mad'</v>
      </c>
      <c r="U110" t="str">
        <f t="shared" si="31"/>
        <v>df = df.join(intcov_sector_mad, on=['year-month', 'sector'])</v>
      </c>
      <c r="V110" t="str">
        <f t="shared" si="32"/>
        <v>df['intcov_zscore'] = (df['intcov'] - df['intcov_median']) / df['intcov_mad']</v>
      </c>
      <c r="W110" t="str">
        <f t="shared" si="33"/>
        <v>df['intcov_zscore'] = df.groupby(['year-month'])[['intcov']].apply(modified_z)</v>
      </c>
      <c r="X110" t="str">
        <f t="shared" si="34"/>
        <v>df['intcov_sector_zscore'] = (df['intcov'] - df['intcov_sector_median']) / df['intcov_sector_mad']</v>
      </c>
      <c r="Y110" t="str">
        <f t="shared" si="35"/>
        <v>df['intcov_sector_zscore'] = df.groupby(['year-month', 'sector'])[['intcov']].apply(modified_z)</v>
      </c>
    </row>
    <row r="111" spans="1:25" x14ac:dyDescent="0.25">
      <c r="A111" t="s">
        <v>355</v>
      </c>
      <c r="B111">
        <v>112</v>
      </c>
      <c r="C111" t="str">
        <f t="shared" si="18"/>
        <v xml:space="preserve">'intcov_ratio', </v>
      </c>
      <c r="D111" t="str">
        <f>VLOOKUP(A111,Status!A:C,3,FALSE)</f>
        <v>Financial Ratios Firm Level by WRDS</v>
      </c>
      <c r="E111">
        <v>425</v>
      </c>
      <c r="F111" t="str">
        <f t="shared" si="19"/>
        <v xml:space="preserve">df = df[np.abs(df.intcov_ratio-df.intcov_ratio.apply(np.nanmean())&lt;=(3*df.intcov_ratio.apply(nanstd())] </v>
      </c>
      <c r="G111" t="str">
        <f t="shared" si="20"/>
        <v>intcov_ratio_median = df.groupby(['year-month'])[['intcov_ratio']].apply(np.nanmedian)</v>
      </c>
      <c r="H111">
        <v>426</v>
      </c>
      <c r="I111" t="str">
        <f t="shared" si="21"/>
        <v>intcov_ratio_median.name = 'intcov_ratio_median'</v>
      </c>
      <c r="J111">
        <v>427</v>
      </c>
      <c r="K111">
        <v>428</v>
      </c>
      <c r="L111" t="str">
        <f t="shared" si="22"/>
        <v>df = df.join(intcov_ratio_median, on=['year-month'])</v>
      </c>
      <c r="M111" t="str">
        <f t="shared" si="23"/>
        <v>intcov_ratio_sector_median = df.groupby(['year-month', 'sector'])[['intcov_ratio']].apply(np.nanmedian)</v>
      </c>
      <c r="N111" t="str">
        <f t="shared" si="24"/>
        <v>intcov_ratio_sector_median.name = 'intcov_ratio_sector_median'</v>
      </c>
      <c r="O111" t="str">
        <f t="shared" si="25"/>
        <v>df = df.join(intcov_ratio_sector_median, on=['year-month', 'sector'])</v>
      </c>
      <c r="P111" t="str">
        <f t="shared" si="26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Q111" t="str">
        <f t="shared" si="27"/>
        <v>intcov_ratio_mad.name = 'intcov_ratio_mad'</v>
      </c>
      <c r="R111" t="str">
        <f t="shared" si="28"/>
        <v>df = df.join(intcov_ratio_mad, on=['year-month'])</v>
      </c>
      <c r="S111" t="str">
        <f t="shared" si="29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T111" t="str">
        <f t="shared" si="30"/>
        <v>intcov_ratio_sector_mad.name = 'intcov_ratio_sector_mad'</v>
      </c>
      <c r="U111" t="str">
        <f t="shared" si="31"/>
        <v>df = df.join(intcov_ratio_sector_mad, on=['year-month', 'sector'])</v>
      </c>
      <c r="V111" t="str">
        <f t="shared" si="32"/>
        <v>df['intcov_ratio_zscore'] = (df['intcov_ratio'] - df['intcov_ratio_median']) / df['intcov_ratio_mad']</v>
      </c>
      <c r="W111" t="str">
        <f t="shared" si="33"/>
        <v>df['intcov_ratio_zscore'] = df.groupby(['year-month'])[['intcov_ratio']].apply(modified_z)</v>
      </c>
      <c r="X111" t="str">
        <f t="shared" si="34"/>
        <v>df['intcov_ratio_sector_zscore'] = (df['intcov_ratio'] - df['intcov_ratio_sector_median']) / df['intcov_ratio_sector_mad']</v>
      </c>
      <c r="Y111" t="str">
        <f t="shared" si="35"/>
        <v>df['intcov_ratio_sector_zscore'] = df.groupby(['year-month', 'sector'])[['intcov_ratio']].apply(modified_z)</v>
      </c>
    </row>
    <row r="112" spans="1:25" x14ac:dyDescent="0.25">
      <c r="A112" t="s">
        <v>344</v>
      </c>
      <c r="B112">
        <v>113</v>
      </c>
      <c r="C112" t="str">
        <f t="shared" si="18"/>
        <v xml:space="preserve">'inv_turn', </v>
      </c>
      <c r="D112" t="str">
        <f>VLOOKUP(A112,Status!A:C,3,FALSE)</f>
        <v>Financial Ratios Firm Level by WRDS</v>
      </c>
      <c r="E112">
        <v>429</v>
      </c>
      <c r="F112" t="str">
        <f t="shared" si="19"/>
        <v xml:space="preserve">df = df[np.abs(df.inv_turn-df.inv_turn.apply(np.nanmean())&lt;=(3*df.inv_turn.apply(nanstd())] </v>
      </c>
      <c r="G112" t="str">
        <f t="shared" si="20"/>
        <v>inv_turn_median = df.groupby(['year-month'])[['inv_turn']].apply(np.nanmedian)</v>
      </c>
      <c r="H112">
        <v>430</v>
      </c>
      <c r="I112" t="str">
        <f t="shared" si="21"/>
        <v>inv_turn_median.name = 'inv_turn_median'</v>
      </c>
      <c r="J112">
        <v>431</v>
      </c>
      <c r="K112">
        <v>432</v>
      </c>
      <c r="L112" t="str">
        <f t="shared" si="22"/>
        <v>df = df.join(inv_turn_median, on=['year-month'])</v>
      </c>
      <c r="M112" t="str">
        <f t="shared" si="23"/>
        <v>inv_turn_sector_median = df.groupby(['year-month', 'sector'])[['inv_turn']].apply(np.nanmedian)</v>
      </c>
      <c r="N112" t="str">
        <f t="shared" si="24"/>
        <v>inv_turn_sector_median.name = 'inv_turn_sector_median'</v>
      </c>
      <c r="O112" t="str">
        <f t="shared" si="25"/>
        <v>df = df.join(inv_turn_sector_median, on=['year-month', 'sector'])</v>
      </c>
      <c r="P112" t="str">
        <f t="shared" si="26"/>
        <v>if df.groupby(['year-month'])[['inv_turn']].apply(mad).any() == 0:
    inv_turn_mad = df.groupby(['year-month'])[['inv_turn']].apply(meanad)
else:
    inv_turn_mad = df.groupby(['year-month'])[['inv_turn']].apply(mad)</v>
      </c>
      <c r="Q112" t="str">
        <f t="shared" si="27"/>
        <v>inv_turn_mad.name = 'inv_turn_mad'</v>
      </c>
      <c r="R112" t="str">
        <f t="shared" si="28"/>
        <v>df = df.join(inv_turn_mad, on=['year-month'])</v>
      </c>
      <c r="S112" t="str">
        <f t="shared" si="29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T112" t="str">
        <f t="shared" si="30"/>
        <v>inv_turn_sector_mad.name = 'inv_turn_sector_mad'</v>
      </c>
      <c r="U112" t="str">
        <f t="shared" si="31"/>
        <v>df = df.join(inv_turn_sector_mad, on=['year-month', 'sector'])</v>
      </c>
      <c r="V112" t="str">
        <f t="shared" si="32"/>
        <v>df['inv_turn_zscore'] = (df['inv_turn'] - df['inv_turn_median']) / df['inv_turn_mad']</v>
      </c>
      <c r="W112" t="str">
        <f t="shared" si="33"/>
        <v>df['inv_turn_zscore'] = df.groupby(['year-month'])[['inv_turn']].apply(modified_z)</v>
      </c>
      <c r="X112" t="str">
        <f t="shared" si="34"/>
        <v>df['inv_turn_sector_zscore'] = (df['inv_turn'] - df['inv_turn_sector_median']) / df['inv_turn_sector_mad']</v>
      </c>
      <c r="Y112" t="str">
        <f t="shared" si="35"/>
        <v>df['inv_turn_sector_zscore'] = df.groupby(['year-month', 'sector'])[['inv_turn']].apply(modified_z)</v>
      </c>
    </row>
    <row r="113" spans="1:25" x14ac:dyDescent="0.25">
      <c r="A113" t="s">
        <v>358</v>
      </c>
      <c r="B113">
        <v>114</v>
      </c>
      <c r="C113" t="str">
        <f t="shared" si="18"/>
        <v xml:space="preserve">'invt_act', </v>
      </c>
      <c r="D113" t="str">
        <f>VLOOKUP(A113,Status!A:C,3,FALSE)</f>
        <v>Financial Ratios Firm Level by WRDS</v>
      </c>
      <c r="E113">
        <v>433</v>
      </c>
      <c r="F113" t="str">
        <f t="shared" si="19"/>
        <v xml:space="preserve">df = df[np.abs(df.invt_act-df.invt_act.apply(np.nanmean())&lt;=(3*df.invt_act.apply(nanstd())] </v>
      </c>
      <c r="G113" t="str">
        <f t="shared" si="20"/>
        <v>invt_act_median = df.groupby(['year-month'])[['invt_act']].apply(np.nanmedian)</v>
      </c>
      <c r="H113">
        <v>434</v>
      </c>
      <c r="I113" t="str">
        <f t="shared" si="21"/>
        <v>invt_act_median.name = 'invt_act_median'</v>
      </c>
      <c r="J113">
        <v>435</v>
      </c>
      <c r="K113">
        <v>436</v>
      </c>
      <c r="L113" t="str">
        <f t="shared" si="22"/>
        <v>df = df.join(invt_act_median, on=['year-month'])</v>
      </c>
      <c r="M113" t="str">
        <f t="shared" si="23"/>
        <v>invt_act_sector_median = df.groupby(['year-month', 'sector'])[['invt_act']].apply(np.nanmedian)</v>
      </c>
      <c r="N113" t="str">
        <f t="shared" si="24"/>
        <v>invt_act_sector_median.name = 'invt_act_sector_median'</v>
      </c>
      <c r="O113" t="str">
        <f t="shared" si="25"/>
        <v>df = df.join(invt_act_sector_median, on=['year-month', 'sector'])</v>
      </c>
      <c r="P113" t="str">
        <f t="shared" si="26"/>
        <v>if df.groupby(['year-month'])[['invt_act']].apply(mad).any() == 0:
    invt_act_mad = df.groupby(['year-month'])[['invt_act']].apply(meanad)
else:
    invt_act_mad = df.groupby(['year-month'])[['invt_act']].apply(mad)</v>
      </c>
      <c r="Q113" t="str">
        <f t="shared" si="27"/>
        <v>invt_act_mad.name = 'invt_act_mad'</v>
      </c>
      <c r="R113" t="str">
        <f t="shared" si="28"/>
        <v>df = df.join(invt_act_mad, on=['year-month'])</v>
      </c>
      <c r="S113" t="str">
        <f t="shared" si="29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T113" t="str">
        <f t="shared" si="30"/>
        <v>invt_act_sector_mad.name = 'invt_act_sector_mad'</v>
      </c>
      <c r="U113" t="str">
        <f t="shared" si="31"/>
        <v>df = df.join(invt_act_sector_mad, on=['year-month', 'sector'])</v>
      </c>
      <c r="V113" t="str">
        <f t="shared" si="32"/>
        <v>df['invt_act_zscore'] = (df['invt_act'] - df['invt_act_median']) / df['invt_act_mad']</v>
      </c>
      <c r="W113" t="str">
        <f t="shared" si="33"/>
        <v>df['invt_act_zscore'] = df.groupby(['year-month'])[['invt_act']].apply(modified_z)</v>
      </c>
      <c r="X113" t="str">
        <f t="shared" si="34"/>
        <v>df['invt_act_sector_zscore'] = (df['invt_act'] - df['invt_act_sector_median']) / df['invt_act_sector_mad']</v>
      </c>
      <c r="Y113" t="str">
        <f t="shared" si="35"/>
        <v>df['invt_act_sector_zscore'] = df.groupby(['year-month', 'sector'])[['invt_act']].apply(modified_z)</v>
      </c>
    </row>
    <row r="114" spans="1:25" x14ac:dyDescent="0.25">
      <c r="A114" t="s">
        <v>441</v>
      </c>
      <c r="B114">
        <v>115</v>
      </c>
      <c r="C114" t="str">
        <f t="shared" si="18"/>
        <v xml:space="preserve">'lt_debt', </v>
      </c>
      <c r="D114" t="str">
        <f>VLOOKUP(A114,Status!A:C,3,FALSE)</f>
        <v>Financial Ratios Firm Level by WRDS</v>
      </c>
      <c r="E114">
        <v>437</v>
      </c>
      <c r="F114" t="str">
        <f t="shared" si="19"/>
        <v xml:space="preserve">df = df[np.abs(df.lt_debt-df.lt_debt.apply(np.nanmean())&lt;=(3*df.lt_debt.apply(nanstd())] </v>
      </c>
      <c r="G114" t="str">
        <f t="shared" si="20"/>
        <v>lt_debt_median = df.groupby(['year-month'])[['lt_debt']].apply(np.nanmedian)</v>
      </c>
      <c r="H114">
        <v>438</v>
      </c>
      <c r="I114" t="str">
        <f t="shared" si="21"/>
        <v>lt_debt_median.name = 'lt_debt_median'</v>
      </c>
      <c r="J114">
        <v>439</v>
      </c>
      <c r="K114">
        <v>440</v>
      </c>
      <c r="L114" t="str">
        <f t="shared" si="22"/>
        <v>df = df.join(lt_debt_median, on=['year-month'])</v>
      </c>
      <c r="M114" t="str">
        <f t="shared" si="23"/>
        <v>lt_debt_sector_median = df.groupby(['year-month', 'sector'])[['lt_debt']].apply(np.nanmedian)</v>
      </c>
      <c r="N114" t="str">
        <f t="shared" si="24"/>
        <v>lt_debt_sector_median.name = 'lt_debt_sector_median'</v>
      </c>
      <c r="O114" t="str">
        <f t="shared" si="25"/>
        <v>df = df.join(lt_debt_sector_median, on=['year-month', 'sector'])</v>
      </c>
      <c r="P114" t="str">
        <f t="shared" si="26"/>
        <v>if df.groupby(['year-month'])[['lt_debt']].apply(mad).any() == 0:
    lt_debt_mad = df.groupby(['year-month'])[['lt_debt']].apply(meanad)
else:
    lt_debt_mad = df.groupby(['year-month'])[['lt_debt']].apply(mad)</v>
      </c>
      <c r="Q114" t="str">
        <f t="shared" si="27"/>
        <v>lt_debt_mad.name = 'lt_debt_mad'</v>
      </c>
      <c r="R114" t="str">
        <f t="shared" si="28"/>
        <v>df = df.join(lt_debt_mad, on=['year-month'])</v>
      </c>
      <c r="S114" t="str">
        <f t="shared" si="29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T114" t="str">
        <f t="shared" si="30"/>
        <v>lt_debt_sector_mad.name = 'lt_debt_sector_mad'</v>
      </c>
      <c r="U114" t="str">
        <f t="shared" si="31"/>
        <v>df = df.join(lt_debt_sector_mad, on=['year-month', 'sector'])</v>
      </c>
      <c r="V114" t="str">
        <f t="shared" si="32"/>
        <v>df['lt_debt_zscore'] = (df['lt_debt'] - df['lt_debt_median']) / df['lt_debt_mad']</v>
      </c>
      <c r="W114" t="str">
        <f t="shared" si="33"/>
        <v>df['lt_debt_zscore'] = df.groupby(['year-month'])[['lt_debt']].apply(modified_z)</v>
      </c>
      <c r="X114" t="str">
        <f t="shared" si="34"/>
        <v>df['lt_debt_sector_zscore'] = (df['lt_debt'] - df['lt_debt_sector_median']) / df['lt_debt_sector_mad']</v>
      </c>
      <c r="Y114" t="str">
        <f t="shared" si="35"/>
        <v>df['lt_debt_sector_zscore'] = df.groupby(['year-month', 'sector'])[['lt_debt']].apply(modified_z)</v>
      </c>
    </row>
    <row r="115" spans="1:25" x14ac:dyDescent="0.25">
      <c r="A115" t="s">
        <v>419</v>
      </c>
      <c r="B115">
        <v>116</v>
      </c>
      <c r="C115" t="str">
        <f t="shared" si="18"/>
        <v xml:space="preserve">'lt_ppent', </v>
      </c>
      <c r="D115" t="str">
        <f>VLOOKUP(A115,Status!A:C,3,FALSE)</f>
        <v>Financial Ratios Firm Level by WRDS</v>
      </c>
      <c r="E115">
        <v>441</v>
      </c>
      <c r="F115" t="str">
        <f t="shared" si="19"/>
        <v xml:space="preserve">df = df[np.abs(df.lt_ppent-df.lt_ppent.apply(np.nanmean())&lt;=(3*df.lt_ppent.apply(nanstd())] </v>
      </c>
      <c r="G115" t="str">
        <f t="shared" si="20"/>
        <v>lt_ppent_median = df.groupby(['year-month'])[['lt_ppent']].apply(np.nanmedian)</v>
      </c>
      <c r="H115">
        <v>442</v>
      </c>
      <c r="I115" t="str">
        <f t="shared" si="21"/>
        <v>lt_ppent_median.name = 'lt_ppent_median'</v>
      </c>
      <c r="J115">
        <v>443</v>
      </c>
      <c r="K115">
        <v>444</v>
      </c>
      <c r="L115" t="str">
        <f t="shared" si="22"/>
        <v>df = df.join(lt_ppent_median, on=['year-month'])</v>
      </c>
      <c r="M115" t="str">
        <f t="shared" si="23"/>
        <v>lt_ppent_sector_median = df.groupby(['year-month', 'sector'])[['lt_ppent']].apply(np.nanmedian)</v>
      </c>
      <c r="N115" t="str">
        <f t="shared" si="24"/>
        <v>lt_ppent_sector_median.name = 'lt_ppent_sector_median'</v>
      </c>
      <c r="O115" t="str">
        <f t="shared" si="25"/>
        <v>df = df.join(lt_ppent_sector_median, on=['year-month', 'sector'])</v>
      </c>
      <c r="P115" t="str">
        <f t="shared" si="26"/>
        <v>if df.groupby(['year-month'])[['lt_ppent']].apply(mad).any() == 0:
    lt_ppent_mad = df.groupby(['year-month'])[['lt_ppent']].apply(meanad)
else:
    lt_ppent_mad = df.groupby(['year-month'])[['lt_ppent']].apply(mad)</v>
      </c>
      <c r="Q115" t="str">
        <f t="shared" si="27"/>
        <v>lt_ppent_mad.name = 'lt_ppent_mad'</v>
      </c>
      <c r="R115" t="str">
        <f t="shared" si="28"/>
        <v>df = df.join(lt_ppent_mad, on=['year-month'])</v>
      </c>
      <c r="S115" t="str">
        <f t="shared" si="29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T115" t="str">
        <f t="shared" si="30"/>
        <v>lt_ppent_sector_mad.name = 'lt_ppent_sector_mad'</v>
      </c>
      <c r="U115" t="str">
        <f t="shared" si="31"/>
        <v>df = df.join(lt_ppent_sector_mad, on=['year-month', 'sector'])</v>
      </c>
      <c r="V115" t="str">
        <f t="shared" si="32"/>
        <v>df['lt_ppent_zscore'] = (df['lt_ppent'] - df['lt_ppent_median']) / df['lt_ppent_mad']</v>
      </c>
      <c r="W115" t="str">
        <f t="shared" si="33"/>
        <v>df['lt_ppent_zscore'] = df.groupby(['year-month'])[['lt_ppent']].apply(modified_z)</v>
      </c>
      <c r="X115" t="str">
        <f t="shared" si="34"/>
        <v>df['lt_ppent_sector_zscore'] = (df['lt_ppent'] - df['lt_ppent_sector_median']) / df['lt_ppent_sector_mad']</v>
      </c>
      <c r="Y115" t="str">
        <f t="shared" si="35"/>
        <v>df['lt_ppent_sector_zscore'] = df.groupby(['year-month', 'sector'])[['lt_ppent']].apply(modified_z)</v>
      </c>
    </row>
    <row r="116" spans="1:25" x14ac:dyDescent="0.25">
      <c r="A116" t="s">
        <v>416</v>
      </c>
      <c r="B116">
        <v>117</v>
      </c>
      <c r="C116" t="str">
        <f t="shared" si="18"/>
        <v xml:space="preserve">'npm', </v>
      </c>
      <c r="D116" t="str">
        <f>VLOOKUP(A116,Status!A:C,3,FALSE)</f>
        <v>Financial Ratios Firm Level by WRDS</v>
      </c>
      <c r="E116">
        <v>445</v>
      </c>
      <c r="F116" t="str">
        <f t="shared" si="19"/>
        <v xml:space="preserve">df = df[np.abs(df.npm-df.npm.apply(np.nanmean())&lt;=(3*df.npm.apply(nanstd())] </v>
      </c>
      <c r="G116" t="str">
        <f t="shared" si="20"/>
        <v>npm_median = df.groupby(['year-month'])[['npm']].apply(np.nanmedian)</v>
      </c>
      <c r="H116">
        <v>446</v>
      </c>
      <c r="I116" t="str">
        <f t="shared" si="21"/>
        <v>npm_median.name = 'npm_median'</v>
      </c>
      <c r="J116">
        <v>447</v>
      </c>
      <c r="K116">
        <v>448</v>
      </c>
      <c r="L116" t="str">
        <f t="shared" si="22"/>
        <v>df = df.join(npm_median, on=['year-month'])</v>
      </c>
      <c r="M116" t="str">
        <f t="shared" si="23"/>
        <v>npm_sector_median = df.groupby(['year-month', 'sector'])[['npm']].apply(np.nanmedian)</v>
      </c>
      <c r="N116" t="str">
        <f t="shared" si="24"/>
        <v>npm_sector_median.name = 'npm_sector_median'</v>
      </c>
      <c r="O116" t="str">
        <f t="shared" si="25"/>
        <v>df = df.join(npm_sector_median, on=['year-month', 'sector'])</v>
      </c>
      <c r="P116" t="str">
        <f t="shared" si="26"/>
        <v>if df.groupby(['year-month'])[['npm']].apply(mad).any() == 0:
    npm_mad = df.groupby(['year-month'])[['npm']].apply(meanad)
else:
    npm_mad = df.groupby(['year-month'])[['npm']].apply(mad)</v>
      </c>
      <c r="Q116" t="str">
        <f t="shared" si="27"/>
        <v>npm_mad.name = 'npm_mad'</v>
      </c>
      <c r="R116" t="str">
        <f t="shared" si="28"/>
        <v>df = df.join(npm_mad, on=['year-month'])</v>
      </c>
      <c r="S116" t="str">
        <f t="shared" si="29"/>
        <v>if df.groupby(['year-month', 'sector'])[['npm']].apply(mad).any() == 0:
    npm_sector_mad = df.groupby(['year-month', 'sector'])[['npm']].apply(meanad)
else:
    npm_sector_mad = df.groupby(['year-month', 'sector'])[['npm']].apply(mad)</v>
      </c>
      <c r="T116" t="str">
        <f t="shared" si="30"/>
        <v>npm_sector_mad.name = 'npm_sector_mad'</v>
      </c>
      <c r="U116" t="str">
        <f t="shared" si="31"/>
        <v>df = df.join(npm_sector_mad, on=['year-month', 'sector'])</v>
      </c>
      <c r="V116" t="str">
        <f t="shared" si="32"/>
        <v>df['npm_zscore'] = (df['npm'] - df['npm_median']) / df['npm_mad']</v>
      </c>
      <c r="W116" t="str">
        <f t="shared" si="33"/>
        <v>df['npm_zscore'] = df.groupby(['year-month'])[['npm']].apply(modified_z)</v>
      </c>
      <c r="X116" t="str">
        <f t="shared" si="34"/>
        <v>df['npm_sector_zscore'] = (df['npm'] - df['npm_sector_median']) / df['npm_sector_mad']</v>
      </c>
      <c r="Y116" t="str">
        <f t="shared" si="35"/>
        <v>df['npm_sector_zscore'] = df.groupby(['year-month', 'sector'])[['npm']].apply(modified_z)</v>
      </c>
    </row>
    <row r="117" spans="1:25" x14ac:dyDescent="0.25">
      <c r="A117" t="s">
        <v>361</v>
      </c>
      <c r="B117">
        <v>118</v>
      </c>
      <c r="C117" t="str">
        <f t="shared" si="18"/>
        <v xml:space="preserve">'ocf_lct', </v>
      </c>
      <c r="D117" t="str">
        <f>VLOOKUP(A117,Status!A:C,3,FALSE)</f>
        <v>Financial Ratios Firm Level by WRDS</v>
      </c>
      <c r="E117">
        <v>449</v>
      </c>
      <c r="F117" t="str">
        <f t="shared" si="19"/>
        <v xml:space="preserve">df = df[np.abs(df.ocf_lct-df.ocf_lct.apply(np.nanmean())&lt;=(3*df.ocf_lct.apply(nanstd())] </v>
      </c>
      <c r="G117" t="str">
        <f t="shared" si="20"/>
        <v>ocf_lct_median = df.groupby(['year-month'])[['ocf_lct']].apply(np.nanmedian)</v>
      </c>
      <c r="H117">
        <v>450</v>
      </c>
      <c r="I117" t="str">
        <f t="shared" si="21"/>
        <v>ocf_lct_median.name = 'ocf_lct_median'</v>
      </c>
      <c r="J117">
        <v>451</v>
      </c>
      <c r="K117">
        <v>452</v>
      </c>
      <c r="L117" t="str">
        <f t="shared" si="22"/>
        <v>df = df.join(ocf_lct_median, on=['year-month'])</v>
      </c>
      <c r="M117" t="str">
        <f t="shared" si="23"/>
        <v>ocf_lct_sector_median = df.groupby(['year-month', 'sector'])[['ocf_lct']].apply(np.nanmedian)</v>
      </c>
      <c r="N117" t="str">
        <f t="shared" si="24"/>
        <v>ocf_lct_sector_median.name = 'ocf_lct_sector_median'</v>
      </c>
      <c r="O117" t="str">
        <f t="shared" si="25"/>
        <v>df = df.join(ocf_lct_sector_median, on=['year-month', 'sector'])</v>
      </c>
      <c r="P117" t="str">
        <f t="shared" si="26"/>
        <v>if df.groupby(['year-month'])[['ocf_lct']].apply(mad).any() == 0:
    ocf_lct_mad = df.groupby(['year-month'])[['ocf_lct']].apply(meanad)
else:
    ocf_lct_mad = df.groupby(['year-month'])[['ocf_lct']].apply(mad)</v>
      </c>
      <c r="Q117" t="str">
        <f t="shared" si="27"/>
        <v>ocf_lct_mad.name = 'ocf_lct_mad'</v>
      </c>
      <c r="R117" t="str">
        <f t="shared" si="28"/>
        <v>df = df.join(ocf_lct_mad, on=['year-month'])</v>
      </c>
      <c r="S117" t="str">
        <f t="shared" si="29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T117" t="str">
        <f t="shared" si="30"/>
        <v>ocf_lct_sector_mad.name = 'ocf_lct_sector_mad'</v>
      </c>
      <c r="U117" t="str">
        <f t="shared" si="31"/>
        <v>df = df.join(ocf_lct_sector_mad, on=['year-month', 'sector'])</v>
      </c>
      <c r="V117" t="str">
        <f t="shared" si="32"/>
        <v>df['ocf_lct_zscore'] = (df['ocf_lct'] - df['ocf_lct_median']) / df['ocf_lct_mad']</v>
      </c>
      <c r="W117" t="str">
        <f t="shared" si="33"/>
        <v>df['ocf_lct_zscore'] = df.groupby(['year-month'])[['ocf_lct']].apply(modified_z)</v>
      </c>
      <c r="X117" t="str">
        <f t="shared" si="34"/>
        <v>df['ocf_lct_sector_zscore'] = (df['ocf_lct'] - df['ocf_lct_sector_median']) / df['ocf_lct_sector_mad']</v>
      </c>
      <c r="Y117" t="str">
        <f t="shared" si="35"/>
        <v>df['ocf_lct_sector_zscore'] = df.groupby(['year-month', 'sector'])[['ocf_lct']].apply(modified_z)</v>
      </c>
    </row>
    <row r="118" spans="1:25" x14ac:dyDescent="0.25">
      <c r="A118" t="s">
        <v>413</v>
      </c>
      <c r="B118">
        <v>119</v>
      </c>
      <c r="C118" t="str">
        <f t="shared" si="18"/>
        <v xml:space="preserve">'opmad', </v>
      </c>
      <c r="D118" t="str">
        <f>VLOOKUP(A118,Status!A:C,3,FALSE)</f>
        <v>Financial Ratios Firm Level by WRDS</v>
      </c>
      <c r="E118">
        <v>453</v>
      </c>
      <c r="F118" t="str">
        <f t="shared" si="19"/>
        <v xml:space="preserve">df = df[np.abs(df.opmad-df.opmad.apply(np.nanmean())&lt;=(3*df.opmad.apply(nanstd())] </v>
      </c>
      <c r="G118" t="str">
        <f t="shared" si="20"/>
        <v>opmad_median = df.groupby(['year-month'])[['opmad']].apply(np.nanmedian)</v>
      </c>
      <c r="H118">
        <v>454</v>
      </c>
      <c r="I118" t="str">
        <f t="shared" si="21"/>
        <v>opmad_median.name = 'opmad_median'</v>
      </c>
      <c r="J118">
        <v>455</v>
      </c>
      <c r="K118">
        <v>456</v>
      </c>
      <c r="L118" t="str">
        <f t="shared" si="22"/>
        <v>df = df.join(opmad_median, on=['year-month'])</v>
      </c>
      <c r="M118" t="str">
        <f t="shared" si="23"/>
        <v>opmad_sector_median = df.groupby(['year-month', 'sector'])[['opmad']].apply(np.nanmedian)</v>
      </c>
      <c r="N118" t="str">
        <f t="shared" si="24"/>
        <v>opmad_sector_median.name = 'opmad_sector_median'</v>
      </c>
      <c r="O118" t="str">
        <f t="shared" si="25"/>
        <v>df = df.join(opmad_sector_median, on=['year-month', 'sector'])</v>
      </c>
      <c r="P118" t="str">
        <f t="shared" si="26"/>
        <v>if df.groupby(['year-month'])[['opmad']].apply(mad).any() == 0:
    opmad_mad = df.groupby(['year-month'])[['opmad']].apply(meanad)
else:
    opmad_mad = df.groupby(['year-month'])[['opmad']].apply(mad)</v>
      </c>
      <c r="Q118" t="str">
        <f t="shared" si="27"/>
        <v>opmad_mad.name = 'opmad_mad'</v>
      </c>
      <c r="R118" t="str">
        <f t="shared" si="28"/>
        <v>df = df.join(opmad_mad, on=['year-month'])</v>
      </c>
      <c r="S118" t="str">
        <f t="shared" si="29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T118" t="str">
        <f t="shared" si="30"/>
        <v>opmad_sector_mad.name = 'opmad_sector_mad'</v>
      </c>
      <c r="U118" t="str">
        <f t="shared" si="31"/>
        <v>df = df.join(opmad_sector_mad, on=['year-month', 'sector'])</v>
      </c>
      <c r="V118" t="str">
        <f t="shared" si="32"/>
        <v>df['opmad_zscore'] = (df['opmad'] - df['opmad_median']) / df['opmad_mad']</v>
      </c>
      <c r="W118" t="str">
        <f t="shared" si="33"/>
        <v>df['opmad_zscore'] = df.groupby(['year-month'])[['opmad']].apply(modified_z)</v>
      </c>
      <c r="X118" t="str">
        <f t="shared" si="34"/>
        <v>df['opmad_sector_zscore'] = (df['opmad'] - df['opmad_sector_median']) / df['opmad_sector_mad']</v>
      </c>
      <c r="Y118" t="str">
        <f t="shared" si="35"/>
        <v>df['opmad_sector_zscore'] = df.groupby(['year-month', 'sector'])[['opmad']].apply(modified_z)</v>
      </c>
    </row>
    <row r="119" spans="1:25" x14ac:dyDescent="0.25">
      <c r="A119" t="s">
        <v>414</v>
      </c>
      <c r="B119">
        <v>120</v>
      </c>
      <c r="C119" t="str">
        <f t="shared" si="18"/>
        <v xml:space="preserve">'opmbd', </v>
      </c>
      <c r="D119" t="str">
        <f>VLOOKUP(A119,Status!A:C,3,FALSE)</f>
        <v>Financial Ratios Firm Level by WRDS</v>
      </c>
      <c r="E119">
        <v>457</v>
      </c>
      <c r="F119" t="str">
        <f t="shared" si="19"/>
        <v xml:space="preserve">df = df[np.abs(df.opmbd-df.opmbd.apply(np.nanmean())&lt;=(3*df.opmbd.apply(nanstd())] </v>
      </c>
      <c r="G119" t="str">
        <f t="shared" si="20"/>
        <v>opmbd_median = df.groupby(['year-month'])[['opmbd']].apply(np.nanmedian)</v>
      </c>
      <c r="H119">
        <v>458</v>
      </c>
      <c r="I119" t="str">
        <f t="shared" si="21"/>
        <v>opmbd_median.name = 'opmbd_median'</v>
      </c>
      <c r="J119">
        <v>459</v>
      </c>
      <c r="K119">
        <v>460</v>
      </c>
      <c r="L119" t="str">
        <f t="shared" si="22"/>
        <v>df = df.join(opmbd_median, on=['year-month'])</v>
      </c>
      <c r="M119" t="str">
        <f t="shared" si="23"/>
        <v>opmbd_sector_median = df.groupby(['year-month', 'sector'])[['opmbd']].apply(np.nanmedian)</v>
      </c>
      <c r="N119" t="str">
        <f t="shared" si="24"/>
        <v>opmbd_sector_median.name = 'opmbd_sector_median'</v>
      </c>
      <c r="O119" t="str">
        <f t="shared" si="25"/>
        <v>df = df.join(opmbd_sector_median, on=['year-month', 'sector'])</v>
      </c>
      <c r="P119" t="str">
        <f t="shared" si="26"/>
        <v>if df.groupby(['year-month'])[['opmbd']].apply(mad).any() == 0:
    opmbd_mad = df.groupby(['year-month'])[['opmbd']].apply(meanad)
else:
    opmbd_mad = df.groupby(['year-month'])[['opmbd']].apply(mad)</v>
      </c>
      <c r="Q119" t="str">
        <f t="shared" si="27"/>
        <v>opmbd_mad.name = 'opmbd_mad'</v>
      </c>
      <c r="R119" t="str">
        <f t="shared" si="28"/>
        <v>df = df.join(opmbd_mad, on=['year-month'])</v>
      </c>
      <c r="S119" t="str">
        <f t="shared" si="29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T119" t="str">
        <f t="shared" si="30"/>
        <v>opmbd_sector_mad.name = 'opmbd_sector_mad'</v>
      </c>
      <c r="U119" t="str">
        <f t="shared" si="31"/>
        <v>df = df.join(opmbd_sector_mad, on=['year-month', 'sector'])</v>
      </c>
      <c r="V119" t="str">
        <f t="shared" si="32"/>
        <v>df['opmbd_zscore'] = (df['opmbd'] - df['opmbd_median']) / df['opmbd_mad']</v>
      </c>
      <c r="W119" t="str">
        <f t="shared" si="33"/>
        <v>df['opmbd_zscore'] = df.groupby(['year-month'])[['opmbd']].apply(modified_z)</v>
      </c>
      <c r="X119" t="str">
        <f t="shared" si="34"/>
        <v>df['opmbd_sector_zscore'] = (df['opmbd'] - df['opmbd_sector_median']) / df['opmbd_sector_mad']</v>
      </c>
      <c r="Y119" t="str">
        <f t="shared" si="35"/>
        <v>df['opmbd_sector_zscore'] = df.groupby(['year-month', 'sector'])[['opmbd']].apply(modified_z)</v>
      </c>
    </row>
    <row r="120" spans="1:25" x14ac:dyDescent="0.25">
      <c r="A120" t="s">
        <v>418</v>
      </c>
      <c r="B120">
        <v>121</v>
      </c>
      <c r="C120" t="str">
        <f t="shared" si="18"/>
        <v xml:space="preserve">'pay_turn', </v>
      </c>
      <c r="D120" t="str">
        <f>VLOOKUP(A120,Status!A:C,3,FALSE)</f>
        <v>Financial Ratios Firm Level by WRDS</v>
      </c>
      <c r="E120">
        <v>461</v>
      </c>
      <c r="F120" t="str">
        <f t="shared" si="19"/>
        <v xml:space="preserve">df = df[np.abs(df.pay_turn-df.pay_turn.apply(np.nanmean())&lt;=(3*df.pay_turn.apply(nanstd())] </v>
      </c>
      <c r="G120" t="str">
        <f t="shared" si="20"/>
        <v>pay_turn_median = df.groupby(['year-month'])[['pay_turn']].apply(np.nanmedian)</v>
      </c>
      <c r="H120">
        <v>462</v>
      </c>
      <c r="I120" t="str">
        <f t="shared" si="21"/>
        <v>pay_turn_median.name = 'pay_turn_median'</v>
      </c>
      <c r="J120">
        <v>463</v>
      </c>
      <c r="K120">
        <v>464</v>
      </c>
      <c r="L120" t="str">
        <f t="shared" si="22"/>
        <v>df = df.join(pay_turn_median, on=['year-month'])</v>
      </c>
      <c r="M120" t="str">
        <f t="shared" si="23"/>
        <v>pay_turn_sector_median = df.groupby(['year-month', 'sector'])[['pay_turn']].apply(np.nanmedian)</v>
      </c>
      <c r="N120" t="str">
        <f t="shared" si="24"/>
        <v>pay_turn_sector_median.name = 'pay_turn_sector_median'</v>
      </c>
      <c r="O120" t="str">
        <f t="shared" si="25"/>
        <v>df = df.join(pay_turn_sector_median, on=['year-month', 'sector'])</v>
      </c>
      <c r="P120" t="str">
        <f t="shared" si="26"/>
        <v>if df.groupby(['year-month'])[['pay_turn']].apply(mad).any() == 0:
    pay_turn_mad = df.groupby(['year-month'])[['pay_turn']].apply(meanad)
else:
    pay_turn_mad = df.groupby(['year-month'])[['pay_turn']].apply(mad)</v>
      </c>
      <c r="Q120" t="str">
        <f t="shared" si="27"/>
        <v>pay_turn_mad.name = 'pay_turn_mad'</v>
      </c>
      <c r="R120" t="str">
        <f t="shared" si="28"/>
        <v>df = df.join(pay_turn_mad, on=['year-month'])</v>
      </c>
      <c r="S120" t="str">
        <f t="shared" si="29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T120" t="str">
        <f t="shared" si="30"/>
        <v>pay_turn_sector_mad.name = 'pay_turn_sector_mad'</v>
      </c>
      <c r="U120" t="str">
        <f t="shared" si="31"/>
        <v>df = df.join(pay_turn_sector_mad, on=['year-month', 'sector'])</v>
      </c>
      <c r="V120" t="str">
        <f t="shared" si="32"/>
        <v>df['pay_turn_zscore'] = (df['pay_turn'] - df['pay_turn_median']) / df['pay_turn_mad']</v>
      </c>
      <c r="W120" t="str">
        <f t="shared" si="33"/>
        <v>df['pay_turn_zscore'] = df.groupby(['year-month'])[['pay_turn']].apply(modified_z)</v>
      </c>
      <c r="X120" t="str">
        <f t="shared" si="34"/>
        <v>df['pay_turn_sector_zscore'] = (df['pay_turn'] - df['pay_turn_sector_median']) / df['pay_turn_sector_mad']</v>
      </c>
      <c r="Y120" t="str">
        <f t="shared" si="35"/>
        <v>df['pay_turn_sector_zscore'] = df.groupby(['year-month', 'sector'])[['pay_turn']].apply(modified_z)</v>
      </c>
    </row>
    <row r="121" spans="1:25" x14ac:dyDescent="0.25">
      <c r="A121" t="s">
        <v>446</v>
      </c>
      <c r="B121">
        <v>122</v>
      </c>
      <c r="C121" t="str">
        <f t="shared" si="18"/>
        <v xml:space="preserve">'pcf', </v>
      </c>
      <c r="D121" t="str">
        <f>VLOOKUP(A121,Status!A:C,3,FALSE)</f>
        <v>Financial Ratios Firm Level by WRDS</v>
      </c>
      <c r="E121">
        <v>465</v>
      </c>
      <c r="F121" t="str">
        <f t="shared" si="19"/>
        <v xml:space="preserve">df = df[np.abs(df.pcf-df.pcf.apply(np.nanmean())&lt;=(3*df.pcf.apply(nanstd())] </v>
      </c>
      <c r="G121" t="str">
        <f t="shared" si="20"/>
        <v>pcf_median = df.groupby(['year-month'])[['pcf']].apply(np.nanmedian)</v>
      </c>
      <c r="H121">
        <v>466</v>
      </c>
      <c r="I121" t="str">
        <f t="shared" si="21"/>
        <v>pcf_median.name = 'pcf_median'</v>
      </c>
      <c r="J121">
        <v>467</v>
      </c>
      <c r="K121">
        <v>468</v>
      </c>
      <c r="L121" t="str">
        <f t="shared" si="22"/>
        <v>df = df.join(pcf_median, on=['year-month'])</v>
      </c>
      <c r="M121" t="str">
        <f t="shared" si="23"/>
        <v>pcf_sector_median = df.groupby(['year-month', 'sector'])[['pcf']].apply(np.nanmedian)</v>
      </c>
      <c r="N121" t="str">
        <f t="shared" si="24"/>
        <v>pcf_sector_median.name = 'pcf_sector_median'</v>
      </c>
      <c r="O121" t="str">
        <f t="shared" si="25"/>
        <v>df = df.join(pcf_sector_median, on=['year-month', 'sector'])</v>
      </c>
      <c r="P121" t="str">
        <f t="shared" si="26"/>
        <v>if df.groupby(['year-month'])[['pcf']].apply(mad).any() == 0:
    pcf_mad = df.groupby(['year-month'])[['pcf']].apply(meanad)
else:
    pcf_mad = df.groupby(['year-month'])[['pcf']].apply(mad)</v>
      </c>
      <c r="Q121" t="str">
        <f t="shared" si="27"/>
        <v>pcf_mad.name = 'pcf_mad'</v>
      </c>
      <c r="R121" t="str">
        <f t="shared" si="28"/>
        <v>df = df.join(pcf_mad, on=['year-month'])</v>
      </c>
      <c r="S121" t="str">
        <f t="shared" si="29"/>
        <v>if df.groupby(['year-month', 'sector'])[['pcf']].apply(mad).any() == 0:
    pcf_sector_mad = df.groupby(['year-month', 'sector'])[['pcf']].apply(meanad)
else:
    pcf_sector_mad = df.groupby(['year-month', 'sector'])[['pcf']].apply(mad)</v>
      </c>
      <c r="T121" t="str">
        <f t="shared" si="30"/>
        <v>pcf_sector_mad.name = 'pcf_sector_mad'</v>
      </c>
      <c r="U121" t="str">
        <f t="shared" si="31"/>
        <v>df = df.join(pcf_sector_mad, on=['year-month', 'sector'])</v>
      </c>
      <c r="V121" t="str">
        <f t="shared" si="32"/>
        <v>df['pcf_zscore'] = (df['pcf'] - df['pcf_median']) / df['pcf_mad']</v>
      </c>
      <c r="W121" t="str">
        <f t="shared" si="33"/>
        <v>df['pcf_zscore'] = df.groupby(['year-month'])[['pcf']].apply(modified_z)</v>
      </c>
      <c r="X121" t="str">
        <f t="shared" si="34"/>
        <v>df['pcf_sector_zscore'] = (df['pcf'] - df['pcf_sector_median']) / df['pcf_sector_mad']</v>
      </c>
      <c r="Y121" t="str">
        <f t="shared" si="35"/>
        <v>df['pcf_sector_zscore'] = df.groupby(['year-month', 'sector'])[['pcf']].apply(modified_z)</v>
      </c>
    </row>
    <row r="122" spans="1:25" x14ac:dyDescent="0.25">
      <c r="A122" t="s">
        <v>421</v>
      </c>
      <c r="B122">
        <v>123</v>
      </c>
      <c r="C122" t="str">
        <f t="shared" si="18"/>
        <v xml:space="preserve">'pe_exi', </v>
      </c>
      <c r="D122" t="str">
        <f>VLOOKUP(A122,Status!A:C,3,FALSE)</f>
        <v>Financial Ratios Firm Level by WRDS</v>
      </c>
      <c r="E122">
        <v>469</v>
      </c>
      <c r="F122" t="str">
        <f t="shared" si="19"/>
        <v xml:space="preserve">df = df[np.abs(df.pe_exi-df.pe_exi.apply(np.nanmean())&lt;=(3*df.pe_exi.apply(nanstd())] </v>
      </c>
      <c r="G122" t="str">
        <f t="shared" si="20"/>
        <v>pe_exi_median = df.groupby(['year-month'])[['pe_exi']].apply(np.nanmedian)</v>
      </c>
      <c r="H122">
        <v>470</v>
      </c>
      <c r="I122" t="str">
        <f t="shared" si="21"/>
        <v>pe_exi_median.name = 'pe_exi_median'</v>
      </c>
      <c r="J122">
        <v>471</v>
      </c>
      <c r="K122">
        <v>472</v>
      </c>
      <c r="L122" t="str">
        <f t="shared" si="22"/>
        <v>df = df.join(pe_exi_median, on=['year-month'])</v>
      </c>
      <c r="M122" t="str">
        <f t="shared" si="23"/>
        <v>pe_exi_sector_median = df.groupby(['year-month', 'sector'])[['pe_exi']].apply(np.nanmedian)</v>
      </c>
      <c r="N122" t="str">
        <f t="shared" si="24"/>
        <v>pe_exi_sector_median.name = 'pe_exi_sector_median'</v>
      </c>
      <c r="O122" t="str">
        <f t="shared" si="25"/>
        <v>df = df.join(pe_exi_sector_median, on=['year-month', 'sector'])</v>
      </c>
      <c r="P122" t="str">
        <f t="shared" si="26"/>
        <v>if df.groupby(['year-month'])[['pe_exi']].apply(mad).any() == 0:
    pe_exi_mad = df.groupby(['year-month'])[['pe_exi']].apply(meanad)
else:
    pe_exi_mad = df.groupby(['year-month'])[['pe_exi']].apply(mad)</v>
      </c>
      <c r="Q122" t="str">
        <f t="shared" si="27"/>
        <v>pe_exi_mad.name = 'pe_exi_mad'</v>
      </c>
      <c r="R122" t="str">
        <f t="shared" si="28"/>
        <v>df = df.join(pe_exi_mad, on=['year-month'])</v>
      </c>
      <c r="S122" t="str">
        <f t="shared" si="29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T122" t="str">
        <f t="shared" si="30"/>
        <v>pe_exi_sector_mad.name = 'pe_exi_sector_mad'</v>
      </c>
      <c r="U122" t="str">
        <f t="shared" si="31"/>
        <v>df = df.join(pe_exi_sector_mad, on=['year-month', 'sector'])</v>
      </c>
      <c r="V122" t="str">
        <f t="shared" si="32"/>
        <v>df['pe_exi_zscore'] = (df['pe_exi'] - df['pe_exi_median']) / df['pe_exi_mad']</v>
      </c>
      <c r="W122" t="str">
        <f t="shared" si="33"/>
        <v>df['pe_exi_zscore'] = df.groupby(['year-month'])[['pe_exi']].apply(modified_z)</v>
      </c>
      <c r="X122" t="str">
        <f t="shared" si="34"/>
        <v>df['pe_exi_sector_zscore'] = (df['pe_exi'] - df['pe_exi_sector_median']) / df['pe_exi_sector_mad']</v>
      </c>
      <c r="Y122" t="str">
        <f t="shared" si="35"/>
        <v>df['pe_exi_sector_zscore'] = df.groupby(['year-month', 'sector'])[['pe_exi']].apply(modified_z)</v>
      </c>
    </row>
    <row r="123" spans="1:25" x14ac:dyDescent="0.25">
      <c r="A123" t="s">
        <v>422</v>
      </c>
      <c r="B123">
        <v>124</v>
      </c>
      <c r="C123" t="str">
        <f t="shared" si="18"/>
        <v xml:space="preserve">'pe_inc', </v>
      </c>
      <c r="D123" t="str">
        <f>VLOOKUP(A123,Status!A:C,3,FALSE)</f>
        <v>Financial Ratios Firm Level by WRDS</v>
      </c>
      <c r="E123">
        <v>473</v>
      </c>
      <c r="F123" t="str">
        <f t="shared" si="19"/>
        <v xml:space="preserve">df = df[np.abs(df.pe_inc-df.pe_inc.apply(np.nanmean())&lt;=(3*df.pe_inc.apply(nanstd())] </v>
      </c>
      <c r="G123" t="str">
        <f t="shared" si="20"/>
        <v>pe_inc_median = df.groupby(['year-month'])[['pe_inc']].apply(np.nanmedian)</v>
      </c>
      <c r="H123">
        <v>474</v>
      </c>
      <c r="I123" t="str">
        <f t="shared" si="21"/>
        <v>pe_inc_median.name = 'pe_inc_median'</v>
      </c>
      <c r="J123">
        <v>475</v>
      </c>
      <c r="K123">
        <v>476</v>
      </c>
      <c r="L123" t="str">
        <f t="shared" si="22"/>
        <v>df = df.join(pe_inc_median, on=['year-month'])</v>
      </c>
      <c r="M123" t="str">
        <f t="shared" si="23"/>
        <v>pe_inc_sector_median = df.groupby(['year-month', 'sector'])[['pe_inc']].apply(np.nanmedian)</v>
      </c>
      <c r="N123" t="str">
        <f t="shared" si="24"/>
        <v>pe_inc_sector_median.name = 'pe_inc_sector_median'</v>
      </c>
      <c r="O123" t="str">
        <f t="shared" si="25"/>
        <v>df = df.join(pe_inc_sector_median, on=['year-month', 'sector'])</v>
      </c>
      <c r="P123" t="str">
        <f t="shared" si="26"/>
        <v>if df.groupby(['year-month'])[['pe_inc']].apply(mad).any() == 0:
    pe_inc_mad = df.groupby(['year-month'])[['pe_inc']].apply(meanad)
else:
    pe_inc_mad = df.groupby(['year-month'])[['pe_inc']].apply(mad)</v>
      </c>
      <c r="Q123" t="str">
        <f t="shared" si="27"/>
        <v>pe_inc_mad.name = 'pe_inc_mad'</v>
      </c>
      <c r="R123" t="str">
        <f t="shared" si="28"/>
        <v>df = df.join(pe_inc_mad, on=['year-month'])</v>
      </c>
      <c r="S123" t="str">
        <f t="shared" si="29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T123" t="str">
        <f t="shared" si="30"/>
        <v>pe_inc_sector_mad.name = 'pe_inc_sector_mad'</v>
      </c>
      <c r="U123" t="str">
        <f t="shared" si="31"/>
        <v>df = df.join(pe_inc_sector_mad, on=['year-month', 'sector'])</v>
      </c>
      <c r="V123" t="str">
        <f t="shared" si="32"/>
        <v>df['pe_inc_zscore'] = (df['pe_inc'] - df['pe_inc_median']) / df['pe_inc_mad']</v>
      </c>
      <c r="W123" t="str">
        <f t="shared" si="33"/>
        <v>df['pe_inc_zscore'] = df.groupby(['year-month'])[['pe_inc']].apply(modified_z)</v>
      </c>
      <c r="X123" t="str">
        <f t="shared" si="34"/>
        <v>df['pe_inc_sector_zscore'] = (df['pe_inc'] - df['pe_inc_sector_median']) / df['pe_inc_sector_mad']</v>
      </c>
      <c r="Y123" t="str">
        <f t="shared" si="35"/>
        <v>df['pe_inc_sector_zscore'] = df.groupby(['year-month', 'sector'])[['pe_inc']].apply(modified_z)</v>
      </c>
    </row>
    <row r="124" spans="1:25" x14ac:dyDescent="0.25">
      <c r="A124" t="s">
        <v>423</v>
      </c>
      <c r="B124">
        <v>125</v>
      </c>
      <c r="C124" t="str">
        <f t="shared" si="18"/>
        <v xml:space="preserve">'pe_op_basic', </v>
      </c>
      <c r="D124" t="str">
        <f>VLOOKUP(A124,Status!A:C,3,FALSE)</f>
        <v>Financial Ratios Firm Level by WRDS</v>
      </c>
      <c r="E124">
        <v>477</v>
      </c>
      <c r="F124" t="str">
        <f t="shared" si="19"/>
        <v xml:space="preserve">df = df[np.abs(df.pe_op_basic-df.pe_op_basic.apply(np.nanmean())&lt;=(3*df.pe_op_basic.apply(nanstd())] </v>
      </c>
      <c r="G124" t="str">
        <f t="shared" si="20"/>
        <v>pe_op_basic_median = df.groupby(['year-month'])[['pe_op_basic']].apply(np.nanmedian)</v>
      </c>
      <c r="H124">
        <v>478</v>
      </c>
      <c r="I124" t="str">
        <f t="shared" si="21"/>
        <v>pe_op_basic_median.name = 'pe_op_basic_median'</v>
      </c>
      <c r="J124">
        <v>479</v>
      </c>
      <c r="K124">
        <v>480</v>
      </c>
      <c r="L124" t="str">
        <f t="shared" si="22"/>
        <v>df = df.join(pe_op_basic_median, on=['year-month'])</v>
      </c>
      <c r="M124" t="str">
        <f t="shared" si="23"/>
        <v>pe_op_basic_sector_median = df.groupby(['year-month', 'sector'])[['pe_op_basic']].apply(np.nanmedian)</v>
      </c>
      <c r="N124" t="str">
        <f t="shared" si="24"/>
        <v>pe_op_basic_sector_median.name = 'pe_op_basic_sector_median'</v>
      </c>
      <c r="O124" t="str">
        <f t="shared" si="25"/>
        <v>df = df.join(pe_op_basic_sector_median, on=['year-month', 'sector'])</v>
      </c>
      <c r="P124" t="str">
        <f t="shared" si="26"/>
        <v>if df.groupby(['year-month'])[['pe_op_basic']].apply(mad).any() == 0:
    pe_op_basic_mad = df.groupby(['year-month'])[['pe_op_basic']].apply(meanad)
else:
    pe_op_basic_mad = df.groupby(['year-month'])[['pe_op_basic']].apply(mad)</v>
      </c>
      <c r="Q124" t="str">
        <f t="shared" si="27"/>
        <v>pe_op_basic_mad.name = 'pe_op_basic_mad'</v>
      </c>
      <c r="R124" t="str">
        <f t="shared" si="28"/>
        <v>df = df.join(pe_op_basic_mad, on=['year-month'])</v>
      </c>
      <c r="S124" t="str">
        <f t="shared" si="29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T124" t="str">
        <f t="shared" si="30"/>
        <v>pe_op_basic_sector_mad.name = 'pe_op_basic_sector_mad'</v>
      </c>
      <c r="U124" t="str">
        <f t="shared" si="31"/>
        <v>df = df.join(pe_op_basic_sector_mad, on=['year-month', 'sector'])</v>
      </c>
      <c r="V124" t="str">
        <f t="shared" si="32"/>
        <v>df['pe_op_basic_zscore'] = (df['pe_op_basic'] - df['pe_op_basic_median']) / df['pe_op_basic_mad']</v>
      </c>
      <c r="W124" t="str">
        <f t="shared" si="33"/>
        <v>df['pe_op_basic_zscore'] = df.groupby(['year-month'])[['pe_op_basic']].apply(modified_z)</v>
      </c>
      <c r="X124" t="str">
        <f t="shared" si="34"/>
        <v>df['pe_op_basic_sector_zscore'] = (df['pe_op_basic'] - df['pe_op_basic_sector_median']) / df['pe_op_basic_sector_mad']</v>
      </c>
      <c r="Y124" t="str">
        <f t="shared" si="35"/>
        <v>df['pe_op_basic_sector_zscore'] = df.groupby(['year-month', 'sector'])[['pe_op_basic']].apply(modified_z)</v>
      </c>
    </row>
    <row r="125" spans="1:25" x14ac:dyDescent="0.25">
      <c r="A125" t="s">
        <v>420</v>
      </c>
      <c r="B125">
        <v>126</v>
      </c>
      <c r="C125" t="str">
        <f t="shared" si="18"/>
        <v xml:space="preserve">'pe_op_dil', </v>
      </c>
      <c r="D125" t="str">
        <f>VLOOKUP(A125,Status!A:C,3,FALSE)</f>
        <v>Financial Ratios Firm Level by WRDS</v>
      </c>
      <c r="E125">
        <v>481</v>
      </c>
      <c r="F125" t="str">
        <f t="shared" si="19"/>
        <v xml:space="preserve">df = df[np.abs(df.pe_op_dil-df.pe_op_dil.apply(np.nanmean())&lt;=(3*df.pe_op_dil.apply(nanstd())] </v>
      </c>
      <c r="G125" t="str">
        <f t="shared" si="20"/>
        <v>pe_op_dil_median = df.groupby(['year-month'])[['pe_op_dil']].apply(np.nanmedian)</v>
      </c>
      <c r="H125">
        <v>482</v>
      </c>
      <c r="I125" t="str">
        <f t="shared" si="21"/>
        <v>pe_op_dil_median.name = 'pe_op_dil_median'</v>
      </c>
      <c r="J125">
        <v>483</v>
      </c>
      <c r="K125">
        <v>484</v>
      </c>
      <c r="L125" t="str">
        <f t="shared" si="22"/>
        <v>df = df.join(pe_op_dil_median, on=['year-month'])</v>
      </c>
      <c r="M125" t="str">
        <f t="shared" si="23"/>
        <v>pe_op_dil_sector_median = df.groupby(['year-month', 'sector'])[['pe_op_dil']].apply(np.nanmedian)</v>
      </c>
      <c r="N125" t="str">
        <f t="shared" si="24"/>
        <v>pe_op_dil_sector_median.name = 'pe_op_dil_sector_median'</v>
      </c>
      <c r="O125" t="str">
        <f t="shared" si="25"/>
        <v>df = df.join(pe_op_dil_sector_median, on=['year-month', 'sector'])</v>
      </c>
      <c r="P125" t="str">
        <f t="shared" si="26"/>
        <v>if df.groupby(['year-month'])[['pe_op_dil']].apply(mad).any() == 0:
    pe_op_dil_mad = df.groupby(['year-month'])[['pe_op_dil']].apply(meanad)
else:
    pe_op_dil_mad = df.groupby(['year-month'])[['pe_op_dil']].apply(mad)</v>
      </c>
      <c r="Q125" t="str">
        <f t="shared" si="27"/>
        <v>pe_op_dil_mad.name = 'pe_op_dil_mad'</v>
      </c>
      <c r="R125" t="str">
        <f t="shared" si="28"/>
        <v>df = df.join(pe_op_dil_mad, on=['year-month'])</v>
      </c>
      <c r="S125" t="str">
        <f t="shared" si="29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T125" t="str">
        <f t="shared" si="30"/>
        <v>pe_op_dil_sector_mad.name = 'pe_op_dil_sector_mad'</v>
      </c>
      <c r="U125" t="str">
        <f t="shared" si="31"/>
        <v>df = df.join(pe_op_dil_sector_mad, on=['year-month', 'sector'])</v>
      </c>
      <c r="V125" t="str">
        <f t="shared" si="32"/>
        <v>df['pe_op_dil_zscore'] = (df['pe_op_dil'] - df['pe_op_dil_median']) / df['pe_op_dil_mad']</v>
      </c>
      <c r="W125" t="str">
        <f t="shared" si="33"/>
        <v>df['pe_op_dil_zscore'] = df.groupby(['year-month'])[['pe_op_dil']].apply(modified_z)</v>
      </c>
      <c r="X125" t="str">
        <f t="shared" si="34"/>
        <v>df['pe_op_dil_sector_zscore'] = (df['pe_op_dil'] - df['pe_op_dil_sector_median']) / df['pe_op_dil_sector_mad']</v>
      </c>
      <c r="Y125" t="str">
        <f t="shared" si="35"/>
        <v>df['pe_op_dil_sector_zscore'] = df.groupby(['year-month', 'sector'])[['pe_op_dil']].apply(modified_z)</v>
      </c>
    </row>
    <row r="126" spans="1:25" x14ac:dyDescent="0.25">
      <c r="A126" t="s">
        <v>339</v>
      </c>
      <c r="B126">
        <v>127</v>
      </c>
      <c r="C126" t="str">
        <f t="shared" si="18"/>
        <v xml:space="preserve">'PEG_1yrforward', </v>
      </c>
      <c r="D126" t="str">
        <f>VLOOKUP(A126,Status!A:C,3,FALSE)</f>
        <v>Financial Ratios Firm Level by WRDS</v>
      </c>
      <c r="E126">
        <v>485</v>
      </c>
      <c r="F126" t="str">
        <f t="shared" si="19"/>
        <v xml:space="preserve">df = df[np.abs(df.PEG_1yrforward-df.PEG_1yrforward.apply(np.nanmean())&lt;=(3*df.PEG_1yrforward.apply(nanstd())] </v>
      </c>
      <c r="G126" t="str">
        <f t="shared" si="20"/>
        <v>PEG_1yrforward_median = df.groupby(['year-month'])[['PEG_1yrforward']].apply(np.nanmedian)</v>
      </c>
      <c r="H126">
        <v>486</v>
      </c>
      <c r="I126" t="str">
        <f t="shared" si="21"/>
        <v>PEG_1yrforward_median.name = 'PEG_1yrforward_median'</v>
      </c>
      <c r="J126">
        <v>487</v>
      </c>
      <c r="K126">
        <v>488</v>
      </c>
      <c r="L126" t="str">
        <f t="shared" si="22"/>
        <v>df = df.join(PEG_1yrforward_median, on=['year-month'])</v>
      </c>
      <c r="M126" t="str">
        <f t="shared" si="23"/>
        <v>PEG_1yrforward_sector_median = df.groupby(['year-month', 'sector'])[['PEG_1yrforward']].apply(np.nanmedian)</v>
      </c>
      <c r="N126" t="str">
        <f t="shared" si="24"/>
        <v>PEG_1yrforward_sector_median.name = 'PEG_1yrforward_sector_median'</v>
      </c>
      <c r="O126" t="str">
        <f t="shared" si="25"/>
        <v>df = df.join(PEG_1yrforward_sector_median, on=['year-month', 'sector'])</v>
      </c>
      <c r="P126" t="str">
        <f t="shared" si="26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Q126" t="str">
        <f t="shared" si="27"/>
        <v>PEG_1yrforward_mad.name = 'PEG_1yrforward_mad'</v>
      </c>
      <c r="R126" t="str">
        <f t="shared" si="28"/>
        <v>df = df.join(PEG_1yrforward_mad, on=['year-month'])</v>
      </c>
      <c r="S126" t="str">
        <f t="shared" si="29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T126" t="str">
        <f t="shared" si="30"/>
        <v>PEG_1yrforward_sector_mad.name = 'PEG_1yrforward_sector_mad'</v>
      </c>
      <c r="U126" t="str">
        <f t="shared" si="31"/>
        <v>df = df.join(PEG_1yrforward_sector_mad, on=['year-month', 'sector'])</v>
      </c>
      <c r="V126" t="str">
        <f t="shared" si="32"/>
        <v>df['PEG_1yrforward_zscore'] = (df['PEG_1yrforward'] - df['PEG_1yrforward_median']) / df['PEG_1yrforward_mad']</v>
      </c>
      <c r="W126" t="str">
        <f t="shared" si="33"/>
        <v>df['PEG_1yrforward_zscore'] = df.groupby(['year-month'])[['PEG_1yrforward']].apply(modified_z)</v>
      </c>
      <c r="X126" t="str">
        <f t="shared" si="34"/>
        <v>df['PEG_1yrforward_sector_zscore'] = (df['PEG_1yrforward'] - df['PEG_1yrforward_sector_median']) / df['PEG_1yrforward_sector_mad']</v>
      </c>
      <c r="Y126" t="str">
        <f t="shared" si="35"/>
        <v>df['PEG_1yrforward_sector_zscore'] = df.groupby(['year-month', 'sector'])[['PEG_1yrforward']].apply(modified_z)</v>
      </c>
    </row>
    <row r="127" spans="1:25" x14ac:dyDescent="0.25">
      <c r="A127" t="s">
        <v>296</v>
      </c>
      <c r="B127">
        <v>128</v>
      </c>
      <c r="C127" t="str">
        <f t="shared" si="18"/>
        <v xml:space="preserve">'PEG_ltgforward', </v>
      </c>
      <c r="D127" t="str">
        <f>VLOOKUP(A127,Status!A:C,3,FALSE)</f>
        <v>Financial Ratios Firm Level by WRDS</v>
      </c>
      <c r="E127">
        <v>489</v>
      </c>
      <c r="F127" t="str">
        <f t="shared" si="19"/>
        <v xml:space="preserve">df = df[np.abs(df.PEG_ltgforward-df.PEG_ltgforward.apply(np.nanmean())&lt;=(3*df.PEG_ltgforward.apply(nanstd())] </v>
      </c>
      <c r="G127" t="str">
        <f t="shared" si="20"/>
        <v>PEG_ltgforward_median = df.groupby(['year-month'])[['PEG_ltgforward']].apply(np.nanmedian)</v>
      </c>
      <c r="H127">
        <v>490</v>
      </c>
      <c r="I127" t="str">
        <f t="shared" si="21"/>
        <v>PEG_ltgforward_median.name = 'PEG_ltgforward_median'</v>
      </c>
      <c r="J127">
        <v>491</v>
      </c>
      <c r="K127">
        <v>492</v>
      </c>
      <c r="L127" t="str">
        <f t="shared" si="22"/>
        <v>df = df.join(PEG_ltgforward_median, on=['year-month'])</v>
      </c>
      <c r="M127" t="str">
        <f t="shared" si="23"/>
        <v>PEG_ltgforward_sector_median = df.groupby(['year-month', 'sector'])[['PEG_ltgforward']].apply(np.nanmedian)</v>
      </c>
      <c r="N127" t="str">
        <f t="shared" si="24"/>
        <v>PEG_ltgforward_sector_median.name = 'PEG_ltgforward_sector_median'</v>
      </c>
      <c r="O127" t="str">
        <f t="shared" si="25"/>
        <v>df = df.join(PEG_ltgforward_sector_median, on=['year-month', 'sector'])</v>
      </c>
      <c r="P127" t="str">
        <f t="shared" si="26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Q127" t="str">
        <f t="shared" si="27"/>
        <v>PEG_ltgforward_mad.name = 'PEG_ltgforward_mad'</v>
      </c>
      <c r="R127" t="str">
        <f t="shared" si="28"/>
        <v>df = df.join(PEG_ltgforward_mad, on=['year-month'])</v>
      </c>
      <c r="S127" t="str">
        <f t="shared" si="29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T127" t="str">
        <f t="shared" si="30"/>
        <v>PEG_ltgforward_sector_mad.name = 'PEG_ltgforward_sector_mad'</v>
      </c>
      <c r="U127" t="str">
        <f t="shared" si="31"/>
        <v>df = df.join(PEG_ltgforward_sector_mad, on=['year-month', 'sector'])</v>
      </c>
      <c r="V127" t="str">
        <f t="shared" si="32"/>
        <v>df['PEG_ltgforward_zscore'] = (df['PEG_ltgforward'] - df['PEG_ltgforward_median']) / df['PEG_ltgforward_mad']</v>
      </c>
      <c r="W127" t="str">
        <f t="shared" si="33"/>
        <v>df['PEG_ltgforward_zscore'] = df.groupby(['year-month'])[['PEG_ltgforward']].apply(modified_z)</v>
      </c>
      <c r="X127" t="str">
        <f t="shared" si="34"/>
        <v>df['PEG_ltgforward_sector_zscore'] = (df['PEG_ltgforward'] - df['PEG_ltgforward_sector_median']) / df['PEG_ltgforward_sector_mad']</v>
      </c>
      <c r="Y127" t="str">
        <f t="shared" si="35"/>
        <v>df['PEG_ltgforward_sector_zscore'] = df.groupby(['year-month', 'sector'])[['PEG_ltgforward']].apply(modified_z)</v>
      </c>
    </row>
    <row r="128" spans="1:25" x14ac:dyDescent="0.25">
      <c r="A128" t="s">
        <v>297</v>
      </c>
      <c r="B128">
        <v>129</v>
      </c>
      <c r="C128" t="str">
        <f t="shared" ref="C128:C150" si="36">CONCATENATE("'",A128,"', ")</f>
        <v xml:space="preserve">'PEG_trailing', </v>
      </c>
      <c r="D128" t="str">
        <f>VLOOKUP(A128,Status!A:C,3,FALSE)</f>
        <v>Financial Ratios Firm Level by WRDS</v>
      </c>
      <c r="E128">
        <v>493</v>
      </c>
      <c r="F128" t="str">
        <f t="shared" si="19"/>
        <v xml:space="preserve">df = df[np.abs(df.PEG_trailing-df.PEG_trailing.apply(np.nanmean())&lt;=(3*df.PEG_trailing.apply(nanstd())] </v>
      </c>
      <c r="G128" t="str">
        <f t="shared" si="20"/>
        <v>PEG_trailing_median = df.groupby(['year-month'])[['PEG_trailing']].apply(np.nanmedian)</v>
      </c>
      <c r="H128">
        <v>494</v>
      </c>
      <c r="I128" t="str">
        <f t="shared" si="21"/>
        <v>PEG_trailing_median.name = 'PEG_trailing_median'</v>
      </c>
      <c r="J128">
        <v>495</v>
      </c>
      <c r="K128">
        <v>496</v>
      </c>
      <c r="L128" t="str">
        <f t="shared" si="22"/>
        <v>df = df.join(PEG_trailing_median, on=['year-month'])</v>
      </c>
      <c r="M128" t="str">
        <f t="shared" si="23"/>
        <v>PEG_trailing_sector_median = df.groupby(['year-month', 'sector'])[['PEG_trailing']].apply(np.nanmedian)</v>
      </c>
      <c r="N128" t="str">
        <f t="shared" si="24"/>
        <v>PEG_trailing_sector_median.name = 'PEG_trailing_sector_median'</v>
      </c>
      <c r="O128" t="str">
        <f t="shared" si="25"/>
        <v>df = df.join(PEG_trailing_sector_median, on=['year-month', 'sector'])</v>
      </c>
      <c r="P128" t="str">
        <f t="shared" si="26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Q128" t="str">
        <f t="shared" si="27"/>
        <v>PEG_trailing_mad.name = 'PEG_trailing_mad'</v>
      </c>
      <c r="R128" t="str">
        <f t="shared" si="28"/>
        <v>df = df.join(PEG_trailing_mad, on=['year-month'])</v>
      </c>
      <c r="S128" t="str">
        <f t="shared" si="29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T128" t="str">
        <f t="shared" si="30"/>
        <v>PEG_trailing_sector_mad.name = 'PEG_trailing_sector_mad'</v>
      </c>
      <c r="U128" t="str">
        <f t="shared" si="31"/>
        <v>df = df.join(PEG_trailing_sector_mad, on=['year-month', 'sector'])</v>
      </c>
      <c r="V128" t="str">
        <f t="shared" si="32"/>
        <v>df['PEG_trailing_zscore'] = (df['PEG_trailing'] - df['PEG_trailing_median']) / df['PEG_trailing_mad']</v>
      </c>
      <c r="W128" t="str">
        <f t="shared" si="33"/>
        <v>df['PEG_trailing_zscore'] = df.groupby(['year-month'])[['PEG_trailing']].apply(modified_z)</v>
      </c>
      <c r="X128" t="str">
        <f t="shared" si="34"/>
        <v>df['PEG_trailing_sector_zscore'] = (df['PEG_trailing'] - df['PEG_trailing_sector_median']) / df['PEG_trailing_sector_mad']</v>
      </c>
      <c r="Y128" t="str">
        <f t="shared" si="35"/>
        <v>df['PEG_trailing_sector_zscore'] = df.groupby(['year-month', 'sector'])[['PEG_trailing']].apply(modified_z)</v>
      </c>
    </row>
    <row r="129" spans="1:25" x14ac:dyDescent="0.25">
      <c r="A129" t="s">
        <v>360</v>
      </c>
      <c r="B129">
        <v>130</v>
      </c>
      <c r="C129" t="str">
        <f t="shared" si="36"/>
        <v xml:space="preserve">'pretret_earnat', </v>
      </c>
      <c r="D129" t="str">
        <f>VLOOKUP(A129,Status!A:C,3,FALSE)</f>
        <v>Financial Ratios Firm Level by WRDS</v>
      </c>
      <c r="E129">
        <v>497</v>
      </c>
      <c r="F129" t="str">
        <f t="shared" si="19"/>
        <v xml:space="preserve">df = df[np.abs(df.pretret_earnat-df.pretret_earnat.apply(np.nanmean())&lt;=(3*df.pretret_earnat.apply(nanstd())] </v>
      </c>
      <c r="G129" t="str">
        <f t="shared" si="20"/>
        <v>pretret_earnat_median = df.groupby(['year-month'])[['pretret_earnat']].apply(np.nanmedian)</v>
      </c>
      <c r="H129">
        <v>498</v>
      </c>
      <c r="I129" t="str">
        <f t="shared" si="21"/>
        <v>pretret_earnat_median.name = 'pretret_earnat_median'</v>
      </c>
      <c r="J129">
        <v>499</v>
      </c>
      <c r="K129">
        <v>500</v>
      </c>
      <c r="L129" t="str">
        <f t="shared" si="22"/>
        <v>df = df.join(pretret_earnat_median, on=['year-month'])</v>
      </c>
      <c r="M129" t="str">
        <f t="shared" si="23"/>
        <v>pretret_earnat_sector_median = df.groupby(['year-month', 'sector'])[['pretret_earnat']].apply(np.nanmedian)</v>
      </c>
      <c r="N129" t="str">
        <f t="shared" si="24"/>
        <v>pretret_earnat_sector_median.name = 'pretret_earnat_sector_median'</v>
      </c>
      <c r="O129" t="str">
        <f t="shared" si="25"/>
        <v>df = df.join(pretret_earnat_sector_median, on=['year-month', 'sector'])</v>
      </c>
      <c r="P129" t="str">
        <f t="shared" si="26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Q129" t="str">
        <f t="shared" si="27"/>
        <v>pretret_earnat_mad.name = 'pretret_earnat_mad'</v>
      </c>
      <c r="R129" t="str">
        <f t="shared" si="28"/>
        <v>df = df.join(pretret_earnat_mad, on=['year-month'])</v>
      </c>
      <c r="S129" t="str">
        <f t="shared" si="29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T129" t="str">
        <f t="shared" si="30"/>
        <v>pretret_earnat_sector_mad.name = 'pretret_earnat_sector_mad'</v>
      </c>
      <c r="U129" t="str">
        <f t="shared" si="31"/>
        <v>df = df.join(pretret_earnat_sector_mad, on=['year-month', 'sector'])</v>
      </c>
      <c r="V129" t="str">
        <f t="shared" si="32"/>
        <v>df['pretret_earnat_zscore'] = (df['pretret_earnat'] - df['pretret_earnat_median']) / df['pretret_earnat_mad']</v>
      </c>
      <c r="W129" t="str">
        <f t="shared" si="33"/>
        <v>df['pretret_earnat_zscore'] = df.groupby(['year-month'])[['pretret_earnat']].apply(modified_z)</v>
      </c>
      <c r="X129" t="str">
        <f t="shared" si="34"/>
        <v>df['pretret_earnat_sector_zscore'] = (df['pretret_earnat'] - df['pretret_earnat_sector_median']) / df['pretret_earnat_sector_mad']</v>
      </c>
      <c r="Y129" t="str">
        <f t="shared" si="35"/>
        <v>df['pretret_earnat_sector_zscore'] = df.groupby(['year-month', 'sector'])[['pretret_earnat']].apply(modified_z)</v>
      </c>
    </row>
    <row r="130" spans="1:25" x14ac:dyDescent="0.25">
      <c r="A130" t="s">
        <v>359</v>
      </c>
      <c r="B130">
        <v>131</v>
      </c>
      <c r="C130" t="str">
        <f t="shared" si="36"/>
        <v xml:space="preserve">'pretret_noa', </v>
      </c>
      <c r="D130" t="str">
        <f>VLOOKUP(A130,Status!A:C,3,FALSE)</f>
        <v>Financial Ratios Firm Level by WRDS</v>
      </c>
      <c r="E130">
        <v>501</v>
      </c>
      <c r="F130" t="str">
        <f t="shared" si="19"/>
        <v xml:space="preserve">df = df[np.abs(df.pretret_noa-df.pretret_noa.apply(np.nanmean())&lt;=(3*df.pretret_noa.apply(nanstd())] </v>
      </c>
      <c r="G130" t="str">
        <f t="shared" si="20"/>
        <v>pretret_noa_median = df.groupby(['year-month'])[['pretret_noa']].apply(np.nanmedian)</v>
      </c>
      <c r="H130">
        <v>502</v>
      </c>
      <c r="I130" t="str">
        <f t="shared" si="21"/>
        <v>pretret_noa_median.name = 'pretret_noa_median'</v>
      </c>
      <c r="J130">
        <v>503</v>
      </c>
      <c r="K130">
        <v>504</v>
      </c>
      <c r="L130" t="str">
        <f t="shared" si="22"/>
        <v>df = df.join(pretret_noa_median, on=['year-month'])</v>
      </c>
      <c r="M130" t="str">
        <f t="shared" si="23"/>
        <v>pretret_noa_sector_median = df.groupby(['year-month', 'sector'])[['pretret_noa']].apply(np.nanmedian)</v>
      </c>
      <c r="N130" t="str">
        <f t="shared" si="24"/>
        <v>pretret_noa_sector_median.name = 'pretret_noa_sector_median'</v>
      </c>
      <c r="O130" t="str">
        <f t="shared" si="25"/>
        <v>df = df.join(pretret_noa_sector_median, on=['year-month', 'sector'])</v>
      </c>
      <c r="P130" t="str">
        <f t="shared" si="26"/>
        <v>if df.groupby(['year-month'])[['pretret_noa']].apply(mad).any() == 0:
    pretret_noa_mad = df.groupby(['year-month'])[['pretret_noa']].apply(meanad)
else:
    pretret_noa_mad = df.groupby(['year-month'])[['pretret_noa']].apply(mad)</v>
      </c>
      <c r="Q130" t="str">
        <f t="shared" si="27"/>
        <v>pretret_noa_mad.name = 'pretret_noa_mad'</v>
      </c>
      <c r="R130" t="str">
        <f t="shared" si="28"/>
        <v>df = df.join(pretret_noa_mad, on=['year-month'])</v>
      </c>
      <c r="S130" t="str">
        <f t="shared" si="29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T130" t="str">
        <f t="shared" si="30"/>
        <v>pretret_noa_sector_mad.name = 'pretret_noa_sector_mad'</v>
      </c>
      <c r="U130" t="str">
        <f t="shared" si="31"/>
        <v>df = df.join(pretret_noa_sector_mad, on=['year-month', 'sector'])</v>
      </c>
      <c r="V130" t="str">
        <f t="shared" si="32"/>
        <v>df['pretret_noa_zscore'] = (df['pretret_noa'] - df['pretret_noa_median']) / df['pretret_noa_mad']</v>
      </c>
      <c r="W130" t="str">
        <f t="shared" si="33"/>
        <v>df['pretret_noa_zscore'] = df.groupby(['year-month'])[['pretret_noa']].apply(modified_z)</v>
      </c>
      <c r="X130" t="str">
        <f t="shared" si="34"/>
        <v>df['pretret_noa_sector_zscore'] = (df['pretret_noa'] - df['pretret_noa_sector_median']) / df['pretret_noa_sector_mad']</v>
      </c>
      <c r="Y130" t="str">
        <f t="shared" si="35"/>
        <v>df['pretret_noa_sector_zscore'] = df.groupby(['year-month', 'sector'])[['pretret_noa']].apply(modified_z)</v>
      </c>
    </row>
    <row r="131" spans="1:25" x14ac:dyDescent="0.25">
      <c r="A131" t="s">
        <v>363</v>
      </c>
      <c r="B131">
        <v>132</v>
      </c>
      <c r="C131" t="str">
        <f t="shared" si="36"/>
        <v xml:space="preserve">'profit_lct', </v>
      </c>
      <c r="D131" t="str">
        <f>VLOOKUP(A131,Status!A:C,3,FALSE)</f>
        <v>Financial Ratios Firm Level by WRDS</v>
      </c>
      <c r="E131">
        <v>505</v>
      </c>
      <c r="F131" t="str">
        <f t="shared" si="19"/>
        <v xml:space="preserve">df = df[np.abs(df.profit_lct-df.profit_lct.apply(np.nanmean())&lt;=(3*df.profit_lct.apply(nanstd())] </v>
      </c>
      <c r="G131" t="str">
        <f t="shared" si="20"/>
        <v>profit_lct_median = df.groupby(['year-month'])[['profit_lct']].apply(np.nanmedian)</v>
      </c>
      <c r="H131">
        <v>506</v>
      </c>
      <c r="I131" t="str">
        <f t="shared" si="21"/>
        <v>profit_lct_median.name = 'profit_lct_median'</v>
      </c>
      <c r="J131">
        <v>507</v>
      </c>
      <c r="K131">
        <v>508</v>
      </c>
      <c r="L131" t="str">
        <f t="shared" si="22"/>
        <v>df = df.join(profit_lct_median, on=['year-month'])</v>
      </c>
      <c r="M131" t="str">
        <f t="shared" si="23"/>
        <v>profit_lct_sector_median = df.groupby(['year-month', 'sector'])[['profit_lct']].apply(np.nanmedian)</v>
      </c>
      <c r="N131" t="str">
        <f t="shared" si="24"/>
        <v>profit_lct_sector_median.name = 'profit_lct_sector_median'</v>
      </c>
      <c r="O131" t="str">
        <f t="shared" si="25"/>
        <v>df = df.join(profit_lct_sector_median, on=['year-month', 'sector'])</v>
      </c>
      <c r="P131" t="str">
        <f t="shared" si="26"/>
        <v>if df.groupby(['year-month'])[['profit_lct']].apply(mad).any() == 0:
    profit_lct_mad = df.groupby(['year-month'])[['profit_lct']].apply(meanad)
else:
    profit_lct_mad = df.groupby(['year-month'])[['profit_lct']].apply(mad)</v>
      </c>
      <c r="Q131" t="str">
        <f t="shared" si="27"/>
        <v>profit_lct_mad.name = 'profit_lct_mad'</v>
      </c>
      <c r="R131" t="str">
        <f t="shared" si="28"/>
        <v>df = df.join(profit_lct_mad, on=['year-month'])</v>
      </c>
      <c r="S131" t="str">
        <f t="shared" si="29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T131" t="str">
        <f t="shared" si="30"/>
        <v>profit_lct_sector_mad.name = 'profit_lct_sector_mad'</v>
      </c>
      <c r="U131" t="str">
        <f t="shared" si="31"/>
        <v>df = df.join(profit_lct_sector_mad, on=['year-month', 'sector'])</v>
      </c>
      <c r="V131" t="str">
        <f t="shared" si="32"/>
        <v>df['profit_lct_zscore'] = (df['profit_lct'] - df['profit_lct_median']) / df['profit_lct_mad']</v>
      </c>
      <c r="W131" t="str">
        <f t="shared" si="33"/>
        <v>df['profit_lct_zscore'] = df.groupby(['year-month'])[['profit_lct']].apply(modified_z)</v>
      </c>
      <c r="X131" t="str">
        <f t="shared" si="34"/>
        <v>df['profit_lct_sector_zscore'] = (df['profit_lct'] - df['profit_lct_sector_median']) / df['profit_lct_sector_mad']</v>
      </c>
      <c r="Y131" t="str">
        <f t="shared" si="35"/>
        <v>df['profit_lct_sector_zscore'] = df.groupby(['year-month', 'sector'])[['profit_lct']].apply(modified_z)</v>
      </c>
    </row>
    <row r="132" spans="1:25" x14ac:dyDescent="0.25">
      <c r="A132" t="s">
        <v>417</v>
      </c>
      <c r="B132">
        <v>133</v>
      </c>
      <c r="C132" t="str">
        <f t="shared" si="36"/>
        <v xml:space="preserve">'ps', </v>
      </c>
      <c r="D132" t="str">
        <f>VLOOKUP(A132,Status!A:C,3,FALSE)</f>
        <v>Financial Ratios Firm Level by WRDS</v>
      </c>
      <c r="E132">
        <v>509</v>
      </c>
      <c r="F132" t="str">
        <f t="shared" si="19"/>
        <v xml:space="preserve">df = df[np.abs(df.ps-df.ps.apply(np.nanmean())&lt;=(3*df.ps.apply(nanstd())] </v>
      </c>
      <c r="G132" t="str">
        <f t="shared" si="20"/>
        <v>ps_median = df.groupby(['year-month'])[['ps']].apply(np.nanmedian)</v>
      </c>
      <c r="H132">
        <v>510</v>
      </c>
      <c r="I132" t="str">
        <f t="shared" si="21"/>
        <v>ps_median.name = 'ps_median'</v>
      </c>
      <c r="J132">
        <v>511</v>
      </c>
      <c r="K132">
        <v>512</v>
      </c>
      <c r="L132" t="str">
        <f t="shared" si="22"/>
        <v>df = df.join(ps_median, on=['year-month'])</v>
      </c>
      <c r="M132" t="str">
        <f t="shared" si="23"/>
        <v>ps_sector_median = df.groupby(['year-month', 'sector'])[['ps']].apply(np.nanmedian)</v>
      </c>
      <c r="N132" t="str">
        <f t="shared" si="24"/>
        <v>ps_sector_median.name = 'ps_sector_median'</v>
      </c>
      <c r="O132" t="str">
        <f t="shared" si="25"/>
        <v>df = df.join(ps_sector_median, on=['year-month', 'sector'])</v>
      </c>
      <c r="P132" t="str">
        <f t="shared" si="26"/>
        <v>if df.groupby(['year-month'])[['ps']].apply(mad).any() == 0:
    ps_mad = df.groupby(['year-month'])[['ps']].apply(meanad)
else:
    ps_mad = df.groupby(['year-month'])[['ps']].apply(mad)</v>
      </c>
      <c r="Q132" t="str">
        <f t="shared" si="27"/>
        <v>ps_mad.name = 'ps_mad'</v>
      </c>
      <c r="R132" t="str">
        <f t="shared" si="28"/>
        <v>df = df.join(ps_mad, on=['year-month'])</v>
      </c>
      <c r="S132" t="str">
        <f t="shared" si="29"/>
        <v>if df.groupby(['year-month', 'sector'])[['ps']].apply(mad).any() == 0:
    ps_sector_mad = df.groupby(['year-month', 'sector'])[['ps']].apply(meanad)
else:
    ps_sector_mad = df.groupby(['year-month', 'sector'])[['ps']].apply(mad)</v>
      </c>
      <c r="T132" t="str">
        <f t="shared" si="30"/>
        <v>ps_sector_mad.name = 'ps_sector_mad'</v>
      </c>
      <c r="U132" t="str">
        <f t="shared" si="31"/>
        <v>df = df.join(ps_sector_mad, on=['year-month', 'sector'])</v>
      </c>
      <c r="V132" t="str">
        <f t="shared" si="32"/>
        <v>df['ps_zscore'] = (df['ps'] - df['ps_median']) / df['ps_mad']</v>
      </c>
      <c r="W132" t="str">
        <f t="shared" si="33"/>
        <v>df['ps_zscore'] = df.groupby(['year-month'])[['ps']].apply(modified_z)</v>
      </c>
      <c r="X132" t="str">
        <f t="shared" si="34"/>
        <v>df['ps_sector_zscore'] = (df['ps'] - df['ps_sector_median']) / df['ps_sector_mad']</v>
      </c>
      <c r="Y132" t="str">
        <f t="shared" si="35"/>
        <v>df['ps_sector_zscore'] = df.groupby(['year-month', 'sector'])[['ps']].apply(modified_z)</v>
      </c>
    </row>
    <row r="133" spans="1:25" x14ac:dyDescent="0.25">
      <c r="A133" t="s">
        <v>408</v>
      </c>
      <c r="B133">
        <v>134</v>
      </c>
      <c r="C133" t="str">
        <f t="shared" si="36"/>
        <v xml:space="preserve">'ptb', </v>
      </c>
      <c r="D133" t="str">
        <f>VLOOKUP(A133,Status!A:C,3,FALSE)</f>
        <v>Financial Ratios Firm Level by WRDS</v>
      </c>
      <c r="E133">
        <v>513</v>
      </c>
      <c r="F133" t="str">
        <f t="shared" si="19"/>
        <v xml:space="preserve">df = df[np.abs(df.ptb-df.ptb.apply(np.nanmean())&lt;=(3*df.ptb.apply(nanstd())] </v>
      </c>
      <c r="G133" t="str">
        <f t="shared" si="20"/>
        <v>ptb_median = df.groupby(['year-month'])[['ptb']].apply(np.nanmedian)</v>
      </c>
      <c r="H133">
        <v>514</v>
      </c>
      <c r="I133" t="str">
        <f t="shared" si="21"/>
        <v>ptb_median.name = 'ptb_median'</v>
      </c>
      <c r="J133">
        <v>515</v>
      </c>
      <c r="K133">
        <v>516</v>
      </c>
      <c r="L133" t="str">
        <f t="shared" si="22"/>
        <v>df = df.join(ptb_median, on=['year-month'])</v>
      </c>
      <c r="M133" t="str">
        <f t="shared" si="23"/>
        <v>ptb_sector_median = df.groupby(['year-month', 'sector'])[['ptb']].apply(np.nanmedian)</v>
      </c>
      <c r="N133" t="str">
        <f t="shared" si="24"/>
        <v>ptb_sector_median.name = 'ptb_sector_median'</v>
      </c>
      <c r="O133" t="str">
        <f t="shared" si="25"/>
        <v>df = df.join(ptb_sector_median, on=['year-month', 'sector'])</v>
      </c>
      <c r="P133" t="str">
        <f t="shared" si="26"/>
        <v>if df.groupby(['year-month'])[['ptb']].apply(mad).any() == 0:
    ptb_mad = df.groupby(['year-month'])[['ptb']].apply(meanad)
else:
    ptb_mad = df.groupby(['year-month'])[['ptb']].apply(mad)</v>
      </c>
      <c r="Q133" t="str">
        <f t="shared" si="27"/>
        <v>ptb_mad.name = 'ptb_mad'</v>
      </c>
      <c r="R133" t="str">
        <f t="shared" si="28"/>
        <v>df = df.join(ptb_mad, on=['year-month'])</v>
      </c>
      <c r="S133" t="str">
        <f t="shared" si="29"/>
        <v>if df.groupby(['year-month', 'sector'])[['ptb']].apply(mad).any() == 0:
    ptb_sector_mad = df.groupby(['year-month', 'sector'])[['ptb']].apply(meanad)
else:
    ptb_sector_mad = df.groupby(['year-month', 'sector'])[['ptb']].apply(mad)</v>
      </c>
      <c r="T133" t="str">
        <f t="shared" si="30"/>
        <v>ptb_sector_mad.name = 'ptb_sector_mad'</v>
      </c>
      <c r="U133" t="str">
        <f t="shared" si="31"/>
        <v>df = df.join(ptb_sector_mad, on=['year-month', 'sector'])</v>
      </c>
      <c r="V133" t="str">
        <f t="shared" si="32"/>
        <v>df['ptb_zscore'] = (df['ptb'] - df['ptb_median']) / df['ptb_mad']</v>
      </c>
      <c r="W133" t="str">
        <f t="shared" si="33"/>
        <v>df['ptb_zscore'] = df.groupby(['year-month'])[['ptb']].apply(modified_z)</v>
      </c>
      <c r="X133" t="str">
        <f t="shared" si="34"/>
        <v>df['ptb_sector_zscore'] = (df['ptb'] - df['ptb_sector_median']) / df['ptb_sector_mad']</v>
      </c>
      <c r="Y133" t="str">
        <f t="shared" si="35"/>
        <v>df['ptb_sector_zscore'] = df.groupby(['year-month', 'sector'])[['ptb']].apply(modified_z)</v>
      </c>
    </row>
    <row r="134" spans="1:25" x14ac:dyDescent="0.25">
      <c r="A134" t="s">
        <v>415</v>
      </c>
      <c r="B134">
        <v>135</v>
      </c>
      <c r="C134" t="str">
        <f t="shared" si="36"/>
        <v xml:space="preserve">'ptpm', </v>
      </c>
      <c r="D134" t="str">
        <f>VLOOKUP(A134,Status!A:C,3,FALSE)</f>
        <v>Financial Ratios Firm Level by WRDS</v>
      </c>
      <c r="E134">
        <v>517</v>
      </c>
      <c r="F134" t="str">
        <f t="shared" ref="F134:F169" si="37">CONCATENATE("df = df[np.abs(df.",A134,"-df.",A134,".apply(np.nanmean())&lt;=(3*df.",A134,".apply(nanstd())] ")</f>
        <v xml:space="preserve">df = df[np.abs(df.ptpm-df.ptpm.apply(np.nanmean())&lt;=(3*df.ptpm.apply(nanstd())] </v>
      </c>
      <c r="G134" t="str">
        <f t="shared" ref="G134:G169" si="38">CONCATENATE(A134,"_median = df.groupby(['year-month'])[['",A134,"']].apply(np.nanmedian)")</f>
        <v>ptpm_median = df.groupby(['year-month'])[['ptpm']].apply(np.nanmedian)</v>
      </c>
      <c r="H134">
        <v>518</v>
      </c>
      <c r="I134" t="str">
        <f t="shared" ref="I134:I169" si="39">CONCATENATE(A134,"_median.name = '", A134,"_median'")</f>
        <v>ptpm_median.name = 'ptpm_median'</v>
      </c>
      <c r="J134">
        <v>519</v>
      </c>
      <c r="K134">
        <v>520</v>
      </c>
      <c r="L134" t="str">
        <f t="shared" ref="L134:L169" si="40">CONCATENATE("df = df.join(",A134,"_median, on=['year-month'])")</f>
        <v>df = df.join(ptpm_median, on=['year-month'])</v>
      </c>
      <c r="M134" t="str">
        <f t="shared" ref="M134:M169" si="41">CONCATENATE(A134,"_sector_median = df.groupby(['year-month', 'sector'])[['",A134,"']].apply(np.nanmedian)")</f>
        <v>ptpm_sector_median = df.groupby(['year-month', 'sector'])[['ptpm']].apply(np.nanmedian)</v>
      </c>
      <c r="N134" t="str">
        <f t="shared" ref="N134:N169" si="42">CONCATENATE(A134,"_sector_median.name = '", A134,"_sector_median'")</f>
        <v>ptpm_sector_median.name = 'ptpm_sector_median'</v>
      </c>
      <c r="O134" t="str">
        <f t="shared" ref="O134:O169" si="43">CONCATENATE("df = df.join(",A134,"_sector_median, on=['year-month', 'sector'])")</f>
        <v>df = df.join(ptpm_sector_median, on=['year-month', 'sector'])</v>
      </c>
      <c r="P134" t="str">
        <f t="shared" ref="P134:P169" si="44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Q134" t="str">
        <f t="shared" ref="Q134:Q169" si="45">CONCATENATE(A134,"_mad.name = '", A134,"_mad'")</f>
        <v>ptpm_mad.name = 'ptpm_mad'</v>
      </c>
      <c r="R134" t="str">
        <f t="shared" ref="R134:R169" si="46">CONCATENATE("df = df.join(",A134,"_mad, on=['year-month'])")</f>
        <v>df = df.join(ptpm_mad, on=['year-month'])</v>
      </c>
      <c r="S134" t="str">
        <f t="shared" ref="S134:S169" si="47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T134" t="str">
        <f t="shared" ref="T134:T169" si="48">CONCATENATE(A134,"_sector_mad.name = '", A134,"_sector_mad'")</f>
        <v>ptpm_sector_mad.name = 'ptpm_sector_mad'</v>
      </c>
      <c r="U134" t="str">
        <f t="shared" ref="U134:U169" si="49">CONCATENATE("df = df.join(",A134,"_sector_mad, on=['year-month', 'sector'])")</f>
        <v>df = df.join(ptpm_sector_mad, on=['year-month', 'sector'])</v>
      </c>
      <c r="V134" t="str">
        <f t="shared" ref="V134:V169" si="50">CONCATENATE("df['", A134,"_zscore'] = (df['",A134, "'] - df['", A134,"_median']) / df['",A134,"_mad']")</f>
        <v>df['ptpm_zscore'] = (df['ptpm'] - df['ptpm_median']) / df['ptpm_mad']</v>
      </c>
      <c r="W134" t="str">
        <f t="shared" ref="W134:W169" si="51">CONCATENATE("df['", A134,"_zscore'] = df.groupby(['year-month'])[['",A134,"']].apply(modified_z)")</f>
        <v>df['ptpm_zscore'] = df.groupby(['year-month'])[['ptpm']].apply(modified_z)</v>
      </c>
      <c r="X134" t="str">
        <f t="shared" ref="X134:X169" si="52">CONCATENATE("df['", A134,"_sector_zscore'] = (df['",A134, "'] - df['", A134,"_sector_median']) / df['",A134,"_sector_mad']")</f>
        <v>df['ptpm_sector_zscore'] = (df['ptpm'] - df['ptpm_sector_median']) / df['ptpm_sector_mad']</v>
      </c>
      <c r="Y134" t="str">
        <f t="shared" ref="Y134:Y181" si="53">CONCATENATE("df['", A134,"_sector_zscore'] = df.groupby(['year-month', 'sector'])[['",A134,"']].apply(modified_z)")</f>
        <v>df['ptpm_sector_zscore'] = df.groupby(['year-month', 'sector'])[['ptpm']].apply(modified_z)</v>
      </c>
    </row>
    <row r="135" spans="1:25" x14ac:dyDescent="0.25">
      <c r="A135" t="s">
        <v>365</v>
      </c>
      <c r="B135">
        <v>136</v>
      </c>
      <c r="C135" t="str">
        <f t="shared" si="36"/>
        <v xml:space="preserve">'quick_ratio', </v>
      </c>
      <c r="D135" t="str">
        <f>VLOOKUP(A135,Status!A:C,3,FALSE)</f>
        <v>Financial Ratios Firm Level by WRDS</v>
      </c>
      <c r="E135">
        <v>521</v>
      </c>
      <c r="F135" t="str">
        <f t="shared" si="37"/>
        <v xml:space="preserve">df = df[np.abs(df.quick_ratio-df.quick_ratio.apply(np.nanmean())&lt;=(3*df.quick_ratio.apply(nanstd())] </v>
      </c>
      <c r="G135" t="str">
        <f t="shared" si="38"/>
        <v>quick_ratio_median = df.groupby(['year-month'])[['quick_ratio']].apply(np.nanmedian)</v>
      </c>
      <c r="H135">
        <v>522</v>
      </c>
      <c r="I135" t="str">
        <f t="shared" si="39"/>
        <v>quick_ratio_median.name = 'quick_ratio_median'</v>
      </c>
      <c r="J135">
        <v>523</v>
      </c>
      <c r="K135">
        <v>524</v>
      </c>
      <c r="L135" t="str">
        <f t="shared" si="40"/>
        <v>df = df.join(quick_ratio_median, on=['year-month'])</v>
      </c>
      <c r="M135" t="str">
        <f t="shared" si="41"/>
        <v>quick_ratio_sector_median = df.groupby(['year-month', 'sector'])[['quick_ratio']].apply(np.nanmedian)</v>
      </c>
      <c r="N135" t="str">
        <f t="shared" si="42"/>
        <v>quick_ratio_sector_median.name = 'quick_ratio_sector_median'</v>
      </c>
      <c r="O135" t="str">
        <f t="shared" si="43"/>
        <v>df = df.join(quick_ratio_sector_median, on=['year-month', 'sector'])</v>
      </c>
      <c r="P135" t="str">
        <f t="shared" si="44"/>
        <v>if df.groupby(['year-month'])[['quick_ratio']].apply(mad).any() == 0:
    quick_ratio_mad = df.groupby(['year-month'])[['quick_ratio']].apply(meanad)
else:
    quick_ratio_mad = df.groupby(['year-month'])[['quick_ratio']].apply(mad)</v>
      </c>
      <c r="Q135" t="str">
        <f t="shared" si="45"/>
        <v>quick_ratio_mad.name = 'quick_ratio_mad'</v>
      </c>
      <c r="R135" t="str">
        <f t="shared" si="46"/>
        <v>df = df.join(quick_ratio_mad, on=['year-month'])</v>
      </c>
      <c r="S135" t="str">
        <f t="shared" si="47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T135" t="str">
        <f t="shared" si="48"/>
        <v>quick_ratio_sector_mad.name = 'quick_ratio_sector_mad'</v>
      </c>
      <c r="U135" t="str">
        <f t="shared" si="49"/>
        <v>df = df.join(quick_ratio_sector_mad, on=['year-month', 'sector'])</v>
      </c>
      <c r="V135" t="str">
        <f t="shared" si="50"/>
        <v>df['quick_ratio_zscore'] = (df['quick_ratio'] - df['quick_ratio_median']) / df['quick_ratio_mad']</v>
      </c>
      <c r="W135" t="str">
        <f t="shared" si="51"/>
        <v>df['quick_ratio_zscore'] = df.groupby(['year-month'])[['quick_ratio']].apply(modified_z)</v>
      </c>
      <c r="X135" t="str">
        <f t="shared" si="52"/>
        <v>df['quick_ratio_sector_zscore'] = (df['quick_ratio'] - df['quick_ratio_sector_median']) / df['quick_ratio_sector_mad']</v>
      </c>
      <c r="Y135" t="str">
        <f t="shared" si="53"/>
        <v>df['quick_ratio_sector_zscore'] = df.groupby(['year-month', 'sector'])[['quick_ratio']].apply(modified_z)</v>
      </c>
    </row>
    <row r="136" spans="1:25" x14ac:dyDescent="0.25">
      <c r="A136" t="s">
        <v>462</v>
      </c>
      <c r="B136">
        <v>137</v>
      </c>
      <c r="C136" t="str">
        <f t="shared" si="36"/>
        <v xml:space="preserve">'rd_sale', </v>
      </c>
      <c r="D136" t="str">
        <f>VLOOKUP(A136,Status!A:C,3,FALSE)</f>
        <v>Financial Ratios Firm Level by WRDS</v>
      </c>
      <c r="E136">
        <v>525</v>
      </c>
      <c r="F136" t="str">
        <f t="shared" si="37"/>
        <v xml:space="preserve">df = df[np.abs(df.rd_sale-df.rd_sale.apply(np.nanmean())&lt;=(3*df.rd_sale.apply(nanstd())] </v>
      </c>
      <c r="G136" t="str">
        <f t="shared" si="38"/>
        <v>rd_sale_median = df.groupby(['year-month'])[['rd_sale']].apply(np.nanmedian)</v>
      </c>
      <c r="H136">
        <v>526</v>
      </c>
      <c r="I136" t="str">
        <f t="shared" si="39"/>
        <v>rd_sale_median.name = 'rd_sale_median'</v>
      </c>
      <c r="J136">
        <v>527</v>
      </c>
      <c r="K136">
        <v>528</v>
      </c>
      <c r="L136" t="str">
        <f t="shared" si="40"/>
        <v>df = df.join(rd_sale_median, on=['year-month'])</v>
      </c>
      <c r="M136" t="str">
        <f t="shared" si="41"/>
        <v>rd_sale_sector_median = df.groupby(['year-month', 'sector'])[['rd_sale']].apply(np.nanmedian)</v>
      </c>
      <c r="N136" t="str">
        <f t="shared" si="42"/>
        <v>rd_sale_sector_median.name = 'rd_sale_sector_median'</v>
      </c>
      <c r="O136" t="str">
        <f t="shared" si="43"/>
        <v>df = df.join(rd_sale_sector_median, on=['year-month', 'sector'])</v>
      </c>
      <c r="P136" t="str">
        <f t="shared" si="44"/>
        <v>if df.groupby(['year-month'])[['rd_sale']].apply(mad).any() == 0:
    rd_sale_mad = df.groupby(['year-month'])[['rd_sale']].apply(meanad)
else:
    rd_sale_mad = df.groupby(['year-month'])[['rd_sale']].apply(mad)</v>
      </c>
      <c r="Q136" t="str">
        <f t="shared" si="45"/>
        <v>rd_sale_mad.name = 'rd_sale_mad'</v>
      </c>
      <c r="R136" t="str">
        <f t="shared" si="46"/>
        <v>df = df.join(rd_sale_mad, on=['year-month'])</v>
      </c>
      <c r="S136" t="str">
        <f t="shared" si="47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T136" t="str">
        <f t="shared" si="48"/>
        <v>rd_sale_sector_mad.name = 'rd_sale_sector_mad'</v>
      </c>
      <c r="U136" t="str">
        <f t="shared" si="49"/>
        <v>df = df.join(rd_sale_sector_mad, on=['year-month', 'sector'])</v>
      </c>
      <c r="V136" t="str">
        <f t="shared" si="50"/>
        <v>df['rd_sale_zscore'] = (df['rd_sale'] - df['rd_sale_median']) / df['rd_sale_mad']</v>
      </c>
      <c r="W136" t="str">
        <f t="shared" si="51"/>
        <v>df['rd_sale_zscore'] = df.groupby(['year-month'])[['rd_sale']].apply(modified_z)</v>
      </c>
      <c r="X136" t="str">
        <f t="shared" si="52"/>
        <v>df['rd_sale_sector_zscore'] = (df['rd_sale'] - df['rd_sale_sector_median']) / df['rd_sale_sector_mad']</v>
      </c>
      <c r="Y136" t="str">
        <f t="shared" si="53"/>
        <v>df['rd_sale_sector_zscore'] = df.groupby(['year-month', 'sector'])[['rd_sale']].apply(modified_z)</v>
      </c>
    </row>
    <row r="137" spans="1:25" x14ac:dyDescent="0.25">
      <c r="A137" t="s">
        <v>362</v>
      </c>
      <c r="B137">
        <v>138</v>
      </c>
      <c r="C137" t="str">
        <f t="shared" si="36"/>
        <v xml:space="preserve">'rect_act', </v>
      </c>
      <c r="D137" t="str">
        <f>VLOOKUP(A137,Status!A:C,3,FALSE)</f>
        <v>Financial Ratios Firm Level by WRDS</v>
      </c>
      <c r="E137">
        <v>529</v>
      </c>
      <c r="F137" t="str">
        <f t="shared" si="37"/>
        <v xml:space="preserve">df = df[np.abs(df.rect_act-df.rect_act.apply(np.nanmean())&lt;=(3*df.rect_act.apply(nanstd())] </v>
      </c>
      <c r="G137" t="str">
        <f t="shared" si="38"/>
        <v>rect_act_median = df.groupby(['year-month'])[['rect_act']].apply(np.nanmedian)</v>
      </c>
      <c r="H137">
        <v>530</v>
      </c>
      <c r="I137" t="str">
        <f t="shared" si="39"/>
        <v>rect_act_median.name = 'rect_act_median'</v>
      </c>
      <c r="J137">
        <v>531</v>
      </c>
      <c r="K137">
        <v>532</v>
      </c>
      <c r="L137" t="str">
        <f t="shared" si="40"/>
        <v>df = df.join(rect_act_median, on=['year-month'])</v>
      </c>
      <c r="M137" t="str">
        <f t="shared" si="41"/>
        <v>rect_act_sector_median = df.groupby(['year-month', 'sector'])[['rect_act']].apply(np.nanmedian)</v>
      </c>
      <c r="N137" t="str">
        <f t="shared" si="42"/>
        <v>rect_act_sector_median.name = 'rect_act_sector_median'</v>
      </c>
      <c r="O137" t="str">
        <f t="shared" si="43"/>
        <v>df = df.join(rect_act_sector_median, on=['year-month', 'sector'])</v>
      </c>
      <c r="P137" t="str">
        <f t="shared" si="44"/>
        <v>if df.groupby(['year-month'])[['rect_act']].apply(mad).any() == 0:
    rect_act_mad = df.groupby(['year-month'])[['rect_act']].apply(meanad)
else:
    rect_act_mad = df.groupby(['year-month'])[['rect_act']].apply(mad)</v>
      </c>
      <c r="Q137" t="str">
        <f t="shared" si="45"/>
        <v>rect_act_mad.name = 'rect_act_mad'</v>
      </c>
      <c r="R137" t="str">
        <f t="shared" si="46"/>
        <v>df = df.join(rect_act_mad, on=['year-month'])</v>
      </c>
      <c r="S137" t="str">
        <f t="shared" si="47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T137" t="str">
        <f t="shared" si="48"/>
        <v>rect_act_sector_mad.name = 'rect_act_sector_mad'</v>
      </c>
      <c r="U137" t="str">
        <f t="shared" si="49"/>
        <v>df = df.join(rect_act_sector_mad, on=['year-month', 'sector'])</v>
      </c>
      <c r="V137" t="str">
        <f t="shared" si="50"/>
        <v>df['rect_act_zscore'] = (df['rect_act'] - df['rect_act_median']) / df['rect_act_mad']</v>
      </c>
      <c r="W137" t="str">
        <f t="shared" si="51"/>
        <v>df['rect_act_zscore'] = df.groupby(['year-month'])[['rect_act']].apply(modified_z)</v>
      </c>
      <c r="X137" t="str">
        <f t="shared" si="52"/>
        <v>df['rect_act_sector_zscore'] = (df['rect_act'] - df['rect_act_sector_median']) / df['rect_act_sector_mad']</v>
      </c>
      <c r="Y137" t="str">
        <f t="shared" si="53"/>
        <v>df['rect_act_sector_zscore'] = df.groupby(['year-month', 'sector'])[['rect_act']].apply(modified_z)</v>
      </c>
    </row>
    <row r="138" spans="1:25" x14ac:dyDescent="0.25">
      <c r="A138" t="s">
        <v>402</v>
      </c>
      <c r="B138">
        <v>139</v>
      </c>
      <c r="C138" t="str">
        <f t="shared" si="36"/>
        <v xml:space="preserve">'rect_turn', </v>
      </c>
      <c r="D138" t="str">
        <f>VLOOKUP(A138,Status!A:C,3,FALSE)</f>
        <v>Financial Ratios Firm Level by WRDS</v>
      </c>
      <c r="E138">
        <v>533</v>
      </c>
      <c r="F138" t="str">
        <f t="shared" si="37"/>
        <v xml:space="preserve">df = df[np.abs(df.rect_turn-df.rect_turn.apply(np.nanmean())&lt;=(3*df.rect_turn.apply(nanstd())] </v>
      </c>
      <c r="G138" t="str">
        <f t="shared" si="38"/>
        <v>rect_turn_median = df.groupby(['year-month'])[['rect_turn']].apply(np.nanmedian)</v>
      </c>
      <c r="H138">
        <v>534</v>
      </c>
      <c r="I138" t="str">
        <f t="shared" si="39"/>
        <v>rect_turn_median.name = 'rect_turn_median'</v>
      </c>
      <c r="J138">
        <v>535</v>
      </c>
      <c r="K138">
        <v>536</v>
      </c>
      <c r="L138" t="str">
        <f t="shared" si="40"/>
        <v>df = df.join(rect_turn_median, on=['year-month'])</v>
      </c>
      <c r="M138" t="str">
        <f t="shared" si="41"/>
        <v>rect_turn_sector_median = df.groupby(['year-month', 'sector'])[['rect_turn']].apply(np.nanmedian)</v>
      </c>
      <c r="N138" t="str">
        <f t="shared" si="42"/>
        <v>rect_turn_sector_median.name = 'rect_turn_sector_median'</v>
      </c>
      <c r="O138" t="str">
        <f t="shared" si="43"/>
        <v>df = df.join(rect_turn_sector_median, on=['year-month', 'sector'])</v>
      </c>
      <c r="P138" t="str">
        <f t="shared" si="44"/>
        <v>if df.groupby(['year-month'])[['rect_turn']].apply(mad).any() == 0:
    rect_turn_mad = df.groupby(['year-month'])[['rect_turn']].apply(meanad)
else:
    rect_turn_mad = df.groupby(['year-month'])[['rect_turn']].apply(mad)</v>
      </c>
      <c r="Q138" t="str">
        <f t="shared" si="45"/>
        <v>rect_turn_mad.name = 'rect_turn_mad'</v>
      </c>
      <c r="R138" t="str">
        <f t="shared" si="46"/>
        <v>df = df.join(rect_turn_mad, on=['year-month'])</v>
      </c>
      <c r="S138" t="str">
        <f t="shared" si="47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T138" t="str">
        <f t="shared" si="48"/>
        <v>rect_turn_sector_mad.name = 'rect_turn_sector_mad'</v>
      </c>
      <c r="U138" t="str">
        <f t="shared" si="49"/>
        <v>df = df.join(rect_turn_sector_mad, on=['year-month', 'sector'])</v>
      </c>
      <c r="V138" t="str">
        <f t="shared" si="50"/>
        <v>df['rect_turn_zscore'] = (df['rect_turn'] - df['rect_turn_median']) / df['rect_turn_mad']</v>
      </c>
      <c r="W138" t="str">
        <f t="shared" si="51"/>
        <v>df['rect_turn_zscore'] = df.groupby(['year-month'])[['rect_turn']].apply(modified_z)</v>
      </c>
      <c r="X138" t="str">
        <f t="shared" si="52"/>
        <v>df['rect_turn_sector_zscore'] = (df['rect_turn'] - df['rect_turn_sector_median']) / df['rect_turn_sector_mad']</v>
      </c>
      <c r="Y138" t="str">
        <f t="shared" si="53"/>
        <v>df['rect_turn_sector_zscore'] = df.groupby(['year-month', 'sector'])[['rect_turn']].apply(modified_z)</v>
      </c>
    </row>
    <row r="139" spans="1:25" x14ac:dyDescent="0.25">
      <c r="A139" t="s">
        <v>444</v>
      </c>
      <c r="B139">
        <v>140</v>
      </c>
      <c r="C139" t="str">
        <f t="shared" si="36"/>
        <v xml:space="preserve">'roa', </v>
      </c>
      <c r="D139" t="str">
        <f>VLOOKUP(A139,Status!A:C,3,FALSE)</f>
        <v>Financial Ratios Firm Level by WRDS</v>
      </c>
      <c r="E139">
        <v>537</v>
      </c>
      <c r="F139" t="str">
        <f t="shared" si="37"/>
        <v xml:space="preserve">df = df[np.abs(df.roa-df.roa.apply(np.nanmean())&lt;=(3*df.roa.apply(nanstd())] </v>
      </c>
      <c r="G139" t="str">
        <f t="shared" si="38"/>
        <v>roa_median = df.groupby(['year-month'])[['roa']].apply(np.nanmedian)</v>
      </c>
      <c r="H139">
        <v>538</v>
      </c>
      <c r="I139" t="str">
        <f t="shared" si="39"/>
        <v>roa_median.name = 'roa_median'</v>
      </c>
      <c r="J139">
        <v>539</v>
      </c>
      <c r="K139">
        <v>540</v>
      </c>
      <c r="L139" t="str">
        <f t="shared" si="40"/>
        <v>df = df.join(roa_median, on=['year-month'])</v>
      </c>
      <c r="M139" t="str">
        <f t="shared" si="41"/>
        <v>roa_sector_median = df.groupby(['year-month', 'sector'])[['roa']].apply(np.nanmedian)</v>
      </c>
      <c r="N139" t="str">
        <f t="shared" si="42"/>
        <v>roa_sector_median.name = 'roa_sector_median'</v>
      </c>
      <c r="O139" t="str">
        <f t="shared" si="43"/>
        <v>df = df.join(roa_sector_median, on=['year-month', 'sector'])</v>
      </c>
      <c r="P139" t="str">
        <f t="shared" si="44"/>
        <v>if df.groupby(['year-month'])[['roa']].apply(mad).any() == 0:
    roa_mad = df.groupby(['year-month'])[['roa']].apply(meanad)
else:
    roa_mad = df.groupby(['year-month'])[['roa']].apply(mad)</v>
      </c>
      <c r="Q139" t="str">
        <f t="shared" si="45"/>
        <v>roa_mad.name = 'roa_mad'</v>
      </c>
      <c r="R139" t="str">
        <f t="shared" si="46"/>
        <v>df = df.join(roa_mad, on=['year-month'])</v>
      </c>
      <c r="S139" t="str">
        <f t="shared" si="47"/>
        <v>if df.groupby(['year-month', 'sector'])[['roa']].apply(mad).any() == 0:
    roa_sector_mad = df.groupby(['year-month', 'sector'])[['roa']].apply(meanad)
else:
    roa_sector_mad = df.groupby(['year-month', 'sector'])[['roa']].apply(mad)</v>
      </c>
      <c r="T139" t="str">
        <f t="shared" si="48"/>
        <v>roa_sector_mad.name = 'roa_sector_mad'</v>
      </c>
      <c r="U139" t="str">
        <f t="shared" si="49"/>
        <v>df = df.join(roa_sector_mad, on=['year-month', 'sector'])</v>
      </c>
      <c r="V139" t="str">
        <f t="shared" si="50"/>
        <v>df['roa_zscore'] = (df['roa'] - df['roa_median']) / df['roa_mad']</v>
      </c>
      <c r="W139" t="str">
        <f t="shared" si="51"/>
        <v>df['roa_zscore'] = df.groupby(['year-month'])[['roa']].apply(modified_z)</v>
      </c>
      <c r="X139" t="str">
        <f t="shared" si="52"/>
        <v>df['roa_sector_zscore'] = (df['roa'] - df['roa_sector_median']) / df['roa_sector_mad']</v>
      </c>
      <c r="Y139" t="str">
        <f t="shared" si="53"/>
        <v>df['roa_sector_zscore'] = df.groupby(['year-month', 'sector'])[['roa']].apply(modified_z)</v>
      </c>
    </row>
    <row r="140" spans="1:25" x14ac:dyDescent="0.25">
      <c r="A140" t="s">
        <v>430</v>
      </c>
      <c r="B140">
        <v>141</v>
      </c>
      <c r="C140" t="str">
        <f t="shared" si="36"/>
        <v xml:space="preserve">'roce', </v>
      </c>
      <c r="D140" t="str">
        <f>VLOOKUP(A140,Status!A:C,3,FALSE)</f>
        <v>Financial Ratios Firm Level by WRDS</v>
      </c>
      <c r="E140">
        <v>541</v>
      </c>
      <c r="F140" t="str">
        <f t="shared" si="37"/>
        <v xml:space="preserve">df = df[np.abs(df.roce-df.roce.apply(np.nanmean())&lt;=(3*df.roce.apply(nanstd())] </v>
      </c>
      <c r="G140" t="str">
        <f t="shared" si="38"/>
        <v>roce_median = df.groupby(['year-month'])[['roce']].apply(np.nanmedian)</v>
      </c>
      <c r="H140">
        <v>542</v>
      </c>
      <c r="I140" t="str">
        <f t="shared" si="39"/>
        <v>roce_median.name = 'roce_median'</v>
      </c>
      <c r="J140">
        <v>543</v>
      </c>
      <c r="K140">
        <v>544</v>
      </c>
      <c r="L140" t="str">
        <f t="shared" si="40"/>
        <v>df = df.join(roce_median, on=['year-month'])</v>
      </c>
      <c r="M140" t="str">
        <f t="shared" si="41"/>
        <v>roce_sector_median = df.groupby(['year-month', 'sector'])[['roce']].apply(np.nanmedian)</v>
      </c>
      <c r="N140" t="str">
        <f t="shared" si="42"/>
        <v>roce_sector_median.name = 'roce_sector_median'</v>
      </c>
      <c r="O140" t="str">
        <f t="shared" si="43"/>
        <v>df = df.join(roce_sector_median, on=['year-month', 'sector'])</v>
      </c>
      <c r="P140" t="str">
        <f t="shared" si="44"/>
        <v>if df.groupby(['year-month'])[['roce']].apply(mad).any() == 0:
    roce_mad = df.groupby(['year-month'])[['roce']].apply(meanad)
else:
    roce_mad = df.groupby(['year-month'])[['roce']].apply(mad)</v>
      </c>
      <c r="Q140" t="str">
        <f t="shared" si="45"/>
        <v>roce_mad.name = 'roce_mad'</v>
      </c>
      <c r="R140" t="str">
        <f t="shared" si="46"/>
        <v>df = df.join(roce_mad, on=['year-month'])</v>
      </c>
      <c r="S140" t="str">
        <f t="shared" si="47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T140" t="str">
        <f t="shared" si="48"/>
        <v>roce_sector_mad.name = 'roce_sector_mad'</v>
      </c>
      <c r="U140" t="str">
        <f t="shared" si="49"/>
        <v>df = df.join(roce_sector_mad, on=['year-month', 'sector'])</v>
      </c>
      <c r="V140" t="str">
        <f t="shared" si="50"/>
        <v>df['roce_zscore'] = (df['roce'] - df['roce_median']) / df['roce_mad']</v>
      </c>
      <c r="W140" t="str">
        <f t="shared" si="51"/>
        <v>df['roce_zscore'] = df.groupby(['year-month'])[['roce']].apply(modified_z)</v>
      </c>
      <c r="X140" t="str">
        <f t="shared" si="52"/>
        <v>df['roce_sector_zscore'] = (df['roce'] - df['roce_sector_median']) / df['roce_sector_mad']</v>
      </c>
      <c r="Y140" t="str">
        <f t="shared" si="53"/>
        <v>df['roce_sector_zscore'] = df.groupby(['year-month', 'sector'])[['roce']].apply(modified_z)</v>
      </c>
    </row>
    <row r="141" spans="1:25" x14ac:dyDescent="0.25">
      <c r="A141" t="s">
        <v>401</v>
      </c>
      <c r="B141">
        <v>142</v>
      </c>
      <c r="C141" t="str">
        <f t="shared" si="36"/>
        <v xml:space="preserve">'roe', </v>
      </c>
      <c r="D141" t="str">
        <f>VLOOKUP(A141,Status!A:C,3,FALSE)</f>
        <v>Financial Ratios Firm Level by WRDS</v>
      </c>
      <c r="E141">
        <v>545</v>
      </c>
      <c r="F141" t="str">
        <f t="shared" si="37"/>
        <v xml:space="preserve">df = df[np.abs(df.roe-df.roe.apply(np.nanmean())&lt;=(3*df.roe.apply(nanstd())] </v>
      </c>
      <c r="G141" t="str">
        <f t="shared" si="38"/>
        <v>roe_median = df.groupby(['year-month'])[['roe']].apply(np.nanmedian)</v>
      </c>
      <c r="H141">
        <v>546</v>
      </c>
      <c r="I141" t="str">
        <f t="shared" si="39"/>
        <v>roe_median.name = 'roe_median'</v>
      </c>
      <c r="J141">
        <v>547</v>
      </c>
      <c r="K141">
        <v>548</v>
      </c>
      <c r="L141" t="str">
        <f t="shared" si="40"/>
        <v>df = df.join(roe_median, on=['year-month'])</v>
      </c>
      <c r="M141" t="str">
        <f t="shared" si="41"/>
        <v>roe_sector_median = df.groupby(['year-month', 'sector'])[['roe']].apply(np.nanmedian)</v>
      </c>
      <c r="N141" t="str">
        <f t="shared" si="42"/>
        <v>roe_sector_median.name = 'roe_sector_median'</v>
      </c>
      <c r="O141" t="str">
        <f t="shared" si="43"/>
        <v>df = df.join(roe_sector_median, on=['year-month', 'sector'])</v>
      </c>
      <c r="P141" t="str">
        <f t="shared" si="44"/>
        <v>if df.groupby(['year-month'])[['roe']].apply(mad).any() == 0:
    roe_mad = df.groupby(['year-month'])[['roe']].apply(meanad)
else:
    roe_mad = df.groupby(['year-month'])[['roe']].apply(mad)</v>
      </c>
      <c r="Q141" t="str">
        <f t="shared" si="45"/>
        <v>roe_mad.name = 'roe_mad'</v>
      </c>
      <c r="R141" t="str">
        <f t="shared" si="46"/>
        <v>df = df.join(roe_mad, on=['year-month'])</v>
      </c>
      <c r="S141" t="str">
        <f t="shared" si="47"/>
        <v>if df.groupby(['year-month', 'sector'])[['roe']].apply(mad).any() == 0:
    roe_sector_mad = df.groupby(['year-month', 'sector'])[['roe']].apply(meanad)
else:
    roe_sector_mad = df.groupby(['year-month', 'sector'])[['roe']].apply(mad)</v>
      </c>
      <c r="T141" t="str">
        <f t="shared" si="48"/>
        <v>roe_sector_mad.name = 'roe_sector_mad'</v>
      </c>
      <c r="U141" t="str">
        <f t="shared" si="49"/>
        <v>df = df.join(roe_sector_mad, on=['year-month', 'sector'])</v>
      </c>
      <c r="V141" t="str">
        <f t="shared" si="50"/>
        <v>df['roe_zscore'] = (df['roe'] - df['roe_median']) / df['roe_mad']</v>
      </c>
      <c r="W141" t="str">
        <f t="shared" si="51"/>
        <v>df['roe_zscore'] = df.groupby(['year-month'])[['roe']].apply(modified_z)</v>
      </c>
      <c r="X141" t="str">
        <f t="shared" si="52"/>
        <v>df['roe_sector_zscore'] = (df['roe'] - df['roe_sector_median']) / df['roe_sector_mad']</v>
      </c>
      <c r="Y141" t="str">
        <f t="shared" si="53"/>
        <v>df['roe_sector_zscore'] = df.groupby(['year-month', 'sector'])[['roe']].apply(modified_z)</v>
      </c>
    </row>
    <row r="142" spans="1:25" x14ac:dyDescent="0.25">
      <c r="A142" t="s">
        <v>400</v>
      </c>
      <c r="B142">
        <v>143</v>
      </c>
      <c r="C142" t="str">
        <f t="shared" si="36"/>
        <v xml:space="preserve">'sale_equity', </v>
      </c>
      <c r="D142" t="str">
        <f>VLOOKUP(A142,Status!A:C,3,FALSE)</f>
        <v>Financial Ratios Firm Level by WRDS</v>
      </c>
      <c r="E142">
        <v>549</v>
      </c>
      <c r="F142" t="str">
        <f t="shared" si="37"/>
        <v xml:space="preserve">df = df[np.abs(df.sale_equity-df.sale_equity.apply(np.nanmean())&lt;=(3*df.sale_equity.apply(nanstd())] </v>
      </c>
      <c r="G142" t="str">
        <f t="shared" si="38"/>
        <v>sale_equity_median = df.groupby(['year-month'])[['sale_equity']].apply(np.nanmedian)</v>
      </c>
      <c r="H142">
        <v>550</v>
      </c>
      <c r="I142" t="str">
        <f t="shared" si="39"/>
        <v>sale_equity_median.name = 'sale_equity_median'</v>
      </c>
      <c r="J142">
        <v>551</v>
      </c>
      <c r="K142">
        <v>552</v>
      </c>
      <c r="L142" t="str">
        <f t="shared" si="40"/>
        <v>df = df.join(sale_equity_median, on=['year-month'])</v>
      </c>
      <c r="M142" t="str">
        <f t="shared" si="41"/>
        <v>sale_equity_sector_median = df.groupby(['year-month', 'sector'])[['sale_equity']].apply(np.nanmedian)</v>
      </c>
      <c r="N142" t="str">
        <f t="shared" si="42"/>
        <v>sale_equity_sector_median.name = 'sale_equity_sector_median'</v>
      </c>
      <c r="O142" t="str">
        <f t="shared" si="43"/>
        <v>df = df.join(sale_equity_sector_median, on=['year-month', 'sector'])</v>
      </c>
      <c r="P142" t="str">
        <f t="shared" si="44"/>
        <v>if df.groupby(['year-month'])[['sale_equity']].apply(mad).any() == 0:
    sale_equity_mad = df.groupby(['year-month'])[['sale_equity']].apply(meanad)
else:
    sale_equity_mad = df.groupby(['year-month'])[['sale_equity']].apply(mad)</v>
      </c>
      <c r="Q142" t="str">
        <f t="shared" si="45"/>
        <v>sale_equity_mad.name = 'sale_equity_mad'</v>
      </c>
      <c r="R142" t="str">
        <f t="shared" si="46"/>
        <v>df = df.join(sale_equity_mad, on=['year-month'])</v>
      </c>
      <c r="S142" t="str">
        <f t="shared" si="47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T142" t="str">
        <f t="shared" si="48"/>
        <v>sale_equity_sector_mad.name = 'sale_equity_sector_mad'</v>
      </c>
      <c r="U142" t="str">
        <f t="shared" si="49"/>
        <v>df = df.join(sale_equity_sector_mad, on=['year-month', 'sector'])</v>
      </c>
      <c r="V142" t="str">
        <f t="shared" si="50"/>
        <v>df['sale_equity_zscore'] = (df['sale_equity'] - df['sale_equity_median']) / df['sale_equity_mad']</v>
      </c>
      <c r="W142" t="str">
        <f t="shared" si="51"/>
        <v>df['sale_equity_zscore'] = df.groupby(['year-month'])[['sale_equity']].apply(modified_z)</v>
      </c>
      <c r="X142" t="str">
        <f t="shared" si="52"/>
        <v>df['sale_equity_sector_zscore'] = (df['sale_equity'] - df['sale_equity_sector_median']) / df['sale_equity_sector_mad']</v>
      </c>
      <c r="Y142" t="str">
        <f t="shared" si="53"/>
        <v>df['sale_equity_sector_zscore'] = df.groupby(['year-month', 'sector'])[['sale_equity']].apply(modified_z)</v>
      </c>
    </row>
    <row r="143" spans="1:25" x14ac:dyDescent="0.25">
      <c r="A143" t="s">
        <v>407</v>
      </c>
      <c r="B143">
        <v>144</v>
      </c>
      <c r="C143" t="str">
        <f t="shared" si="36"/>
        <v xml:space="preserve">'sale_invcap', </v>
      </c>
      <c r="D143" t="str">
        <f>VLOOKUP(A143,Status!A:C,3,FALSE)</f>
        <v>Financial Ratios Firm Level by WRDS</v>
      </c>
      <c r="E143">
        <v>553</v>
      </c>
      <c r="F143" t="str">
        <f t="shared" si="37"/>
        <v xml:space="preserve">df = df[np.abs(df.sale_invcap-df.sale_invcap.apply(np.nanmean())&lt;=(3*df.sale_invcap.apply(nanstd())] </v>
      </c>
      <c r="G143" t="str">
        <f t="shared" si="38"/>
        <v>sale_invcap_median = df.groupby(['year-month'])[['sale_invcap']].apply(np.nanmedian)</v>
      </c>
      <c r="H143">
        <v>554</v>
      </c>
      <c r="I143" t="str">
        <f t="shared" si="39"/>
        <v>sale_invcap_median.name = 'sale_invcap_median'</v>
      </c>
      <c r="J143">
        <v>555</v>
      </c>
      <c r="K143">
        <v>556</v>
      </c>
      <c r="L143" t="str">
        <f t="shared" si="40"/>
        <v>df = df.join(sale_invcap_median, on=['year-month'])</v>
      </c>
      <c r="M143" t="str">
        <f t="shared" si="41"/>
        <v>sale_invcap_sector_median = df.groupby(['year-month', 'sector'])[['sale_invcap']].apply(np.nanmedian)</v>
      </c>
      <c r="N143" t="str">
        <f t="shared" si="42"/>
        <v>sale_invcap_sector_median.name = 'sale_invcap_sector_median'</v>
      </c>
      <c r="O143" t="str">
        <f t="shared" si="43"/>
        <v>df = df.join(sale_invcap_sector_median, on=['year-month', 'sector'])</v>
      </c>
      <c r="P143" t="str">
        <f t="shared" si="44"/>
        <v>if df.groupby(['year-month'])[['sale_invcap']].apply(mad).any() == 0:
    sale_invcap_mad = df.groupby(['year-month'])[['sale_invcap']].apply(meanad)
else:
    sale_invcap_mad = df.groupby(['year-month'])[['sale_invcap']].apply(mad)</v>
      </c>
      <c r="Q143" t="str">
        <f t="shared" si="45"/>
        <v>sale_invcap_mad.name = 'sale_invcap_mad'</v>
      </c>
      <c r="R143" t="str">
        <f t="shared" si="46"/>
        <v>df = df.join(sale_invcap_mad, on=['year-month'])</v>
      </c>
      <c r="S143" t="str">
        <f t="shared" si="47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T143" t="str">
        <f t="shared" si="48"/>
        <v>sale_invcap_sector_mad.name = 'sale_invcap_sector_mad'</v>
      </c>
      <c r="U143" t="str">
        <f t="shared" si="49"/>
        <v>df = df.join(sale_invcap_sector_mad, on=['year-month', 'sector'])</v>
      </c>
      <c r="V143" t="str">
        <f t="shared" si="50"/>
        <v>df['sale_invcap_zscore'] = (df['sale_invcap'] - df['sale_invcap_median']) / df['sale_invcap_mad']</v>
      </c>
      <c r="W143" t="str">
        <f t="shared" si="51"/>
        <v>df['sale_invcap_zscore'] = df.groupby(['year-month'])[['sale_invcap']].apply(modified_z)</v>
      </c>
      <c r="X143" t="str">
        <f t="shared" si="52"/>
        <v>df['sale_invcap_sector_zscore'] = (df['sale_invcap'] - df['sale_invcap_sector_median']) / df['sale_invcap_sector_mad']</v>
      </c>
      <c r="Y143" t="str">
        <f t="shared" si="53"/>
        <v>df['sale_invcap_sector_zscore'] = df.groupby(['year-month', 'sector'])[['sale_invcap']].apply(modified_z)</v>
      </c>
    </row>
    <row r="144" spans="1:25" x14ac:dyDescent="0.25">
      <c r="A144" t="s">
        <v>340</v>
      </c>
      <c r="B144">
        <v>145</v>
      </c>
      <c r="C144" t="str">
        <f t="shared" si="36"/>
        <v xml:space="preserve">'sale_nwc', </v>
      </c>
      <c r="D144" t="str">
        <f>VLOOKUP(A144,Status!A:C,3,FALSE)</f>
        <v>Financial Ratios Firm Level by WRDS</v>
      </c>
      <c r="E144">
        <v>557</v>
      </c>
      <c r="F144" t="str">
        <f t="shared" si="37"/>
        <v xml:space="preserve">df = df[np.abs(df.sale_nwc-df.sale_nwc.apply(np.nanmean())&lt;=(3*df.sale_nwc.apply(nanstd())] </v>
      </c>
      <c r="G144" t="str">
        <f t="shared" si="38"/>
        <v>sale_nwc_median = df.groupby(['year-month'])[['sale_nwc']].apply(np.nanmedian)</v>
      </c>
      <c r="H144">
        <v>558</v>
      </c>
      <c r="I144" t="str">
        <f t="shared" si="39"/>
        <v>sale_nwc_median.name = 'sale_nwc_median'</v>
      </c>
      <c r="J144">
        <v>559</v>
      </c>
      <c r="K144">
        <v>560</v>
      </c>
      <c r="L144" t="str">
        <f t="shared" si="40"/>
        <v>df = df.join(sale_nwc_median, on=['year-month'])</v>
      </c>
      <c r="M144" t="str">
        <f t="shared" si="41"/>
        <v>sale_nwc_sector_median = df.groupby(['year-month', 'sector'])[['sale_nwc']].apply(np.nanmedian)</v>
      </c>
      <c r="N144" t="str">
        <f t="shared" si="42"/>
        <v>sale_nwc_sector_median.name = 'sale_nwc_sector_median'</v>
      </c>
      <c r="O144" t="str">
        <f t="shared" si="43"/>
        <v>df = df.join(sale_nwc_sector_median, on=['year-month', 'sector'])</v>
      </c>
      <c r="P144" t="str">
        <f t="shared" si="44"/>
        <v>if df.groupby(['year-month'])[['sale_nwc']].apply(mad).any() == 0:
    sale_nwc_mad = df.groupby(['year-month'])[['sale_nwc']].apply(meanad)
else:
    sale_nwc_mad = df.groupby(['year-month'])[['sale_nwc']].apply(mad)</v>
      </c>
      <c r="Q144" t="str">
        <f t="shared" si="45"/>
        <v>sale_nwc_mad.name = 'sale_nwc_mad'</v>
      </c>
      <c r="R144" t="str">
        <f t="shared" si="46"/>
        <v>df = df.join(sale_nwc_mad, on=['year-month'])</v>
      </c>
      <c r="S144" t="str">
        <f t="shared" si="47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T144" t="str">
        <f t="shared" si="48"/>
        <v>sale_nwc_sector_mad.name = 'sale_nwc_sector_mad'</v>
      </c>
      <c r="U144" t="str">
        <f t="shared" si="49"/>
        <v>df = df.join(sale_nwc_sector_mad, on=['year-month', 'sector'])</v>
      </c>
      <c r="V144" t="str">
        <f t="shared" si="50"/>
        <v>df['sale_nwc_zscore'] = (df['sale_nwc'] - df['sale_nwc_median']) / df['sale_nwc_mad']</v>
      </c>
      <c r="W144" t="str">
        <f t="shared" si="51"/>
        <v>df['sale_nwc_zscore'] = df.groupby(['year-month'])[['sale_nwc']].apply(modified_z)</v>
      </c>
      <c r="X144" t="str">
        <f t="shared" si="52"/>
        <v>df['sale_nwc_sector_zscore'] = (df['sale_nwc'] - df['sale_nwc_sector_median']) / df['sale_nwc_sector_mad']</v>
      </c>
      <c r="Y144" t="str">
        <f t="shared" si="53"/>
        <v>df['sale_nwc_sector_zscore'] = df.groupby(['year-month', 'sector'])[['sale_nwc']].apply(modified_z)</v>
      </c>
    </row>
    <row r="145" spans="1:25" x14ac:dyDescent="0.25">
      <c r="A145" t="s">
        <v>391</v>
      </c>
      <c r="B145">
        <v>146</v>
      </c>
      <c r="C145" t="str">
        <f t="shared" si="36"/>
        <v xml:space="preserve">'short_debt', </v>
      </c>
      <c r="D145" t="str">
        <f>VLOOKUP(A145,Status!A:C,3,FALSE)</f>
        <v>Financial Ratios Firm Level by WRDS</v>
      </c>
      <c r="E145">
        <v>561</v>
      </c>
      <c r="F145" t="str">
        <f t="shared" si="37"/>
        <v xml:space="preserve">df = df[np.abs(df.short_debt-df.short_debt.apply(np.nanmean())&lt;=(3*df.short_debt.apply(nanstd())] </v>
      </c>
      <c r="G145" t="str">
        <f t="shared" si="38"/>
        <v>short_debt_median = df.groupby(['year-month'])[['short_debt']].apply(np.nanmedian)</v>
      </c>
      <c r="H145">
        <v>562</v>
      </c>
      <c r="I145" t="str">
        <f t="shared" si="39"/>
        <v>short_debt_median.name = 'short_debt_median'</v>
      </c>
      <c r="J145">
        <v>563</v>
      </c>
      <c r="K145">
        <v>564</v>
      </c>
      <c r="L145" t="str">
        <f t="shared" si="40"/>
        <v>df = df.join(short_debt_median, on=['year-month'])</v>
      </c>
      <c r="M145" t="str">
        <f t="shared" si="41"/>
        <v>short_debt_sector_median = df.groupby(['year-month', 'sector'])[['short_debt']].apply(np.nanmedian)</v>
      </c>
      <c r="N145" t="str">
        <f t="shared" si="42"/>
        <v>short_debt_sector_median.name = 'short_debt_sector_median'</v>
      </c>
      <c r="O145" t="str">
        <f t="shared" si="43"/>
        <v>df = df.join(short_debt_sector_median, on=['year-month', 'sector'])</v>
      </c>
      <c r="P145" t="str">
        <f t="shared" si="44"/>
        <v>if df.groupby(['year-month'])[['short_debt']].apply(mad).any() == 0:
    short_debt_mad = df.groupby(['year-month'])[['short_debt']].apply(meanad)
else:
    short_debt_mad = df.groupby(['year-month'])[['short_debt']].apply(mad)</v>
      </c>
      <c r="Q145" t="str">
        <f t="shared" si="45"/>
        <v>short_debt_mad.name = 'short_debt_mad'</v>
      </c>
      <c r="R145" t="str">
        <f t="shared" si="46"/>
        <v>df = df.join(short_debt_mad, on=['year-month'])</v>
      </c>
      <c r="S145" t="str">
        <f t="shared" si="47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T145" t="str">
        <f t="shared" si="48"/>
        <v>short_debt_sector_mad.name = 'short_debt_sector_mad'</v>
      </c>
      <c r="U145" t="str">
        <f t="shared" si="49"/>
        <v>df = df.join(short_debt_sector_mad, on=['year-month', 'sector'])</v>
      </c>
      <c r="V145" t="str">
        <f t="shared" si="50"/>
        <v>df['short_debt_zscore'] = (df['short_debt'] - df['short_debt_median']) / df['short_debt_mad']</v>
      </c>
      <c r="W145" t="str">
        <f t="shared" si="51"/>
        <v>df['short_debt_zscore'] = df.groupby(['year-month'])[['short_debt']].apply(modified_z)</v>
      </c>
      <c r="X145" t="str">
        <f t="shared" si="52"/>
        <v>df['short_debt_sector_zscore'] = (df['short_debt'] - df['short_debt_sector_median']) / df['short_debt_sector_mad']</v>
      </c>
      <c r="Y145" t="str">
        <f t="shared" si="53"/>
        <v>df['short_debt_sector_zscore'] = df.groupby(['year-month', 'sector'])[['short_debt']].apply(modified_z)</v>
      </c>
    </row>
    <row r="146" spans="1:25" x14ac:dyDescent="0.25">
      <c r="A146" t="s">
        <v>405</v>
      </c>
      <c r="B146">
        <v>147</v>
      </c>
      <c r="C146" t="str">
        <f t="shared" si="36"/>
        <v xml:space="preserve">'staff_sale', </v>
      </c>
      <c r="D146" t="str">
        <f>VLOOKUP(A146,Status!A:C,3,FALSE)</f>
        <v>Financial Ratios Firm Level by WRDS</v>
      </c>
      <c r="E146">
        <v>565</v>
      </c>
      <c r="F146" t="str">
        <f t="shared" si="37"/>
        <v xml:space="preserve">df = df[np.abs(df.staff_sale-df.staff_sale.apply(np.nanmean())&lt;=(3*df.staff_sale.apply(nanstd())] </v>
      </c>
      <c r="G146" t="str">
        <f t="shared" si="38"/>
        <v>staff_sale_median = df.groupby(['year-month'])[['staff_sale']].apply(np.nanmedian)</v>
      </c>
      <c r="H146">
        <v>566</v>
      </c>
      <c r="I146" t="str">
        <f t="shared" si="39"/>
        <v>staff_sale_median.name = 'staff_sale_median'</v>
      </c>
      <c r="J146">
        <v>567</v>
      </c>
      <c r="K146">
        <v>568</v>
      </c>
      <c r="L146" t="str">
        <f t="shared" si="40"/>
        <v>df = df.join(staff_sale_median, on=['year-month'])</v>
      </c>
      <c r="M146" t="str">
        <f t="shared" si="41"/>
        <v>staff_sale_sector_median = df.groupby(['year-month', 'sector'])[['staff_sale']].apply(np.nanmedian)</v>
      </c>
      <c r="N146" t="str">
        <f t="shared" si="42"/>
        <v>staff_sale_sector_median.name = 'staff_sale_sector_median'</v>
      </c>
      <c r="O146" t="str">
        <f t="shared" si="43"/>
        <v>df = df.join(staff_sale_sector_median, on=['year-month', 'sector'])</v>
      </c>
      <c r="P146" t="str">
        <f t="shared" si="44"/>
        <v>if df.groupby(['year-month'])[['staff_sale']].apply(mad).any() == 0:
    staff_sale_mad = df.groupby(['year-month'])[['staff_sale']].apply(meanad)
else:
    staff_sale_mad = df.groupby(['year-month'])[['staff_sale']].apply(mad)</v>
      </c>
      <c r="Q146" t="str">
        <f t="shared" si="45"/>
        <v>staff_sale_mad.name = 'staff_sale_mad'</v>
      </c>
      <c r="R146" t="str">
        <f t="shared" si="46"/>
        <v>df = df.join(staff_sale_mad, on=['year-month'])</v>
      </c>
      <c r="S146" t="str">
        <f t="shared" si="47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T146" t="str">
        <f t="shared" si="48"/>
        <v>staff_sale_sector_mad.name = 'staff_sale_sector_mad'</v>
      </c>
      <c r="U146" t="str">
        <f t="shared" si="49"/>
        <v>df = df.join(staff_sale_sector_mad, on=['year-month', 'sector'])</v>
      </c>
      <c r="V146" t="str">
        <f t="shared" si="50"/>
        <v>df['staff_sale_zscore'] = (df['staff_sale'] - df['staff_sale_median']) / df['staff_sale_mad']</v>
      </c>
      <c r="W146" t="str">
        <f t="shared" si="51"/>
        <v>df['staff_sale_zscore'] = df.groupby(['year-month'])[['staff_sale']].apply(modified_z)</v>
      </c>
      <c r="X146" t="str">
        <f t="shared" si="52"/>
        <v>df['staff_sale_sector_zscore'] = (df['staff_sale'] - df['staff_sale_sector_median']) / df['staff_sale_sector_mad']</v>
      </c>
      <c r="Y146" t="str">
        <f t="shared" si="53"/>
        <v>df['staff_sale_sector_zscore'] = df.groupby(['year-month', 'sector'])[['staff_sale']].apply(modified_z)</v>
      </c>
    </row>
    <row r="147" spans="1:25" x14ac:dyDescent="0.25">
      <c r="A147" t="s">
        <v>428</v>
      </c>
      <c r="B147">
        <v>148</v>
      </c>
      <c r="C147" t="str">
        <f t="shared" si="36"/>
        <v xml:space="preserve">'totdebt_invcap', </v>
      </c>
      <c r="D147" t="str">
        <f>VLOOKUP(A147,Status!A:C,3,FALSE)</f>
        <v>Financial Ratios Firm Level by WRDS</v>
      </c>
      <c r="E147">
        <v>569</v>
      </c>
      <c r="F147" t="str">
        <f t="shared" si="37"/>
        <v xml:space="preserve">df = df[np.abs(df.totdebt_invcap-df.totdebt_invcap.apply(np.nanmean())&lt;=(3*df.totdebt_invcap.apply(nanstd())] </v>
      </c>
      <c r="G147" t="str">
        <f t="shared" si="38"/>
        <v>totdebt_invcap_median = df.groupby(['year-month'])[['totdebt_invcap']].apply(np.nanmedian)</v>
      </c>
      <c r="H147">
        <v>570</v>
      </c>
      <c r="I147" t="str">
        <f t="shared" si="39"/>
        <v>totdebt_invcap_median.name = 'totdebt_invcap_median'</v>
      </c>
      <c r="J147">
        <v>571</v>
      </c>
      <c r="K147">
        <v>572</v>
      </c>
      <c r="L147" t="str">
        <f t="shared" si="40"/>
        <v>df = df.join(totdebt_invcap_median, on=['year-month'])</v>
      </c>
      <c r="M147" t="str">
        <f t="shared" si="41"/>
        <v>totdebt_invcap_sector_median = df.groupby(['year-month', 'sector'])[['totdebt_invcap']].apply(np.nanmedian)</v>
      </c>
      <c r="N147" t="str">
        <f t="shared" si="42"/>
        <v>totdebt_invcap_sector_median.name = 'totdebt_invcap_sector_median'</v>
      </c>
      <c r="O147" t="str">
        <f t="shared" si="43"/>
        <v>df = df.join(totdebt_invcap_sector_median, on=['year-month', 'sector'])</v>
      </c>
      <c r="P147" t="str">
        <f t="shared" si="44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Q147" t="str">
        <f t="shared" si="45"/>
        <v>totdebt_invcap_mad.name = 'totdebt_invcap_mad'</v>
      </c>
      <c r="R147" t="str">
        <f t="shared" si="46"/>
        <v>df = df.join(totdebt_invcap_mad, on=['year-month'])</v>
      </c>
      <c r="S147" t="str">
        <f t="shared" si="47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T147" t="str">
        <f t="shared" si="48"/>
        <v>totdebt_invcap_sector_mad.name = 'totdebt_invcap_sector_mad'</v>
      </c>
      <c r="U147" t="str">
        <f t="shared" si="49"/>
        <v>df = df.join(totdebt_invcap_sector_mad, on=['year-month', 'sector'])</v>
      </c>
      <c r="V147" t="str">
        <f t="shared" si="50"/>
        <v>df['totdebt_invcap_zscore'] = (df['totdebt_invcap'] - df['totdebt_invcap_median']) / df['totdebt_invcap_mad']</v>
      </c>
      <c r="W147" t="str">
        <f t="shared" si="51"/>
        <v>df['totdebt_invcap_zscore'] = df.groupby(['year-month'])[['totdebt_invcap']].apply(modified_z)</v>
      </c>
      <c r="X147" t="str">
        <f t="shared" si="52"/>
        <v>df['totdebt_invcap_sector_zscore'] = (df['totdebt_invcap'] - df['totdebt_invcap_sector_median']) / df['totdebt_invcap_sector_mad']</v>
      </c>
      <c r="Y147" t="str">
        <f t="shared" si="53"/>
        <v>df['totdebt_invcap_sector_zscore'] = df.groupby(['year-month', 'sector'])[['totdebt_invcap']].apply(modified_z)</v>
      </c>
    </row>
    <row r="148" spans="1:25" x14ac:dyDescent="0.25">
      <c r="A148" t="s">
        <v>254</v>
      </c>
      <c r="B148">
        <v>149</v>
      </c>
      <c r="C148" t="str">
        <f t="shared" si="36"/>
        <v xml:space="preserve">'dvpspm', </v>
      </c>
      <c r="D148" t="str">
        <f>VLOOKUP(A148,Status!A:C,3,FALSE)</f>
        <v>CRSP/Compustat Merged Database - Security Monthly</v>
      </c>
      <c r="E148">
        <v>573</v>
      </c>
      <c r="F148" t="str">
        <f t="shared" si="37"/>
        <v xml:space="preserve">df = df[np.abs(df.dvpspm-df.dvpspm.apply(np.nanmean())&lt;=(3*df.dvpspm.apply(nanstd())] </v>
      </c>
      <c r="G148" t="str">
        <f t="shared" si="38"/>
        <v>dvpspm_median = df.groupby(['year-month'])[['dvpspm']].apply(np.nanmedian)</v>
      </c>
      <c r="H148">
        <v>574</v>
      </c>
      <c r="I148" t="str">
        <f t="shared" si="39"/>
        <v>dvpspm_median.name = 'dvpspm_median'</v>
      </c>
      <c r="J148">
        <v>575</v>
      </c>
      <c r="K148">
        <v>576</v>
      </c>
      <c r="L148" t="str">
        <f t="shared" si="40"/>
        <v>df = df.join(dvpspm_median, on=['year-month'])</v>
      </c>
      <c r="M148" t="str">
        <f t="shared" si="41"/>
        <v>dvpspm_sector_median = df.groupby(['year-month', 'sector'])[['dvpspm']].apply(np.nanmedian)</v>
      </c>
      <c r="N148" t="str">
        <f t="shared" si="42"/>
        <v>dvpspm_sector_median.name = 'dvpspm_sector_median'</v>
      </c>
      <c r="O148" t="str">
        <f t="shared" si="43"/>
        <v>df = df.join(dvpspm_sector_median, on=['year-month', 'sector'])</v>
      </c>
      <c r="P148" t="str">
        <f t="shared" si="44"/>
        <v>if df.groupby(['year-month'])[['dvpspm']].apply(mad).any() == 0:
    dvpspm_mad = df.groupby(['year-month'])[['dvpspm']].apply(meanad)
else:
    dvpspm_mad = df.groupby(['year-month'])[['dvpspm']].apply(mad)</v>
      </c>
      <c r="Q148" t="str">
        <f t="shared" si="45"/>
        <v>dvpspm_mad.name = 'dvpspm_mad'</v>
      </c>
      <c r="R148" t="str">
        <f t="shared" si="46"/>
        <v>df = df.join(dvpspm_mad, on=['year-month'])</v>
      </c>
      <c r="S148" t="str">
        <f t="shared" si="4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T148" t="str">
        <f t="shared" si="48"/>
        <v>dvpspm_sector_mad.name = 'dvpspm_sector_mad'</v>
      </c>
      <c r="U148" t="str">
        <f t="shared" si="49"/>
        <v>df = df.join(dvpspm_sector_mad, on=['year-month', 'sector'])</v>
      </c>
      <c r="V148" t="str">
        <f t="shared" si="50"/>
        <v>df['dvpspm_zscore'] = (df['dvpspm'] - df['dvpspm_median']) / df['dvpspm_mad']</v>
      </c>
      <c r="W148" t="str">
        <f t="shared" si="51"/>
        <v>df['dvpspm_zscore'] = df.groupby(['year-month'])[['dvpspm']].apply(modified_z)</v>
      </c>
      <c r="X148" t="str">
        <f t="shared" si="52"/>
        <v>df['dvpspm_sector_zscore'] = (df['dvpspm'] - df['dvpspm_sector_median']) / df['dvpspm_sector_mad']</v>
      </c>
      <c r="Y148" t="str">
        <f t="shared" si="53"/>
        <v>df['dvpspm_sector_zscore'] = df.groupby(['year-month', 'sector'])[['dvpspm']].apply(modified_z)</v>
      </c>
    </row>
    <row r="149" spans="1:25" x14ac:dyDescent="0.25">
      <c r="A149" t="s">
        <v>253</v>
      </c>
      <c r="B149">
        <v>150</v>
      </c>
      <c r="C149" t="str">
        <f t="shared" si="36"/>
        <v xml:space="preserve">'dvpsxm', </v>
      </c>
      <c r="D149" t="str">
        <f>VLOOKUP(A149,Status!A:C,3,FALSE)</f>
        <v>CRSP/Compustat Merged Database - Security Monthly</v>
      </c>
      <c r="E149">
        <v>577</v>
      </c>
      <c r="F149" t="str">
        <f t="shared" si="37"/>
        <v xml:space="preserve">df = df[np.abs(df.dvpsxm-df.dvpsxm.apply(np.nanmean())&lt;=(3*df.dvpsxm.apply(nanstd())] </v>
      </c>
      <c r="G149" t="str">
        <f t="shared" si="38"/>
        <v>dvpsxm_median = df.groupby(['year-month'])[['dvpsxm']].apply(np.nanmedian)</v>
      </c>
      <c r="H149">
        <v>578</v>
      </c>
      <c r="I149" t="str">
        <f t="shared" si="39"/>
        <v>dvpsxm_median.name = 'dvpsxm_median'</v>
      </c>
      <c r="J149">
        <v>579</v>
      </c>
      <c r="K149">
        <v>580</v>
      </c>
      <c r="L149" t="str">
        <f t="shared" si="40"/>
        <v>df = df.join(dvpsxm_median, on=['year-month'])</v>
      </c>
      <c r="M149" t="str">
        <f t="shared" si="41"/>
        <v>dvpsxm_sector_median = df.groupby(['year-month', 'sector'])[['dvpsxm']].apply(np.nanmedian)</v>
      </c>
      <c r="N149" t="str">
        <f t="shared" si="42"/>
        <v>dvpsxm_sector_median.name = 'dvpsxm_sector_median'</v>
      </c>
      <c r="O149" t="str">
        <f t="shared" si="43"/>
        <v>df = df.join(dvpsxm_sector_median, on=['year-month', 'sector'])</v>
      </c>
      <c r="P149" t="str">
        <f t="shared" si="44"/>
        <v>if df.groupby(['year-month'])[['dvpsxm']].apply(mad).any() == 0:
    dvpsxm_mad = df.groupby(['year-month'])[['dvpsxm']].apply(meanad)
else:
    dvpsxm_mad = df.groupby(['year-month'])[['dvpsxm']].apply(mad)</v>
      </c>
      <c r="Q149" t="str">
        <f t="shared" si="45"/>
        <v>dvpsxm_mad.name = 'dvpsxm_mad'</v>
      </c>
      <c r="R149" t="str">
        <f t="shared" si="46"/>
        <v>df = df.join(dvpsxm_mad, on=['year-month'])</v>
      </c>
      <c r="S149" t="str">
        <f t="shared" si="4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T149" t="str">
        <f t="shared" si="48"/>
        <v>dvpsxm_sector_mad.name = 'dvpsxm_sector_mad'</v>
      </c>
      <c r="U149" t="str">
        <f t="shared" si="49"/>
        <v>df = df.join(dvpsxm_sector_mad, on=['year-month', 'sector'])</v>
      </c>
      <c r="V149" t="str">
        <f t="shared" si="50"/>
        <v>df['dvpsxm_zscore'] = (df['dvpsxm'] - df['dvpsxm_median']) / df['dvpsxm_mad']</v>
      </c>
      <c r="W149" t="str">
        <f t="shared" si="51"/>
        <v>df['dvpsxm_zscore'] = df.groupby(['year-month'])[['dvpsxm']].apply(modified_z)</v>
      </c>
      <c r="X149" t="str">
        <f t="shared" si="52"/>
        <v>df['dvpsxm_sector_zscore'] = (df['dvpsxm'] - df['dvpsxm_sector_median']) / df['dvpsxm_sector_mad']</v>
      </c>
      <c r="Y149" t="str">
        <f t="shared" si="53"/>
        <v>df['dvpsxm_sector_zscore'] = df.groupby(['year-month', 'sector'])[['dvpsxm']].apply(modified_z)</v>
      </c>
    </row>
    <row r="150" spans="1:25" x14ac:dyDescent="0.25">
      <c r="A150" t="s">
        <v>294</v>
      </c>
      <c r="B150">
        <v>151</v>
      </c>
      <c r="C150" t="str">
        <f t="shared" si="36"/>
        <v xml:space="preserve">'dvrate', </v>
      </c>
      <c r="D150" t="str">
        <f>VLOOKUP(A150,Status!A:C,3,FALSE)</f>
        <v>CRSP/Compustat Merged Database - Security Monthly</v>
      </c>
      <c r="E150">
        <v>581</v>
      </c>
      <c r="F150" t="str">
        <f t="shared" si="37"/>
        <v xml:space="preserve">df = df[np.abs(df.dvrate-df.dvrate.apply(np.nanmean())&lt;=(3*df.dvrate.apply(nanstd())] </v>
      </c>
      <c r="G150" t="str">
        <f t="shared" si="38"/>
        <v>dvrate_median = df.groupby(['year-month'])[['dvrate']].apply(np.nanmedian)</v>
      </c>
      <c r="H150">
        <v>582</v>
      </c>
      <c r="I150" t="str">
        <f t="shared" si="39"/>
        <v>dvrate_median.name = 'dvrate_median'</v>
      </c>
      <c r="J150">
        <v>583</v>
      </c>
      <c r="K150">
        <v>584</v>
      </c>
      <c r="L150" t="str">
        <f t="shared" si="40"/>
        <v>df = df.join(dvrate_median, on=['year-month'])</v>
      </c>
      <c r="M150" t="str">
        <f t="shared" si="41"/>
        <v>dvrate_sector_median = df.groupby(['year-month', 'sector'])[['dvrate']].apply(np.nanmedian)</v>
      </c>
      <c r="N150" t="str">
        <f t="shared" si="42"/>
        <v>dvrate_sector_median.name = 'dvrate_sector_median'</v>
      </c>
      <c r="O150" t="str">
        <f t="shared" si="43"/>
        <v>df = df.join(dvrate_sector_median, on=['year-month', 'sector'])</v>
      </c>
      <c r="P150" t="str">
        <f t="shared" si="44"/>
        <v>if df.groupby(['year-month'])[['dvrate']].apply(mad).any() == 0:
    dvrate_mad = df.groupby(['year-month'])[['dvrate']].apply(meanad)
else:
    dvrate_mad = df.groupby(['year-month'])[['dvrate']].apply(mad)</v>
      </c>
      <c r="Q150" t="str">
        <f t="shared" si="45"/>
        <v>dvrate_mad.name = 'dvrate_mad'</v>
      </c>
      <c r="R150" t="str">
        <f t="shared" si="46"/>
        <v>df = df.join(dvrate_mad, on=['year-month'])</v>
      </c>
      <c r="S150" t="str">
        <f t="shared" si="4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T150" t="str">
        <f t="shared" si="48"/>
        <v>dvrate_sector_mad.name = 'dvrate_sector_mad'</v>
      </c>
      <c r="U150" t="str">
        <f t="shared" si="49"/>
        <v>df = df.join(dvrate_sector_mad, on=['year-month', 'sector'])</v>
      </c>
      <c r="V150" t="str">
        <f t="shared" si="50"/>
        <v>df['dvrate_zscore'] = (df['dvrate'] - df['dvrate_median']) / df['dvrate_mad']</v>
      </c>
      <c r="W150" t="str">
        <f t="shared" si="51"/>
        <v>df['dvrate_zscore'] = df.groupby(['year-month'])[['dvrate']].apply(modified_z)</v>
      </c>
      <c r="X150" t="str">
        <f t="shared" si="52"/>
        <v>df['dvrate_sector_zscore'] = (df['dvrate'] - df['dvrate_sector_median']) / df['dvrate_sector_mad']</v>
      </c>
      <c r="Y150" t="str">
        <f t="shared" si="53"/>
        <v>df['dvrate_sector_zscore'] = df.groupby(['year-month', 'sector'])[['dvrate']].apply(modified_z)</v>
      </c>
    </row>
    <row r="151" spans="1:25" x14ac:dyDescent="0.25">
      <c r="A151" t="s">
        <v>346</v>
      </c>
      <c r="B151">
        <v>153</v>
      </c>
      <c r="C151" t="str">
        <f t="shared" ref="C151:C181" si="54">CONCATENATE("'",A151,"', ")</f>
        <v xml:space="preserve">'spcsrc', </v>
      </c>
      <c r="D151" t="str">
        <f>VLOOKUP(A151,Status!A:C,3,FALSE)</f>
        <v>CRSP/Compustat Merged Database - Security Monthly</v>
      </c>
      <c r="E151">
        <v>585</v>
      </c>
      <c r="F151" t="str">
        <f t="shared" si="37"/>
        <v xml:space="preserve">df = df[np.abs(df.spcsrc-df.spcsrc.apply(np.nanmean())&lt;=(3*df.spcsrc.apply(nanstd())] </v>
      </c>
      <c r="G151" t="str">
        <f t="shared" si="38"/>
        <v>spcsrc_median = df.groupby(['year-month'])[['spcsrc']].apply(np.nanmedian)</v>
      </c>
      <c r="H151">
        <v>586</v>
      </c>
      <c r="I151" t="str">
        <f t="shared" si="39"/>
        <v>spcsrc_median.name = 'spcsrc_median'</v>
      </c>
      <c r="J151">
        <v>587</v>
      </c>
      <c r="K151">
        <v>588</v>
      </c>
      <c r="L151" t="str">
        <f t="shared" si="40"/>
        <v>df = df.join(spcsrc_median, on=['year-month'])</v>
      </c>
      <c r="M151" t="str">
        <f t="shared" si="41"/>
        <v>spcsrc_sector_median = df.groupby(['year-month', 'sector'])[['spcsrc']].apply(np.nanmedian)</v>
      </c>
      <c r="N151" t="str">
        <f t="shared" si="42"/>
        <v>spcsrc_sector_median.name = 'spcsrc_sector_median'</v>
      </c>
      <c r="O151" t="str">
        <f t="shared" si="43"/>
        <v>df = df.join(spcsrc_sector_median, on=['year-month', 'sector'])</v>
      </c>
      <c r="P151" t="str">
        <f t="shared" si="44"/>
        <v>if df.groupby(['year-month'])[['spcsrc']].apply(mad).any() == 0:
    spcsrc_mad = df.groupby(['year-month'])[['spcsrc']].apply(meanad)
else:
    spcsrc_mad = df.groupby(['year-month'])[['spcsrc']].apply(mad)</v>
      </c>
      <c r="Q151" t="str">
        <f t="shared" si="45"/>
        <v>spcsrc_mad.name = 'spcsrc_mad'</v>
      </c>
      <c r="R151" t="str">
        <f t="shared" si="46"/>
        <v>df = df.join(spcsrc_mad, on=['year-month'])</v>
      </c>
      <c r="S151" t="str">
        <f t="shared" si="47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T151" t="str">
        <f t="shared" si="48"/>
        <v>spcsrc_sector_mad.name = 'spcsrc_sector_mad'</v>
      </c>
      <c r="U151" t="str">
        <f t="shared" si="49"/>
        <v>df = df.join(spcsrc_sector_mad, on=['year-month', 'sector'])</v>
      </c>
      <c r="V151" t="str">
        <f t="shared" si="50"/>
        <v>df['spcsrc_zscore'] = (df['spcsrc'] - df['spcsrc_median']) / df['spcsrc_mad']</v>
      </c>
      <c r="W151" t="str">
        <f t="shared" si="51"/>
        <v>df['spcsrc_zscore'] = df.groupby(['year-month'])[['spcsrc']].apply(modified_z)</v>
      </c>
      <c r="X151" t="str">
        <f t="shared" si="52"/>
        <v>df['spcsrc_sector_zscore'] = (df['spcsrc'] - df['spcsrc_sector_median']) / df['spcsrc_sector_mad']</v>
      </c>
      <c r="Y151" t="str">
        <f t="shared" si="53"/>
        <v>df['spcsrc_sector_zscore'] = df.groupby(['year-month', 'sector'])[['spcsrc']].apply(modified_z)</v>
      </c>
    </row>
    <row r="152" spans="1:25" x14ac:dyDescent="0.25">
      <c r="A152" t="s">
        <v>321</v>
      </c>
      <c r="B152">
        <v>155</v>
      </c>
      <c r="C152" t="str">
        <f t="shared" si="54"/>
        <v xml:space="preserve">'alpha', </v>
      </c>
      <c r="D152" t="str">
        <f>VLOOKUP(A152,Status!A:C,3,FALSE)</f>
        <v>Beta Suite by WRDS</v>
      </c>
      <c r="E152">
        <v>589</v>
      </c>
      <c r="F152" t="str">
        <f t="shared" si="37"/>
        <v xml:space="preserve">df = df[np.abs(df.alpha-df.alpha.apply(np.nanmean())&lt;=(3*df.alpha.apply(nanstd())] </v>
      </c>
      <c r="G152" t="str">
        <f t="shared" si="38"/>
        <v>alpha_median = df.groupby(['year-month'])[['alpha']].apply(np.nanmedian)</v>
      </c>
      <c r="H152">
        <v>590</v>
      </c>
      <c r="I152" t="str">
        <f t="shared" si="39"/>
        <v>alpha_median.name = 'alpha_median'</v>
      </c>
      <c r="J152">
        <v>591</v>
      </c>
      <c r="K152">
        <v>592</v>
      </c>
      <c r="L152" t="str">
        <f t="shared" si="40"/>
        <v>df = df.join(alpha_median, on=['year-month'])</v>
      </c>
      <c r="M152" t="str">
        <f t="shared" si="41"/>
        <v>alpha_sector_median = df.groupby(['year-month', 'sector'])[['alpha']].apply(np.nanmedian)</v>
      </c>
      <c r="N152" t="str">
        <f t="shared" si="42"/>
        <v>alpha_sector_median.name = 'alpha_sector_median'</v>
      </c>
      <c r="O152" t="str">
        <f t="shared" si="43"/>
        <v>df = df.join(alpha_sector_median, on=['year-month', 'sector'])</v>
      </c>
      <c r="P152" t="str">
        <f t="shared" si="44"/>
        <v>if df.groupby(['year-month'])[['alpha']].apply(mad).any() == 0:
    alpha_mad = df.groupby(['year-month'])[['alpha']].apply(meanad)
else:
    alpha_mad = df.groupby(['year-month'])[['alpha']].apply(mad)</v>
      </c>
      <c r="Q152" t="str">
        <f t="shared" si="45"/>
        <v>alpha_mad.name = 'alpha_mad'</v>
      </c>
      <c r="R152" t="str">
        <f t="shared" si="46"/>
        <v>df = df.join(alpha_mad, on=['year-month'])</v>
      </c>
      <c r="S152" t="str">
        <f t="shared" si="47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T152" t="str">
        <f t="shared" si="48"/>
        <v>alpha_sector_mad.name = 'alpha_sector_mad'</v>
      </c>
      <c r="U152" t="str">
        <f t="shared" si="49"/>
        <v>df = df.join(alpha_sector_mad, on=['year-month', 'sector'])</v>
      </c>
      <c r="V152" t="str">
        <f t="shared" si="50"/>
        <v>df['alpha_zscore'] = (df['alpha'] - df['alpha_median']) / df['alpha_mad']</v>
      </c>
      <c r="W152" t="str">
        <f t="shared" si="51"/>
        <v>df['alpha_zscore'] = df.groupby(['year-month'])[['alpha']].apply(modified_z)</v>
      </c>
      <c r="X152" t="str">
        <f t="shared" si="52"/>
        <v>df['alpha_sector_zscore'] = (df['alpha'] - df['alpha_sector_median']) / df['alpha_sector_mad']</v>
      </c>
      <c r="Y152" t="str">
        <f t="shared" si="53"/>
        <v>df['alpha_sector_zscore'] = df.groupby(['year-month', 'sector'])[['alpha']].apply(modified_z)</v>
      </c>
    </row>
    <row r="153" spans="1:25" x14ac:dyDescent="0.25">
      <c r="A153" t="s">
        <v>323</v>
      </c>
      <c r="B153">
        <v>156</v>
      </c>
      <c r="C153" t="str">
        <f t="shared" si="54"/>
        <v xml:space="preserve">'b_hml', </v>
      </c>
      <c r="D153" t="str">
        <f>VLOOKUP(A153,Status!A:C,3,FALSE)</f>
        <v>Beta Suite by WRDS</v>
      </c>
      <c r="E153">
        <v>593</v>
      </c>
      <c r="F153" t="str">
        <f t="shared" si="37"/>
        <v xml:space="preserve">df = df[np.abs(df.b_hml-df.b_hml.apply(np.nanmean())&lt;=(3*df.b_hml.apply(nanstd())] </v>
      </c>
      <c r="G153" t="str">
        <f t="shared" si="38"/>
        <v>b_hml_median = df.groupby(['year-month'])[['b_hml']].apply(np.nanmedian)</v>
      </c>
      <c r="H153">
        <v>594</v>
      </c>
      <c r="I153" t="str">
        <f t="shared" si="39"/>
        <v>b_hml_median.name = 'b_hml_median'</v>
      </c>
      <c r="J153">
        <v>595</v>
      </c>
      <c r="K153">
        <v>596</v>
      </c>
      <c r="L153" t="str">
        <f t="shared" si="40"/>
        <v>df = df.join(b_hml_median, on=['year-month'])</v>
      </c>
      <c r="M153" t="str">
        <f t="shared" si="41"/>
        <v>b_hml_sector_median = df.groupby(['year-month', 'sector'])[['b_hml']].apply(np.nanmedian)</v>
      </c>
      <c r="N153" t="str">
        <f t="shared" si="42"/>
        <v>b_hml_sector_median.name = 'b_hml_sector_median'</v>
      </c>
      <c r="O153" t="str">
        <f t="shared" si="43"/>
        <v>df = df.join(b_hml_sector_median, on=['year-month', 'sector'])</v>
      </c>
      <c r="P153" t="str">
        <f t="shared" si="44"/>
        <v>if df.groupby(['year-month'])[['b_hml']].apply(mad).any() == 0:
    b_hml_mad = df.groupby(['year-month'])[['b_hml']].apply(meanad)
else:
    b_hml_mad = df.groupby(['year-month'])[['b_hml']].apply(mad)</v>
      </c>
      <c r="Q153" t="str">
        <f t="shared" si="45"/>
        <v>b_hml_mad.name = 'b_hml_mad'</v>
      </c>
      <c r="R153" t="str">
        <f t="shared" si="46"/>
        <v>df = df.join(b_hml_mad, on=['year-month'])</v>
      </c>
      <c r="S153" t="str">
        <f t="shared" si="47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T153" t="str">
        <f t="shared" si="48"/>
        <v>b_hml_sector_mad.name = 'b_hml_sector_mad'</v>
      </c>
      <c r="U153" t="str">
        <f t="shared" si="49"/>
        <v>df = df.join(b_hml_sector_mad, on=['year-month', 'sector'])</v>
      </c>
      <c r="V153" t="str">
        <f t="shared" si="50"/>
        <v>df['b_hml_zscore'] = (df['b_hml'] - df['b_hml_median']) / df['b_hml_mad']</v>
      </c>
      <c r="W153" t="str">
        <f t="shared" si="51"/>
        <v>df['b_hml_zscore'] = df.groupby(['year-month'])[['b_hml']].apply(modified_z)</v>
      </c>
      <c r="X153" t="str">
        <f t="shared" si="52"/>
        <v>df['b_hml_sector_zscore'] = (df['b_hml'] - df['b_hml_sector_median']) / df['b_hml_sector_mad']</v>
      </c>
      <c r="Y153" t="str">
        <f t="shared" si="53"/>
        <v>df['b_hml_sector_zscore'] = df.groupby(['year-month', 'sector'])[['b_hml']].apply(modified_z)</v>
      </c>
    </row>
    <row r="154" spans="1:25" x14ac:dyDescent="0.25">
      <c r="A154" t="s">
        <v>316</v>
      </c>
      <c r="B154">
        <v>157</v>
      </c>
      <c r="C154" t="str">
        <f t="shared" si="54"/>
        <v xml:space="preserve">'b_mkt', </v>
      </c>
      <c r="D154" t="str">
        <f>VLOOKUP(A154,Status!A:C,3,FALSE)</f>
        <v>Beta Suite by WRDS</v>
      </c>
      <c r="E154">
        <v>597</v>
      </c>
      <c r="F154" t="str">
        <f t="shared" si="37"/>
        <v xml:space="preserve">df = df[np.abs(df.b_mkt-df.b_mkt.apply(np.nanmean())&lt;=(3*df.b_mkt.apply(nanstd())] </v>
      </c>
      <c r="G154" t="str">
        <f t="shared" si="38"/>
        <v>b_mkt_median = df.groupby(['year-month'])[['b_mkt']].apply(np.nanmedian)</v>
      </c>
      <c r="H154">
        <v>598</v>
      </c>
      <c r="I154" t="str">
        <f t="shared" si="39"/>
        <v>b_mkt_median.name = 'b_mkt_median'</v>
      </c>
      <c r="J154">
        <v>599</v>
      </c>
      <c r="K154">
        <v>600</v>
      </c>
      <c r="L154" t="str">
        <f t="shared" si="40"/>
        <v>df = df.join(b_mkt_median, on=['year-month'])</v>
      </c>
      <c r="M154" t="str">
        <f t="shared" si="41"/>
        <v>b_mkt_sector_median = df.groupby(['year-month', 'sector'])[['b_mkt']].apply(np.nanmedian)</v>
      </c>
      <c r="N154" t="str">
        <f t="shared" si="42"/>
        <v>b_mkt_sector_median.name = 'b_mkt_sector_median'</v>
      </c>
      <c r="O154" t="str">
        <f t="shared" si="43"/>
        <v>df = df.join(b_mkt_sector_median, on=['year-month', 'sector'])</v>
      </c>
      <c r="P154" t="str">
        <f t="shared" si="44"/>
        <v>if df.groupby(['year-month'])[['b_mkt']].apply(mad).any() == 0:
    b_mkt_mad = df.groupby(['year-month'])[['b_mkt']].apply(meanad)
else:
    b_mkt_mad = df.groupby(['year-month'])[['b_mkt']].apply(mad)</v>
      </c>
      <c r="Q154" t="str">
        <f t="shared" si="45"/>
        <v>b_mkt_mad.name = 'b_mkt_mad'</v>
      </c>
      <c r="R154" t="str">
        <f t="shared" si="46"/>
        <v>df = df.join(b_mkt_mad, on=['year-month'])</v>
      </c>
      <c r="S154" t="str">
        <f t="shared" si="47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T154" t="str">
        <f t="shared" si="48"/>
        <v>b_mkt_sector_mad.name = 'b_mkt_sector_mad'</v>
      </c>
      <c r="U154" t="str">
        <f t="shared" si="49"/>
        <v>df = df.join(b_mkt_sector_mad, on=['year-month', 'sector'])</v>
      </c>
      <c r="V154" t="str">
        <f t="shared" si="50"/>
        <v>df['b_mkt_zscore'] = (df['b_mkt'] - df['b_mkt_median']) / df['b_mkt_mad']</v>
      </c>
      <c r="W154" t="str">
        <f t="shared" si="51"/>
        <v>df['b_mkt_zscore'] = df.groupby(['year-month'])[['b_mkt']].apply(modified_z)</v>
      </c>
      <c r="X154" t="str">
        <f t="shared" si="52"/>
        <v>df['b_mkt_sector_zscore'] = (df['b_mkt'] - df['b_mkt_sector_median']) / df['b_mkt_sector_mad']</v>
      </c>
      <c r="Y154" t="str">
        <f t="shared" si="53"/>
        <v>df['b_mkt_sector_zscore'] = df.groupby(['year-month', 'sector'])[['b_mkt']].apply(modified_z)</v>
      </c>
    </row>
    <row r="155" spans="1:25" x14ac:dyDescent="0.25">
      <c r="A155" t="s">
        <v>322</v>
      </c>
      <c r="B155">
        <v>158</v>
      </c>
      <c r="C155" t="str">
        <f t="shared" si="54"/>
        <v xml:space="preserve">'b_smb', </v>
      </c>
      <c r="D155" t="str">
        <f>VLOOKUP(A155,Status!A:C,3,FALSE)</f>
        <v>Beta Suite by WRDS</v>
      </c>
      <c r="E155">
        <v>601</v>
      </c>
      <c r="F155" t="str">
        <f t="shared" si="37"/>
        <v xml:space="preserve">df = df[np.abs(df.b_smb-df.b_smb.apply(np.nanmean())&lt;=(3*df.b_smb.apply(nanstd())] </v>
      </c>
      <c r="G155" t="str">
        <f t="shared" si="38"/>
        <v>b_smb_median = df.groupby(['year-month'])[['b_smb']].apply(np.nanmedian)</v>
      </c>
      <c r="H155">
        <v>602</v>
      </c>
      <c r="I155" t="str">
        <f t="shared" si="39"/>
        <v>b_smb_median.name = 'b_smb_median'</v>
      </c>
      <c r="J155">
        <v>603</v>
      </c>
      <c r="K155">
        <v>604</v>
      </c>
      <c r="L155" t="str">
        <f t="shared" si="40"/>
        <v>df = df.join(b_smb_median, on=['year-month'])</v>
      </c>
      <c r="M155" t="str">
        <f t="shared" si="41"/>
        <v>b_smb_sector_median = df.groupby(['year-month', 'sector'])[['b_smb']].apply(np.nanmedian)</v>
      </c>
      <c r="N155" t="str">
        <f t="shared" si="42"/>
        <v>b_smb_sector_median.name = 'b_smb_sector_median'</v>
      </c>
      <c r="O155" t="str">
        <f t="shared" si="43"/>
        <v>df = df.join(b_smb_sector_median, on=['year-month', 'sector'])</v>
      </c>
      <c r="P155" t="str">
        <f t="shared" si="44"/>
        <v>if df.groupby(['year-month'])[['b_smb']].apply(mad).any() == 0:
    b_smb_mad = df.groupby(['year-month'])[['b_smb']].apply(meanad)
else:
    b_smb_mad = df.groupby(['year-month'])[['b_smb']].apply(mad)</v>
      </c>
      <c r="Q155" t="str">
        <f t="shared" si="45"/>
        <v>b_smb_mad.name = 'b_smb_mad'</v>
      </c>
      <c r="R155" t="str">
        <f t="shared" si="46"/>
        <v>df = df.join(b_smb_mad, on=['year-month'])</v>
      </c>
      <c r="S155" t="str">
        <f t="shared" si="47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T155" t="str">
        <f t="shared" si="48"/>
        <v>b_smb_sector_mad.name = 'b_smb_sector_mad'</v>
      </c>
      <c r="U155" t="str">
        <f t="shared" si="49"/>
        <v>df = df.join(b_smb_sector_mad, on=['year-month', 'sector'])</v>
      </c>
      <c r="V155" t="str">
        <f t="shared" si="50"/>
        <v>df['b_smb_zscore'] = (df['b_smb'] - df['b_smb_median']) / df['b_smb_mad']</v>
      </c>
      <c r="W155" t="str">
        <f t="shared" si="51"/>
        <v>df['b_smb_zscore'] = df.groupby(['year-month'])[['b_smb']].apply(modified_z)</v>
      </c>
      <c r="X155" t="str">
        <f t="shared" si="52"/>
        <v>df['b_smb_sector_zscore'] = (df['b_smb'] - df['b_smb_sector_median']) / df['b_smb_sector_mad']</v>
      </c>
      <c r="Y155" t="str">
        <f t="shared" si="53"/>
        <v>df['b_smb_sector_zscore'] = df.groupby(['year-month', 'sector'])[['b_smb']].apply(modified_z)</v>
      </c>
    </row>
    <row r="156" spans="1:25" x14ac:dyDescent="0.25">
      <c r="A156" t="s">
        <v>324</v>
      </c>
      <c r="B156">
        <v>159</v>
      </c>
      <c r="C156" t="str">
        <f t="shared" si="54"/>
        <v xml:space="preserve">'b_umd', </v>
      </c>
      <c r="D156" t="str">
        <f>VLOOKUP(A156,Status!A:C,3,FALSE)</f>
        <v>Beta Suite by WRDS</v>
      </c>
      <c r="E156">
        <v>605</v>
      </c>
      <c r="F156" t="str">
        <f t="shared" si="37"/>
        <v xml:space="preserve">df = df[np.abs(df.b_umd-df.b_umd.apply(np.nanmean())&lt;=(3*df.b_umd.apply(nanstd())] </v>
      </c>
      <c r="G156" t="str">
        <f t="shared" si="38"/>
        <v>b_umd_median = df.groupby(['year-month'])[['b_umd']].apply(np.nanmedian)</v>
      </c>
      <c r="H156">
        <v>606</v>
      </c>
      <c r="I156" t="str">
        <f t="shared" si="39"/>
        <v>b_umd_median.name = 'b_umd_median'</v>
      </c>
      <c r="J156">
        <v>607</v>
      </c>
      <c r="K156">
        <v>608</v>
      </c>
      <c r="L156" t="str">
        <f t="shared" si="40"/>
        <v>df = df.join(b_umd_median, on=['year-month'])</v>
      </c>
      <c r="M156" t="str">
        <f t="shared" si="41"/>
        <v>b_umd_sector_median = df.groupby(['year-month', 'sector'])[['b_umd']].apply(np.nanmedian)</v>
      </c>
      <c r="N156" t="str">
        <f t="shared" si="42"/>
        <v>b_umd_sector_median.name = 'b_umd_sector_median'</v>
      </c>
      <c r="O156" t="str">
        <f t="shared" si="43"/>
        <v>df = df.join(b_umd_sector_median, on=['year-month', 'sector'])</v>
      </c>
      <c r="P156" t="str">
        <f t="shared" si="44"/>
        <v>if df.groupby(['year-month'])[['b_umd']].apply(mad).any() == 0:
    b_umd_mad = df.groupby(['year-month'])[['b_umd']].apply(meanad)
else:
    b_umd_mad = df.groupby(['year-month'])[['b_umd']].apply(mad)</v>
      </c>
      <c r="Q156" t="str">
        <f t="shared" si="45"/>
        <v>b_umd_mad.name = 'b_umd_mad'</v>
      </c>
      <c r="R156" t="str">
        <f t="shared" si="46"/>
        <v>df = df.join(b_umd_mad, on=['year-month'])</v>
      </c>
      <c r="S156" t="str">
        <f t="shared" si="47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T156" t="str">
        <f t="shared" si="48"/>
        <v>b_umd_sector_mad.name = 'b_umd_sector_mad'</v>
      </c>
      <c r="U156" t="str">
        <f t="shared" si="49"/>
        <v>df = df.join(b_umd_sector_mad, on=['year-month', 'sector'])</v>
      </c>
      <c r="V156" t="str">
        <f t="shared" si="50"/>
        <v>df['b_umd_zscore'] = (df['b_umd'] - df['b_umd_median']) / df['b_umd_mad']</v>
      </c>
      <c r="W156" t="str">
        <f t="shared" si="51"/>
        <v>df['b_umd_zscore'] = df.groupby(['year-month'])[['b_umd']].apply(modified_z)</v>
      </c>
      <c r="X156" t="str">
        <f t="shared" si="52"/>
        <v>df['b_umd_sector_zscore'] = (df['b_umd'] - df['b_umd_sector_median']) / df['b_umd_sector_mad']</v>
      </c>
      <c r="Y156" t="str">
        <f t="shared" si="53"/>
        <v>df['b_umd_sector_zscore'] = df.groupby(['year-month', 'sector'])[['b_umd']].apply(modified_z)</v>
      </c>
    </row>
    <row r="157" spans="1:25" x14ac:dyDescent="0.25">
      <c r="A157" t="s">
        <v>315</v>
      </c>
      <c r="B157">
        <v>160</v>
      </c>
      <c r="C157" t="str">
        <f t="shared" si="54"/>
        <v xml:space="preserve">'exret', </v>
      </c>
      <c r="D157" t="str">
        <f>VLOOKUP(A157,Status!A:C,3,FALSE)</f>
        <v>Beta Suite by WRDS</v>
      </c>
      <c r="E157">
        <v>609</v>
      </c>
      <c r="F157" t="str">
        <f t="shared" si="37"/>
        <v xml:space="preserve">df = df[np.abs(df.exret-df.exret.apply(np.nanmean())&lt;=(3*df.exret.apply(nanstd())] </v>
      </c>
      <c r="G157" t="str">
        <f t="shared" si="38"/>
        <v>exret_median = df.groupby(['year-month'])[['exret']].apply(np.nanmedian)</v>
      </c>
      <c r="H157">
        <v>610</v>
      </c>
      <c r="I157" t="str">
        <f t="shared" si="39"/>
        <v>exret_median.name = 'exret_median'</v>
      </c>
      <c r="J157">
        <v>611</v>
      </c>
      <c r="K157">
        <v>612</v>
      </c>
      <c r="L157" t="str">
        <f t="shared" si="40"/>
        <v>df = df.join(exret_median, on=['year-month'])</v>
      </c>
      <c r="M157" t="str">
        <f t="shared" si="41"/>
        <v>exret_sector_median = df.groupby(['year-month', 'sector'])[['exret']].apply(np.nanmedian)</v>
      </c>
      <c r="N157" t="str">
        <f t="shared" si="42"/>
        <v>exret_sector_median.name = 'exret_sector_median'</v>
      </c>
      <c r="O157" t="str">
        <f t="shared" si="43"/>
        <v>df = df.join(exret_sector_median, on=['year-month', 'sector'])</v>
      </c>
      <c r="P157" t="str">
        <f t="shared" si="44"/>
        <v>if df.groupby(['year-month'])[['exret']].apply(mad).any() == 0:
    exret_mad = df.groupby(['year-month'])[['exret']].apply(meanad)
else:
    exret_mad = df.groupby(['year-month'])[['exret']].apply(mad)</v>
      </c>
      <c r="Q157" t="str">
        <f t="shared" si="45"/>
        <v>exret_mad.name = 'exret_mad'</v>
      </c>
      <c r="R157" t="str">
        <f t="shared" si="46"/>
        <v>df = df.join(exret_mad, on=['year-month'])</v>
      </c>
      <c r="S157" t="str">
        <f t="shared" si="47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T157" t="str">
        <f t="shared" si="48"/>
        <v>exret_sector_mad.name = 'exret_sector_mad'</v>
      </c>
      <c r="U157" t="str">
        <f t="shared" si="49"/>
        <v>df = df.join(exret_sector_mad, on=['year-month', 'sector'])</v>
      </c>
      <c r="V157" t="str">
        <f t="shared" si="50"/>
        <v>df['exret_zscore'] = (df['exret'] - df['exret_median']) / df['exret_mad']</v>
      </c>
      <c r="W157" t="str">
        <f t="shared" si="51"/>
        <v>df['exret_zscore'] = df.groupby(['year-month'])[['exret']].apply(modified_z)</v>
      </c>
      <c r="X157" t="str">
        <f t="shared" si="52"/>
        <v>df['exret_sector_zscore'] = (df['exret'] - df['exret_sector_median']) / df['exret_sector_mad']</v>
      </c>
      <c r="Y157" t="str">
        <f t="shared" si="53"/>
        <v>df['exret_sector_zscore'] = df.groupby(['year-month', 'sector'])[['exret']].apply(modified_z)</v>
      </c>
    </row>
    <row r="158" spans="1:25" x14ac:dyDescent="0.25">
      <c r="A158" t="s">
        <v>325</v>
      </c>
      <c r="B158">
        <v>161</v>
      </c>
      <c r="C158" t="str">
        <f t="shared" si="54"/>
        <v xml:space="preserve">'ivol', </v>
      </c>
      <c r="D158" t="str">
        <f>VLOOKUP(A158,Status!A:C,3,FALSE)</f>
        <v>Beta Suite by WRDS</v>
      </c>
      <c r="E158">
        <v>613</v>
      </c>
      <c r="F158" t="str">
        <f t="shared" si="37"/>
        <v xml:space="preserve">df = df[np.abs(df.ivol-df.ivol.apply(np.nanmean())&lt;=(3*df.ivol.apply(nanstd())] </v>
      </c>
      <c r="G158" t="str">
        <f t="shared" si="38"/>
        <v>ivol_median = df.groupby(['year-month'])[['ivol']].apply(np.nanmedian)</v>
      </c>
      <c r="H158">
        <v>614</v>
      </c>
      <c r="I158" t="str">
        <f t="shared" si="39"/>
        <v>ivol_median.name = 'ivol_median'</v>
      </c>
      <c r="J158">
        <v>615</v>
      </c>
      <c r="K158">
        <v>616</v>
      </c>
      <c r="L158" t="str">
        <f t="shared" si="40"/>
        <v>df = df.join(ivol_median, on=['year-month'])</v>
      </c>
      <c r="M158" t="str">
        <f t="shared" si="41"/>
        <v>ivol_sector_median = df.groupby(['year-month', 'sector'])[['ivol']].apply(np.nanmedian)</v>
      </c>
      <c r="N158" t="str">
        <f t="shared" si="42"/>
        <v>ivol_sector_median.name = 'ivol_sector_median'</v>
      </c>
      <c r="O158" t="str">
        <f t="shared" si="43"/>
        <v>df = df.join(ivol_sector_median, on=['year-month', 'sector'])</v>
      </c>
      <c r="P158" t="str">
        <f t="shared" si="44"/>
        <v>if df.groupby(['year-month'])[['ivol']].apply(mad).any() == 0:
    ivol_mad = df.groupby(['year-month'])[['ivol']].apply(meanad)
else:
    ivol_mad = df.groupby(['year-month'])[['ivol']].apply(mad)</v>
      </c>
      <c r="Q158" t="str">
        <f t="shared" si="45"/>
        <v>ivol_mad.name = 'ivol_mad'</v>
      </c>
      <c r="R158" t="str">
        <f t="shared" si="46"/>
        <v>df = df.join(ivol_mad, on=['year-month'])</v>
      </c>
      <c r="S158" t="str">
        <f t="shared" si="47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T158" t="str">
        <f t="shared" si="48"/>
        <v>ivol_sector_mad.name = 'ivol_sector_mad'</v>
      </c>
      <c r="U158" t="str">
        <f t="shared" si="49"/>
        <v>df = df.join(ivol_sector_mad, on=['year-month', 'sector'])</v>
      </c>
      <c r="V158" t="str">
        <f t="shared" si="50"/>
        <v>df['ivol_zscore'] = (df['ivol'] - df['ivol_median']) / df['ivol_mad']</v>
      </c>
      <c r="W158" t="str">
        <f t="shared" si="51"/>
        <v>df['ivol_zscore'] = df.groupby(['year-month'])[['ivol']].apply(modified_z)</v>
      </c>
      <c r="X158" t="str">
        <f t="shared" si="52"/>
        <v>df['ivol_sector_zscore'] = (df['ivol'] - df['ivol_sector_median']) / df['ivol_sector_mad']</v>
      </c>
      <c r="Y158" t="str">
        <f t="shared" si="53"/>
        <v>df['ivol_sector_zscore'] = df.groupby(['year-month', 'sector'])[['ivol']].apply(modified_z)</v>
      </c>
    </row>
    <row r="159" spans="1:25" x14ac:dyDescent="0.25">
      <c r="A159" t="s">
        <v>319</v>
      </c>
      <c r="B159">
        <v>162</v>
      </c>
      <c r="C159" t="str">
        <f t="shared" si="54"/>
        <v xml:space="preserve">'n', </v>
      </c>
      <c r="D159" t="str">
        <f>VLOOKUP(A159,Status!A:C,3,FALSE)</f>
        <v>Beta Suite by WRDS</v>
      </c>
      <c r="E159">
        <v>617</v>
      </c>
      <c r="F159" t="str">
        <f t="shared" si="37"/>
        <v xml:space="preserve">df = df[np.abs(df.n-df.n.apply(np.nanmean())&lt;=(3*df.n.apply(nanstd())] </v>
      </c>
      <c r="G159" t="str">
        <f t="shared" si="38"/>
        <v>n_median = df.groupby(['year-month'])[['n']].apply(np.nanmedian)</v>
      </c>
      <c r="H159">
        <v>618</v>
      </c>
      <c r="I159" t="str">
        <f t="shared" si="39"/>
        <v>n_median.name = 'n_median'</v>
      </c>
      <c r="J159">
        <v>619</v>
      </c>
      <c r="K159">
        <v>620</v>
      </c>
      <c r="L159" t="str">
        <f t="shared" si="40"/>
        <v>df = df.join(n_median, on=['year-month'])</v>
      </c>
      <c r="M159" t="str">
        <f t="shared" si="41"/>
        <v>n_sector_median = df.groupby(['year-month', 'sector'])[['n']].apply(np.nanmedian)</v>
      </c>
      <c r="N159" t="str">
        <f t="shared" si="42"/>
        <v>n_sector_median.name = 'n_sector_median'</v>
      </c>
      <c r="O159" t="str">
        <f t="shared" si="43"/>
        <v>df = df.join(n_sector_median, on=['year-month', 'sector'])</v>
      </c>
      <c r="P159" t="str">
        <f t="shared" si="44"/>
        <v>if df.groupby(['year-month'])[['n']].apply(mad).any() == 0:
    n_mad = df.groupby(['year-month'])[['n']].apply(meanad)
else:
    n_mad = df.groupby(['year-month'])[['n']].apply(mad)</v>
      </c>
      <c r="Q159" t="str">
        <f t="shared" si="45"/>
        <v>n_mad.name = 'n_mad'</v>
      </c>
      <c r="R159" t="str">
        <f t="shared" si="46"/>
        <v>df = df.join(n_mad, on=['year-month'])</v>
      </c>
      <c r="S159" t="str">
        <f t="shared" si="47"/>
        <v>if df.groupby(['year-month', 'sector'])[['n']].apply(mad).any() == 0:
    n_sector_mad = df.groupby(['year-month', 'sector'])[['n']].apply(meanad)
else:
    n_sector_mad = df.groupby(['year-month', 'sector'])[['n']].apply(mad)</v>
      </c>
      <c r="T159" t="str">
        <f t="shared" si="48"/>
        <v>n_sector_mad.name = 'n_sector_mad'</v>
      </c>
      <c r="U159" t="str">
        <f t="shared" si="49"/>
        <v>df = df.join(n_sector_mad, on=['year-month', 'sector'])</v>
      </c>
      <c r="V159" t="str">
        <f t="shared" si="50"/>
        <v>df['n_zscore'] = (df['n'] - df['n_median']) / df['n_mad']</v>
      </c>
      <c r="W159" t="str">
        <f t="shared" si="51"/>
        <v>df['n_zscore'] = df.groupby(['year-month'])[['n']].apply(modified_z)</v>
      </c>
      <c r="X159" t="str">
        <f t="shared" si="52"/>
        <v>df['n_sector_zscore'] = (df['n'] - df['n_sector_median']) / df['n_sector_mad']</v>
      </c>
      <c r="Y159" t="str">
        <f t="shared" si="53"/>
        <v>df['n_sector_zscore'] = df.groupby(['year-month', 'sector'])[['n']].apply(modified_z)</v>
      </c>
    </row>
    <row r="160" spans="1:25" x14ac:dyDescent="0.25">
      <c r="A160" t="s">
        <v>327</v>
      </c>
      <c r="B160">
        <v>163</v>
      </c>
      <c r="C160" t="str">
        <f t="shared" si="54"/>
        <v xml:space="preserve">'R2', </v>
      </c>
      <c r="D160" t="str">
        <f>VLOOKUP(A160,Status!A:C,3,FALSE)</f>
        <v>Beta Suite by WRDS</v>
      </c>
      <c r="E160">
        <v>621</v>
      </c>
      <c r="F160" t="str">
        <f t="shared" si="37"/>
        <v xml:space="preserve">df = df[np.abs(df.R2-df.R2.apply(np.nanmean())&lt;=(3*df.R2.apply(nanstd())] </v>
      </c>
      <c r="G160" t="str">
        <f t="shared" si="38"/>
        <v>R2_median = df.groupby(['year-month'])[['R2']].apply(np.nanmedian)</v>
      </c>
      <c r="H160">
        <v>622</v>
      </c>
      <c r="I160" t="str">
        <f t="shared" si="39"/>
        <v>R2_median.name = 'R2_median'</v>
      </c>
      <c r="J160">
        <v>623</v>
      </c>
      <c r="K160">
        <v>624</v>
      </c>
      <c r="L160" t="str">
        <f t="shared" si="40"/>
        <v>df = df.join(R2_median, on=['year-month'])</v>
      </c>
      <c r="M160" t="str">
        <f t="shared" si="41"/>
        <v>R2_sector_median = df.groupby(['year-month', 'sector'])[['R2']].apply(np.nanmedian)</v>
      </c>
      <c r="N160" t="str">
        <f t="shared" si="42"/>
        <v>R2_sector_median.name = 'R2_sector_median'</v>
      </c>
      <c r="O160" t="str">
        <f t="shared" si="43"/>
        <v>df = df.join(R2_sector_median, on=['year-month', 'sector'])</v>
      </c>
      <c r="P160" t="str">
        <f t="shared" si="44"/>
        <v>if df.groupby(['year-month'])[['R2']].apply(mad).any() == 0:
    R2_mad = df.groupby(['year-month'])[['R2']].apply(meanad)
else:
    R2_mad = df.groupby(['year-month'])[['R2']].apply(mad)</v>
      </c>
      <c r="Q160" t="str">
        <f t="shared" si="45"/>
        <v>R2_mad.name = 'R2_mad'</v>
      </c>
      <c r="R160" t="str">
        <f t="shared" si="46"/>
        <v>df = df.join(R2_mad, on=['year-month'])</v>
      </c>
      <c r="S160" t="str">
        <f t="shared" si="47"/>
        <v>if df.groupby(['year-month', 'sector'])[['R2']].apply(mad).any() == 0:
    R2_sector_mad = df.groupby(['year-month', 'sector'])[['R2']].apply(meanad)
else:
    R2_sector_mad = df.groupby(['year-month', 'sector'])[['R2']].apply(mad)</v>
      </c>
      <c r="T160" t="str">
        <f t="shared" si="48"/>
        <v>R2_sector_mad.name = 'R2_sector_mad'</v>
      </c>
      <c r="U160" t="str">
        <f t="shared" si="49"/>
        <v>df = df.join(R2_sector_mad, on=['year-month', 'sector'])</v>
      </c>
      <c r="V160" t="str">
        <f t="shared" si="50"/>
        <v>df['R2_zscore'] = (df['R2'] - df['R2_median']) / df['R2_mad']</v>
      </c>
      <c r="W160" t="str">
        <f t="shared" si="51"/>
        <v>df['R2_zscore'] = df.groupby(['year-month'])[['R2']].apply(modified_z)</v>
      </c>
      <c r="X160" t="str">
        <f t="shared" si="52"/>
        <v>df['R2_sector_zscore'] = (df['R2'] - df['R2_sector_median']) / df['R2_sector_mad']</v>
      </c>
      <c r="Y160" t="str">
        <f t="shared" si="53"/>
        <v>df['R2_sector_zscore'] = df.groupby(['year-month', 'sector'])[['R2']].apply(modified_z)</v>
      </c>
    </row>
    <row r="161" spans="1:25" x14ac:dyDescent="0.25">
      <c r="A161" t="s">
        <v>326</v>
      </c>
      <c r="B161">
        <v>165</v>
      </c>
      <c r="C161" t="str">
        <f t="shared" si="54"/>
        <v xml:space="preserve">'tvol', </v>
      </c>
      <c r="D161" t="str">
        <f>VLOOKUP(A161,Status!A:C,3,FALSE)</f>
        <v>Beta Suite by WRDS</v>
      </c>
      <c r="E161">
        <v>625</v>
      </c>
      <c r="F161" t="str">
        <f t="shared" si="37"/>
        <v xml:space="preserve">df = df[np.abs(df.tvol-df.tvol.apply(np.nanmean())&lt;=(3*df.tvol.apply(nanstd())] </v>
      </c>
      <c r="G161" t="str">
        <f t="shared" si="38"/>
        <v>tvol_median = df.groupby(['year-month'])[['tvol']].apply(np.nanmedian)</v>
      </c>
      <c r="H161">
        <v>626</v>
      </c>
      <c r="I161" t="str">
        <f t="shared" si="39"/>
        <v>tvol_median.name = 'tvol_median'</v>
      </c>
      <c r="J161">
        <v>627</v>
      </c>
      <c r="K161">
        <v>628</v>
      </c>
      <c r="L161" t="str">
        <f t="shared" si="40"/>
        <v>df = df.join(tvol_median, on=['year-month'])</v>
      </c>
      <c r="M161" t="str">
        <f t="shared" si="41"/>
        <v>tvol_sector_median = df.groupby(['year-month', 'sector'])[['tvol']].apply(np.nanmedian)</v>
      </c>
      <c r="N161" t="str">
        <f t="shared" si="42"/>
        <v>tvol_sector_median.name = 'tvol_sector_median'</v>
      </c>
      <c r="O161" t="str">
        <f t="shared" si="43"/>
        <v>df = df.join(tvol_sector_median, on=['year-month', 'sector'])</v>
      </c>
      <c r="P161" t="str">
        <f t="shared" si="44"/>
        <v>if df.groupby(['year-month'])[['tvol']].apply(mad).any() == 0:
    tvol_mad = df.groupby(['year-month'])[['tvol']].apply(meanad)
else:
    tvol_mad = df.groupby(['year-month'])[['tvol']].apply(mad)</v>
      </c>
      <c r="Q161" t="str">
        <f t="shared" si="45"/>
        <v>tvol_mad.name = 'tvol_mad'</v>
      </c>
      <c r="R161" t="str">
        <f t="shared" si="46"/>
        <v>df = df.join(tvol_mad, on=['year-month'])</v>
      </c>
      <c r="S161" t="str">
        <f t="shared" si="47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T161" t="str">
        <f t="shared" si="48"/>
        <v>tvol_sector_mad.name = 'tvol_sector_mad'</v>
      </c>
      <c r="U161" t="str">
        <f t="shared" si="49"/>
        <v>df = df.join(tvol_sector_mad, on=['year-month', 'sector'])</v>
      </c>
      <c r="V161" t="str">
        <f t="shared" si="50"/>
        <v>df['tvol_zscore'] = (df['tvol'] - df['tvol_median']) / df['tvol_mad']</v>
      </c>
      <c r="W161" t="str">
        <f t="shared" si="51"/>
        <v>df['tvol_zscore'] = df.groupby(['year-month'])[['tvol']].apply(modified_z)</v>
      </c>
      <c r="X161" t="str">
        <f t="shared" si="52"/>
        <v>df['tvol_sector_zscore'] = (df['tvol'] - df['tvol_sector_median']) / df['tvol_sector_mad']</v>
      </c>
      <c r="Y161" t="str">
        <f t="shared" si="53"/>
        <v>df['tvol_sector_zscore'] = df.groupby(['year-month', 'sector'])[['tvol']].apply(modified_z)</v>
      </c>
    </row>
    <row r="162" spans="1:25" x14ac:dyDescent="0.25">
      <c r="A162" t="s">
        <v>368</v>
      </c>
      <c r="B162">
        <v>178</v>
      </c>
      <c r="C162" t="str">
        <f t="shared" si="54"/>
        <v xml:space="preserve">'BUYPCT', </v>
      </c>
      <c r="D162" t="str">
        <f>VLOOKUP(A162,Status!A:C,3,FALSE)</f>
        <v>Recommendations - Summary Statistics</v>
      </c>
      <c r="E162">
        <v>629</v>
      </c>
      <c r="F162" t="str">
        <f t="shared" si="37"/>
        <v xml:space="preserve">df = df[np.abs(df.BUYPCT-df.BUYPCT.apply(np.nanmean())&lt;=(3*df.BUYPCT.apply(nanstd())] </v>
      </c>
      <c r="G162" t="str">
        <f t="shared" si="38"/>
        <v>BUYPCT_median = df.groupby(['year-month'])[['BUYPCT']].apply(np.nanmedian)</v>
      </c>
      <c r="H162">
        <v>630</v>
      </c>
      <c r="I162" t="str">
        <f t="shared" si="39"/>
        <v>BUYPCT_median.name = 'BUYPCT_median'</v>
      </c>
      <c r="J162">
        <v>631</v>
      </c>
      <c r="K162">
        <v>632</v>
      </c>
      <c r="L162" t="str">
        <f t="shared" si="40"/>
        <v>df = df.join(BUYPCT_median, on=['year-month'])</v>
      </c>
      <c r="M162" t="str">
        <f t="shared" si="41"/>
        <v>BUYPCT_sector_median = df.groupby(['year-month', 'sector'])[['BUYPCT']].apply(np.nanmedian)</v>
      </c>
      <c r="N162" t="str">
        <f t="shared" si="42"/>
        <v>BUYPCT_sector_median.name = 'BUYPCT_sector_median'</v>
      </c>
      <c r="O162" t="str">
        <f t="shared" si="43"/>
        <v>df = df.join(BUYPCT_sector_median, on=['year-month', 'sector'])</v>
      </c>
      <c r="P162" t="str">
        <f t="shared" si="44"/>
        <v>if df.groupby(['year-month'])[['BUYPCT']].apply(mad).any() == 0:
    BUYPCT_mad = df.groupby(['year-month'])[['BUYPCT']].apply(meanad)
else:
    BUYPCT_mad = df.groupby(['year-month'])[['BUYPCT']].apply(mad)</v>
      </c>
      <c r="Q162" t="str">
        <f t="shared" si="45"/>
        <v>BUYPCT_mad.name = 'BUYPCT_mad'</v>
      </c>
      <c r="R162" t="str">
        <f t="shared" si="46"/>
        <v>df = df.join(BUYPCT_mad, on=['year-month'])</v>
      </c>
      <c r="S162" t="str">
        <f t="shared" si="47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T162" t="str">
        <f t="shared" si="48"/>
        <v>BUYPCT_sector_mad.name = 'BUYPCT_sector_mad'</v>
      </c>
      <c r="U162" t="str">
        <f t="shared" si="49"/>
        <v>df = df.join(BUYPCT_sector_mad, on=['year-month', 'sector'])</v>
      </c>
      <c r="V162" t="str">
        <f t="shared" si="50"/>
        <v>df['BUYPCT_zscore'] = (df['BUYPCT'] - df['BUYPCT_median']) / df['BUYPCT_mad']</v>
      </c>
      <c r="W162" t="str">
        <f t="shared" si="51"/>
        <v>df['BUYPCT_zscore'] = df.groupby(['year-month'])[['BUYPCT']].apply(modified_z)</v>
      </c>
      <c r="X162" t="str">
        <f t="shared" si="52"/>
        <v>df['BUYPCT_sector_zscore'] = (df['BUYPCT'] - df['BUYPCT_sector_median']) / df['BUYPCT_sector_mad']</v>
      </c>
      <c r="Y162" t="str">
        <f t="shared" si="53"/>
        <v>df['BUYPCT_sector_zscore'] = df.groupby(['year-month', 'sector'])[['BUYPCT']].apply(modified_z)</v>
      </c>
    </row>
    <row r="163" spans="1:25" x14ac:dyDescent="0.25">
      <c r="A163" t="s">
        <v>371</v>
      </c>
      <c r="B163">
        <v>179</v>
      </c>
      <c r="C163" t="str">
        <f t="shared" si="54"/>
        <v xml:space="preserve">'HOLDPCT', </v>
      </c>
      <c r="D163" t="str">
        <f>VLOOKUP(A163,Status!A:C,3,FALSE)</f>
        <v>Recommendations - Summary Statistics</v>
      </c>
      <c r="E163">
        <v>633</v>
      </c>
      <c r="F163" t="str">
        <f t="shared" si="37"/>
        <v xml:space="preserve">df = df[np.abs(df.HOLDPCT-df.HOLDPCT.apply(np.nanmean())&lt;=(3*df.HOLDPCT.apply(nanstd())] </v>
      </c>
      <c r="G163" t="str">
        <f t="shared" si="38"/>
        <v>HOLDPCT_median = df.groupby(['year-month'])[['HOLDPCT']].apply(np.nanmedian)</v>
      </c>
      <c r="H163">
        <v>634</v>
      </c>
      <c r="I163" t="str">
        <f t="shared" si="39"/>
        <v>HOLDPCT_median.name = 'HOLDPCT_median'</v>
      </c>
      <c r="J163">
        <v>635</v>
      </c>
      <c r="K163">
        <v>636</v>
      </c>
      <c r="L163" t="str">
        <f t="shared" si="40"/>
        <v>df = df.join(HOLDPCT_median, on=['year-month'])</v>
      </c>
      <c r="M163" t="str">
        <f t="shared" si="41"/>
        <v>HOLDPCT_sector_median = df.groupby(['year-month', 'sector'])[['HOLDPCT']].apply(np.nanmedian)</v>
      </c>
      <c r="N163" t="str">
        <f t="shared" si="42"/>
        <v>HOLDPCT_sector_median.name = 'HOLDPCT_sector_median'</v>
      </c>
      <c r="O163" t="str">
        <f t="shared" si="43"/>
        <v>df = df.join(HOLDPCT_sector_median, on=['year-month', 'sector'])</v>
      </c>
      <c r="P163" t="str">
        <f t="shared" si="44"/>
        <v>if df.groupby(['year-month'])[['HOLDPCT']].apply(mad).any() == 0:
    HOLDPCT_mad = df.groupby(['year-month'])[['HOLDPCT']].apply(meanad)
else:
    HOLDPCT_mad = df.groupby(['year-month'])[['HOLDPCT']].apply(mad)</v>
      </c>
      <c r="Q163" t="str">
        <f t="shared" si="45"/>
        <v>HOLDPCT_mad.name = 'HOLDPCT_mad'</v>
      </c>
      <c r="R163" t="str">
        <f t="shared" si="46"/>
        <v>df = df.join(HOLDPCT_mad, on=['year-month'])</v>
      </c>
      <c r="S163" t="str">
        <f t="shared" si="47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T163" t="str">
        <f t="shared" si="48"/>
        <v>HOLDPCT_sector_mad.name = 'HOLDPCT_sector_mad'</v>
      </c>
      <c r="U163" t="str">
        <f t="shared" si="49"/>
        <v>df = df.join(HOLDPCT_sector_mad, on=['year-month', 'sector'])</v>
      </c>
      <c r="V163" t="str">
        <f t="shared" si="50"/>
        <v>df['HOLDPCT_zscore'] = (df['HOLDPCT'] - df['HOLDPCT_median']) / df['HOLDPCT_mad']</v>
      </c>
      <c r="W163" t="str">
        <f t="shared" si="51"/>
        <v>df['HOLDPCT_zscore'] = df.groupby(['year-month'])[['HOLDPCT']].apply(modified_z)</v>
      </c>
      <c r="X163" t="str">
        <f t="shared" si="52"/>
        <v>df['HOLDPCT_sector_zscore'] = (df['HOLDPCT'] - df['HOLDPCT_sector_median']) / df['HOLDPCT_sector_mad']</v>
      </c>
      <c r="Y163" t="str">
        <f t="shared" si="53"/>
        <v>df['HOLDPCT_sector_zscore'] = df.groupby(['year-month', 'sector'])[['HOLDPCT']].apply(modified_z)</v>
      </c>
    </row>
    <row r="164" spans="1:25" x14ac:dyDescent="0.25">
      <c r="A164" t="s">
        <v>369</v>
      </c>
      <c r="B164">
        <v>180</v>
      </c>
      <c r="C164" t="str">
        <f t="shared" si="54"/>
        <v xml:space="preserve">'MEANREC', </v>
      </c>
      <c r="D164" t="str">
        <f>VLOOKUP(A164,Status!A:C,3,FALSE)</f>
        <v>Recommendations - Summary Statistics</v>
      </c>
      <c r="E164">
        <v>637</v>
      </c>
      <c r="F164" t="str">
        <f t="shared" si="37"/>
        <v xml:space="preserve">df = df[np.abs(df.MEANREC-df.MEANREC.apply(np.nanmean())&lt;=(3*df.MEANREC.apply(nanstd())] </v>
      </c>
      <c r="G164" t="str">
        <f t="shared" si="38"/>
        <v>MEANREC_median = df.groupby(['year-month'])[['MEANREC']].apply(np.nanmedian)</v>
      </c>
      <c r="H164">
        <v>638</v>
      </c>
      <c r="I164" t="str">
        <f t="shared" si="39"/>
        <v>MEANREC_median.name = 'MEANREC_median'</v>
      </c>
      <c r="J164">
        <v>639</v>
      </c>
      <c r="K164">
        <v>640</v>
      </c>
      <c r="L164" t="str">
        <f t="shared" si="40"/>
        <v>df = df.join(MEANREC_median, on=['year-month'])</v>
      </c>
      <c r="M164" t="str">
        <f t="shared" si="41"/>
        <v>MEANREC_sector_median = df.groupby(['year-month', 'sector'])[['MEANREC']].apply(np.nanmedian)</v>
      </c>
      <c r="N164" t="str">
        <f t="shared" si="42"/>
        <v>MEANREC_sector_median.name = 'MEANREC_sector_median'</v>
      </c>
      <c r="O164" t="str">
        <f t="shared" si="43"/>
        <v>df = df.join(MEANREC_sector_median, on=['year-month', 'sector'])</v>
      </c>
      <c r="P164" t="str">
        <f t="shared" si="44"/>
        <v>if df.groupby(['year-month'])[['MEANREC']].apply(mad).any() == 0:
    MEANREC_mad = df.groupby(['year-month'])[['MEANREC']].apply(meanad)
else:
    MEANREC_mad = df.groupby(['year-month'])[['MEANREC']].apply(mad)</v>
      </c>
      <c r="Q164" t="str">
        <f t="shared" si="45"/>
        <v>MEANREC_mad.name = 'MEANREC_mad'</v>
      </c>
      <c r="R164" t="str">
        <f t="shared" si="46"/>
        <v>df = df.join(MEANREC_mad, on=['year-month'])</v>
      </c>
      <c r="S164" t="str">
        <f t="shared" si="47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T164" t="str">
        <f t="shared" si="48"/>
        <v>MEANREC_sector_mad.name = 'MEANREC_sector_mad'</v>
      </c>
      <c r="U164" t="str">
        <f t="shared" si="49"/>
        <v>df = df.join(MEANREC_sector_mad, on=['year-month', 'sector'])</v>
      </c>
      <c r="V164" t="str">
        <f t="shared" si="50"/>
        <v>df['MEANREC_zscore'] = (df['MEANREC'] - df['MEANREC_median']) / df['MEANREC_mad']</v>
      </c>
      <c r="W164" t="str">
        <f t="shared" si="51"/>
        <v>df['MEANREC_zscore'] = df.groupby(['year-month'])[['MEANREC']].apply(modified_z)</v>
      </c>
      <c r="X164" t="str">
        <f t="shared" si="52"/>
        <v>df['MEANREC_sector_zscore'] = (df['MEANREC'] - df['MEANREC_sector_median']) / df['MEANREC_sector_mad']</v>
      </c>
      <c r="Y164" t="str">
        <f t="shared" si="53"/>
        <v>df['MEANREC_sector_zscore'] = df.groupby(['year-month', 'sector'])[['MEANREC']].apply(modified_z)</v>
      </c>
    </row>
    <row r="165" spans="1:25" x14ac:dyDescent="0.25">
      <c r="A165" t="s">
        <v>378</v>
      </c>
      <c r="B165">
        <v>181</v>
      </c>
      <c r="C165" t="str">
        <f t="shared" si="54"/>
        <v xml:space="preserve">'MEDREC', </v>
      </c>
      <c r="D165" t="str">
        <f>VLOOKUP(A165,Status!A:C,3,FALSE)</f>
        <v>Recommendations - Summary Statistics</v>
      </c>
      <c r="E165">
        <v>641</v>
      </c>
      <c r="F165" t="str">
        <f t="shared" si="37"/>
        <v xml:space="preserve">df = df[np.abs(df.MEDREC-df.MEDREC.apply(np.nanmean())&lt;=(3*df.MEDREC.apply(nanstd())] </v>
      </c>
      <c r="G165" t="str">
        <f t="shared" si="38"/>
        <v>MEDREC_median = df.groupby(['year-month'])[['MEDREC']].apply(np.nanmedian)</v>
      </c>
      <c r="H165">
        <v>642</v>
      </c>
      <c r="I165" t="str">
        <f t="shared" si="39"/>
        <v>MEDREC_median.name = 'MEDREC_median'</v>
      </c>
      <c r="J165">
        <v>643</v>
      </c>
      <c r="K165">
        <v>644</v>
      </c>
      <c r="L165" t="str">
        <f t="shared" si="40"/>
        <v>df = df.join(MEDREC_median, on=['year-month'])</v>
      </c>
      <c r="M165" t="str">
        <f t="shared" si="41"/>
        <v>MEDREC_sector_median = df.groupby(['year-month', 'sector'])[['MEDREC']].apply(np.nanmedian)</v>
      </c>
      <c r="N165" t="str">
        <f t="shared" si="42"/>
        <v>MEDREC_sector_median.name = 'MEDREC_sector_median'</v>
      </c>
      <c r="O165" t="str">
        <f t="shared" si="43"/>
        <v>df = df.join(MEDREC_sector_median, on=['year-month', 'sector'])</v>
      </c>
      <c r="P165" t="str">
        <f t="shared" si="44"/>
        <v>if df.groupby(['year-month'])[['MEDREC']].apply(mad).any() == 0:
    MEDREC_mad = df.groupby(['year-month'])[['MEDREC']].apply(meanad)
else:
    MEDREC_mad = df.groupby(['year-month'])[['MEDREC']].apply(mad)</v>
      </c>
      <c r="Q165" t="str">
        <f t="shared" si="45"/>
        <v>MEDREC_mad.name = 'MEDREC_mad'</v>
      </c>
      <c r="R165" t="str">
        <f t="shared" si="46"/>
        <v>df = df.join(MEDREC_mad, on=['year-month'])</v>
      </c>
      <c r="S165" t="str">
        <f t="shared" si="47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T165" t="str">
        <f t="shared" si="48"/>
        <v>MEDREC_sector_mad.name = 'MEDREC_sector_mad'</v>
      </c>
      <c r="U165" t="str">
        <f t="shared" si="49"/>
        <v>df = df.join(MEDREC_sector_mad, on=['year-month', 'sector'])</v>
      </c>
      <c r="V165" t="str">
        <f t="shared" si="50"/>
        <v>df['MEDREC_zscore'] = (df['MEDREC'] - df['MEDREC_median']) / df['MEDREC_mad']</v>
      </c>
      <c r="W165" t="str">
        <f t="shared" si="51"/>
        <v>df['MEDREC_zscore'] = df.groupby(['year-month'])[['MEDREC']].apply(modified_z)</v>
      </c>
      <c r="X165" t="str">
        <f t="shared" si="52"/>
        <v>df['MEDREC_sector_zscore'] = (df['MEDREC'] - df['MEDREC_sector_median']) / df['MEDREC_sector_mad']</v>
      </c>
      <c r="Y165" t="str">
        <f t="shared" si="53"/>
        <v>df['MEDREC_sector_zscore'] = df.groupby(['year-month', 'sector'])[['MEDREC']].apply(modified_z)</v>
      </c>
    </row>
    <row r="166" spans="1:25" x14ac:dyDescent="0.25">
      <c r="A166" t="s">
        <v>1425</v>
      </c>
      <c r="B166">
        <v>182</v>
      </c>
      <c r="C166" t="str">
        <f t="shared" si="54"/>
        <v xml:space="preserve">'recup', </v>
      </c>
      <c r="D166" t="str">
        <f>VLOOKUP(A166,Status!A:C,3,FALSE)</f>
        <v>Enrichment (Recommendations - Summary Statistics)</v>
      </c>
      <c r="E166">
        <v>645</v>
      </c>
      <c r="F166" t="str">
        <f t="shared" si="37"/>
        <v xml:space="preserve">df = df[np.abs(df.recup-df.recup.apply(np.nanmean())&lt;=(3*df.recup.apply(nanstd())] </v>
      </c>
      <c r="G166" t="str">
        <f t="shared" si="38"/>
        <v>recup_median = df.groupby(['year-month'])[['recup']].apply(np.nanmedian)</v>
      </c>
      <c r="H166">
        <v>646</v>
      </c>
      <c r="I166" t="str">
        <f t="shared" si="39"/>
        <v>recup_median.name = 'recup_median'</v>
      </c>
      <c r="J166">
        <v>647</v>
      </c>
      <c r="K166">
        <v>648</v>
      </c>
      <c r="L166" t="str">
        <f t="shared" si="40"/>
        <v>df = df.join(recup_median, on=['year-month'])</v>
      </c>
      <c r="M166" t="str">
        <f t="shared" si="41"/>
        <v>recup_sector_median = df.groupby(['year-month', 'sector'])[['recup']].apply(np.nanmedian)</v>
      </c>
      <c r="N166" t="str">
        <f t="shared" si="42"/>
        <v>recup_sector_median.name = 'recup_sector_median'</v>
      </c>
      <c r="O166" t="str">
        <f t="shared" si="43"/>
        <v>df = df.join(recup_sector_median, on=['year-month', 'sector'])</v>
      </c>
      <c r="P166" t="str">
        <f t="shared" si="44"/>
        <v>if df.groupby(['year-month'])[['recup']].apply(mad).any() == 0:
    recup_mad = df.groupby(['year-month'])[['recup']].apply(meanad)
else:
    recup_mad = df.groupby(['year-month'])[['recup']].apply(mad)</v>
      </c>
      <c r="Q166" t="str">
        <f t="shared" si="45"/>
        <v>recup_mad.name = 'recup_mad'</v>
      </c>
      <c r="R166" t="str">
        <f t="shared" si="46"/>
        <v>df = df.join(recup_mad, on=['year-month'])</v>
      </c>
      <c r="S166" t="str">
        <f t="shared" si="47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T166" t="str">
        <f t="shared" si="48"/>
        <v>recup_sector_mad.name = 'recup_sector_mad'</v>
      </c>
      <c r="U166" t="str">
        <f t="shared" si="49"/>
        <v>df = df.join(recup_sector_mad, on=['year-month', 'sector'])</v>
      </c>
      <c r="V166" t="str">
        <f t="shared" si="50"/>
        <v>df['recup_zscore'] = (df['recup'] - df['recup_median']) / df['recup_mad']</v>
      </c>
      <c r="W166" t="str">
        <f t="shared" si="51"/>
        <v>df['recup_zscore'] = df.groupby(['year-month'])[['recup']].apply(modified_z)</v>
      </c>
      <c r="X166" t="str">
        <f t="shared" si="52"/>
        <v>df['recup_sector_zscore'] = (df['recup'] - df['recup_sector_median']) / df['recup_sector_mad']</v>
      </c>
      <c r="Y166" t="str">
        <f t="shared" si="53"/>
        <v>df['recup_sector_zscore'] = df.groupby(['year-month', 'sector'])[['recup']].apply(modified_z)</v>
      </c>
    </row>
    <row r="167" spans="1:25" x14ac:dyDescent="0.25">
      <c r="A167" t="s">
        <v>1426</v>
      </c>
      <c r="B167">
        <v>183</v>
      </c>
      <c r="C167" t="str">
        <f t="shared" si="54"/>
        <v xml:space="preserve">'recdown', </v>
      </c>
      <c r="D167" t="str">
        <f>VLOOKUP(A167,Status!A:C,3,FALSE)</f>
        <v>Enrichment (Recommendations - Summary Statistics)</v>
      </c>
      <c r="E167">
        <v>649</v>
      </c>
      <c r="F167" t="str">
        <f t="shared" si="37"/>
        <v xml:space="preserve">df = df[np.abs(df.recdown-df.recdown.apply(np.nanmean())&lt;=(3*df.recdown.apply(nanstd())] </v>
      </c>
      <c r="G167" t="str">
        <f t="shared" si="38"/>
        <v>recdown_median = df.groupby(['year-month'])[['recdown']].apply(np.nanmedian)</v>
      </c>
      <c r="H167">
        <v>650</v>
      </c>
      <c r="I167" t="str">
        <f t="shared" si="39"/>
        <v>recdown_median.name = 'recdown_median'</v>
      </c>
      <c r="J167">
        <v>651</v>
      </c>
      <c r="K167">
        <v>652</v>
      </c>
      <c r="L167" t="str">
        <f t="shared" si="40"/>
        <v>df = df.join(recdown_median, on=['year-month'])</v>
      </c>
      <c r="M167" t="str">
        <f t="shared" si="41"/>
        <v>recdown_sector_median = df.groupby(['year-month', 'sector'])[['recdown']].apply(np.nanmedian)</v>
      </c>
      <c r="N167" t="str">
        <f t="shared" si="42"/>
        <v>recdown_sector_median.name = 'recdown_sector_median'</v>
      </c>
      <c r="O167" t="str">
        <f t="shared" si="43"/>
        <v>df = df.join(recdown_sector_median, on=['year-month', 'sector'])</v>
      </c>
      <c r="P167" t="str">
        <f t="shared" si="44"/>
        <v>if df.groupby(['year-month'])[['recdown']].apply(mad).any() == 0:
    recdown_mad = df.groupby(['year-month'])[['recdown']].apply(meanad)
else:
    recdown_mad = df.groupby(['year-month'])[['recdown']].apply(mad)</v>
      </c>
      <c r="Q167" t="str">
        <f t="shared" si="45"/>
        <v>recdown_mad.name = 'recdown_mad'</v>
      </c>
      <c r="R167" t="str">
        <f t="shared" si="46"/>
        <v>df = df.join(recdown_mad, on=['year-month'])</v>
      </c>
      <c r="S167" t="str">
        <f t="shared" si="47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T167" t="str">
        <f t="shared" si="48"/>
        <v>recdown_sector_mad.name = 'recdown_sector_mad'</v>
      </c>
      <c r="U167" t="str">
        <f t="shared" si="49"/>
        <v>df = df.join(recdown_sector_mad, on=['year-month', 'sector'])</v>
      </c>
      <c r="V167" t="str">
        <f t="shared" si="50"/>
        <v>df['recdown_zscore'] = (df['recdown'] - df['recdown_median']) / df['recdown_mad']</v>
      </c>
      <c r="W167" t="str">
        <f t="shared" si="51"/>
        <v>df['recdown_zscore'] = df.groupby(['year-month'])[['recdown']].apply(modified_z)</v>
      </c>
      <c r="X167" t="str">
        <f t="shared" si="52"/>
        <v>df['recdown_sector_zscore'] = (df['recdown'] - df['recdown_sector_median']) / df['recdown_sector_mad']</v>
      </c>
      <c r="Y167" t="str">
        <f t="shared" si="53"/>
        <v>df['recdown_sector_zscore'] = df.groupby(['year-month', 'sector'])[['recdown']].apply(modified_z)</v>
      </c>
    </row>
    <row r="168" spans="1:25" x14ac:dyDescent="0.25">
      <c r="A168" t="s">
        <v>372</v>
      </c>
      <c r="B168">
        <v>185</v>
      </c>
      <c r="C168" t="str">
        <f t="shared" si="54"/>
        <v xml:space="preserve">'SELLPCT', </v>
      </c>
      <c r="D168" t="str">
        <f>VLOOKUP(A168,Status!A:C,3,FALSE)</f>
        <v>Recommendations - Summary Statistics</v>
      </c>
      <c r="E168">
        <v>657</v>
      </c>
      <c r="F168" t="str">
        <f t="shared" si="37"/>
        <v xml:space="preserve">df = df[np.abs(df.SELLPCT-df.SELLPCT.apply(np.nanmean())&lt;=(3*df.SELLPCT.apply(nanstd())] </v>
      </c>
      <c r="G168" t="str">
        <f t="shared" si="38"/>
        <v>SELLPCT_median = df.groupby(['year-month'])[['SELLPCT']].apply(np.nanmedian)</v>
      </c>
      <c r="H168">
        <v>658</v>
      </c>
      <c r="I168" t="str">
        <f t="shared" si="39"/>
        <v>SELLPCT_median.name = 'SELLPCT_median'</v>
      </c>
      <c r="J168">
        <v>659</v>
      </c>
      <c r="K168">
        <v>660</v>
      </c>
      <c r="L168" t="str">
        <f t="shared" si="40"/>
        <v>df = df.join(SELLPCT_median, on=['year-month'])</v>
      </c>
      <c r="M168" t="str">
        <f t="shared" si="41"/>
        <v>SELLPCT_sector_median = df.groupby(['year-month', 'sector'])[['SELLPCT']].apply(np.nanmedian)</v>
      </c>
      <c r="N168" t="str">
        <f t="shared" si="42"/>
        <v>SELLPCT_sector_median.name = 'SELLPCT_sector_median'</v>
      </c>
      <c r="O168" t="str">
        <f t="shared" si="43"/>
        <v>df = df.join(SELLPCT_sector_median, on=['year-month', 'sector'])</v>
      </c>
      <c r="P168" t="str">
        <f t="shared" si="44"/>
        <v>if df.groupby(['year-month'])[['SELLPCT']].apply(mad).any() == 0:
    SELLPCT_mad = df.groupby(['year-month'])[['SELLPCT']].apply(meanad)
else:
    SELLPCT_mad = df.groupby(['year-month'])[['SELLPCT']].apply(mad)</v>
      </c>
      <c r="Q168" t="str">
        <f t="shared" si="45"/>
        <v>SELLPCT_mad.name = 'SELLPCT_mad'</v>
      </c>
      <c r="R168" t="str">
        <f t="shared" si="46"/>
        <v>df = df.join(SELLPCT_mad, on=['year-month'])</v>
      </c>
      <c r="S168" t="str">
        <f t="shared" si="47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T168" t="str">
        <f t="shared" si="48"/>
        <v>SELLPCT_sector_mad.name = 'SELLPCT_sector_mad'</v>
      </c>
      <c r="U168" t="str">
        <f t="shared" si="49"/>
        <v>df = df.join(SELLPCT_sector_mad, on=['year-month', 'sector'])</v>
      </c>
      <c r="V168" t="str">
        <f t="shared" si="50"/>
        <v>df['SELLPCT_zscore'] = (df['SELLPCT'] - df['SELLPCT_median']) / df['SELLPCT_mad']</v>
      </c>
      <c r="W168" t="str">
        <f t="shared" si="51"/>
        <v>df['SELLPCT_zscore'] = df.groupby(['year-month'])[['SELLPCT']].apply(modified_z)</v>
      </c>
      <c r="X168" t="str">
        <f t="shared" si="52"/>
        <v>df['SELLPCT_sector_zscore'] = (df['SELLPCT'] - df['SELLPCT_sector_median']) / df['SELLPCT_sector_mad']</v>
      </c>
      <c r="Y168" t="str">
        <f t="shared" si="53"/>
        <v>df['SELLPCT_sector_zscore'] = df.groupby(['year-month', 'sector'])[['SELLPCT']].apply(modified_z)</v>
      </c>
    </row>
    <row r="169" spans="1:25" x14ac:dyDescent="0.25">
      <c r="A169" t="s">
        <v>377</v>
      </c>
      <c r="B169">
        <v>186</v>
      </c>
      <c r="C169" t="str">
        <f t="shared" si="54"/>
        <v xml:space="preserve">'STDEV', </v>
      </c>
      <c r="D169" t="str">
        <f>VLOOKUP(A169,Status!A:C,3,FALSE)</f>
        <v>Recommendations - Summary Statistics</v>
      </c>
      <c r="E169">
        <v>661</v>
      </c>
      <c r="F169" t="str">
        <f t="shared" si="37"/>
        <v xml:space="preserve">df = df[np.abs(df.STDEV-df.STDEV.apply(np.nanmean())&lt;=(3*df.STDEV.apply(nanstd())] </v>
      </c>
      <c r="G169" t="str">
        <f t="shared" si="38"/>
        <v>STDEV_median = df.groupby(['year-month'])[['STDEV']].apply(np.nanmedian)</v>
      </c>
      <c r="H169">
        <v>662</v>
      </c>
      <c r="I169" t="str">
        <f t="shared" si="39"/>
        <v>STDEV_median.name = 'STDEV_median'</v>
      </c>
      <c r="J169">
        <v>663</v>
      </c>
      <c r="K169">
        <v>664</v>
      </c>
      <c r="L169" t="str">
        <f t="shared" si="40"/>
        <v>df = df.join(STDEV_median, on=['year-month'])</v>
      </c>
      <c r="M169" t="str">
        <f t="shared" si="41"/>
        <v>STDEV_sector_median = df.groupby(['year-month', 'sector'])[['STDEV']].apply(np.nanmedian)</v>
      </c>
      <c r="N169" t="str">
        <f t="shared" si="42"/>
        <v>STDEV_sector_median.name = 'STDEV_sector_median'</v>
      </c>
      <c r="O169" t="str">
        <f t="shared" si="43"/>
        <v>df = df.join(STDEV_sector_median, on=['year-month', 'sector'])</v>
      </c>
      <c r="P169" t="str">
        <f t="shared" si="44"/>
        <v>if df.groupby(['year-month'])[['STDEV']].apply(mad).any() == 0:
    STDEV_mad = df.groupby(['year-month'])[['STDEV']].apply(meanad)
else:
    STDEV_mad = df.groupby(['year-month'])[['STDEV']].apply(mad)</v>
      </c>
      <c r="Q169" t="str">
        <f t="shared" si="45"/>
        <v>STDEV_mad.name = 'STDEV_mad'</v>
      </c>
      <c r="R169" t="str">
        <f t="shared" si="46"/>
        <v>df = df.join(STDEV_mad, on=['year-month'])</v>
      </c>
      <c r="S169" t="str">
        <f t="shared" si="47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T169" t="str">
        <f t="shared" si="48"/>
        <v>STDEV_sector_mad.name = 'STDEV_sector_mad'</v>
      </c>
      <c r="U169" t="str">
        <f t="shared" si="49"/>
        <v>df = df.join(STDEV_sector_mad, on=['year-month', 'sector'])</v>
      </c>
      <c r="V169" t="str">
        <f t="shared" si="50"/>
        <v>df['STDEV_zscore'] = (df['STDEV'] - df['STDEV_median']) / df['STDEV_mad']</v>
      </c>
      <c r="W169" t="str">
        <f t="shared" si="51"/>
        <v>df['STDEV_zscore'] = df.groupby(['year-month'])[['STDEV']].apply(modified_z)</v>
      </c>
      <c r="X169" t="str">
        <f t="shared" si="52"/>
        <v>df['STDEV_sector_zscore'] = (df['STDEV'] - df['STDEV_sector_median']) / df['STDEV_sector_mad']</v>
      </c>
      <c r="Y169" t="str">
        <f t="shared" si="53"/>
        <v>df['STDEV_sector_zscore'] = df.groupby(['year-month', 'sector'])[['STDEV']].apply(modified_z)</v>
      </c>
    </row>
    <row r="170" spans="1:25" x14ac:dyDescent="0.25">
      <c r="A170" t="s">
        <v>476</v>
      </c>
      <c r="B170">
        <v>166</v>
      </c>
      <c r="C170" t="str">
        <f t="shared" si="54"/>
        <v xml:space="preserve">'january', </v>
      </c>
      <c r="D170" t="str">
        <f>VLOOKUP(A170,Status!A:C,3,FALSE)</f>
        <v>Enirchment (Financial Ratios Firm Level by WRDS)</v>
      </c>
      <c r="Y170" t="str">
        <f t="shared" si="53"/>
        <v>df['january_sector_zscore'] = df.groupby(['year-month', 'sector'])[['january']].apply(modified_z)</v>
      </c>
    </row>
    <row r="171" spans="1:25" x14ac:dyDescent="0.25">
      <c r="A171" t="s">
        <v>482</v>
      </c>
      <c r="B171">
        <v>167</v>
      </c>
      <c r="C171" t="str">
        <f t="shared" si="54"/>
        <v xml:space="preserve">'february', </v>
      </c>
      <c r="D171" t="str">
        <f>VLOOKUP(A171,Status!A:C,3,FALSE)</f>
        <v>Enirchment (Financial Ratios Firm Level by WRDS)</v>
      </c>
      <c r="Y171" t="str">
        <f t="shared" si="53"/>
        <v>df['february_sector_zscore'] = df.groupby(['year-month', 'sector'])[['february']].apply(modified_z)</v>
      </c>
    </row>
    <row r="172" spans="1:25" x14ac:dyDescent="0.25">
      <c r="A172" t="s">
        <v>477</v>
      </c>
      <c r="B172">
        <v>168</v>
      </c>
      <c r="C172" t="str">
        <f t="shared" si="54"/>
        <v xml:space="preserve">'march', </v>
      </c>
      <c r="D172" t="str">
        <f>VLOOKUP(A172,Status!A:C,3,FALSE)</f>
        <v>Enirchment (Financial Ratios Firm Level by WRDS)</v>
      </c>
      <c r="Y172" t="str">
        <f t="shared" si="53"/>
        <v>df['march_sector_zscore'] = df.groupby(['year-month', 'sector'])[['march']].apply(modified_z)</v>
      </c>
    </row>
    <row r="173" spans="1:25" x14ac:dyDescent="0.25">
      <c r="A173" t="s">
        <v>478</v>
      </c>
      <c r="B173">
        <v>169</v>
      </c>
      <c r="C173" t="str">
        <f t="shared" si="54"/>
        <v xml:space="preserve">'april', </v>
      </c>
      <c r="D173" t="str">
        <f>VLOOKUP(A173,Status!A:C,3,FALSE)</f>
        <v>Enirchment (Financial Ratios Firm Level by WRDS)</v>
      </c>
      <c r="Y173" t="str">
        <f t="shared" si="53"/>
        <v>df['april_sector_zscore'] = df.groupby(['year-month', 'sector'])[['april']].apply(modified_z)</v>
      </c>
    </row>
    <row r="174" spans="1:25" x14ac:dyDescent="0.25">
      <c r="A174" t="s">
        <v>479</v>
      </c>
      <c r="B174">
        <v>170</v>
      </c>
      <c r="C174" t="str">
        <f t="shared" si="54"/>
        <v xml:space="preserve">'may', </v>
      </c>
      <c r="D174" t="str">
        <f>VLOOKUP(A174,Status!A:C,3,FALSE)</f>
        <v>Enirchment (Financial Ratios Firm Level by WRDS)</v>
      </c>
      <c r="Y174" t="str">
        <f t="shared" si="53"/>
        <v>df['may_sector_zscore'] = df.groupby(['year-month', 'sector'])[['may']].apply(modified_z)</v>
      </c>
    </row>
    <row r="175" spans="1:25" x14ac:dyDescent="0.25">
      <c r="A175" t="s">
        <v>480</v>
      </c>
      <c r="B175">
        <v>171</v>
      </c>
      <c r="C175" t="str">
        <f t="shared" si="54"/>
        <v xml:space="preserve">'june', </v>
      </c>
      <c r="D175" t="str">
        <f>VLOOKUP(A175,Status!A:C,3,FALSE)</f>
        <v>Enirchment (Financial Ratios Firm Level by WRDS)</v>
      </c>
      <c r="Y175" t="str">
        <f t="shared" si="53"/>
        <v>df['june_sector_zscore'] = df.groupby(['year-month', 'sector'])[['june']].apply(modified_z)</v>
      </c>
    </row>
    <row r="176" spans="1:25" x14ac:dyDescent="0.25">
      <c r="A176" t="s">
        <v>481</v>
      </c>
      <c r="B176">
        <v>172</v>
      </c>
      <c r="C176" t="str">
        <f t="shared" si="54"/>
        <v xml:space="preserve">'july', </v>
      </c>
      <c r="D176" t="str">
        <f>VLOOKUP(A176,Status!A:C,3,FALSE)</f>
        <v>Enirchment (Financial Ratios Firm Level by WRDS)</v>
      </c>
      <c r="Y176" t="str">
        <f t="shared" si="53"/>
        <v>df['july_sector_zscore'] = df.groupby(['year-month', 'sector'])[['july']].apply(modified_z)</v>
      </c>
    </row>
    <row r="177" spans="1:25" x14ac:dyDescent="0.25">
      <c r="A177" t="s">
        <v>475</v>
      </c>
      <c r="B177">
        <v>173</v>
      </c>
      <c r="C177" t="str">
        <f t="shared" si="54"/>
        <v xml:space="preserve">'august', </v>
      </c>
      <c r="D177" t="str">
        <f>VLOOKUP(A177,Status!A:C,3,FALSE)</f>
        <v>Enirchment (Financial Ratios Firm Level by WRDS)</v>
      </c>
      <c r="Y177" t="str">
        <f t="shared" si="53"/>
        <v>df['august_sector_zscore'] = df.groupby(['year-month', 'sector'])[['august']].apply(modified_z)</v>
      </c>
    </row>
    <row r="178" spans="1:25" x14ac:dyDescent="0.25">
      <c r="A178" t="s">
        <v>474</v>
      </c>
      <c r="B178">
        <v>174</v>
      </c>
      <c r="C178" t="str">
        <f t="shared" si="54"/>
        <v xml:space="preserve">'september', </v>
      </c>
      <c r="D178" t="str">
        <f>VLOOKUP(A178,Status!A:C,3,FALSE)</f>
        <v>Enirchment (Financial Ratios Firm Level by WRDS)</v>
      </c>
      <c r="Y178" t="str">
        <f t="shared" si="53"/>
        <v>df['september_sector_zscore'] = df.groupby(['year-month', 'sector'])[['september']].apply(modified_z)</v>
      </c>
    </row>
    <row r="179" spans="1:25" x14ac:dyDescent="0.25">
      <c r="A179" t="s">
        <v>472</v>
      </c>
      <c r="B179">
        <v>175</v>
      </c>
      <c r="C179" t="str">
        <f t="shared" si="54"/>
        <v xml:space="preserve">'october', </v>
      </c>
      <c r="D179" t="str">
        <f>VLOOKUP(A179,Status!A:C,3,FALSE)</f>
        <v>Enirchment (Financial Ratios Firm Level by WRDS)</v>
      </c>
      <c r="Y179" t="str">
        <f t="shared" si="53"/>
        <v>df['october_sector_zscore'] = df.groupby(['year-month', 'sector'])[['october']].apply(modified_z)</v>
      </c>
    </row>
    <row r="180" spans="1:25" x14ac:dyDescent="0.25">
      <c r="A180" t="s">
        <v>473</v>
      </c>
      <c r="B180">
        <v>176</v>
      </c>
      <c r="C180" t="str">
        <f t="shared" si="54"/>
        <v xml:space="preserve">'november', </v>
      </c>
      <c r="D180" t="str">
        <f>VLOOKUP(A180,Status!A:C,3,FALSE)</f>
        <v>Enirchment (Financial Ratios Firm Level by WRDS)</v>
      </c>
      <c r="Y180" t="str">
        <f t="shared" si="53"/>
        <v>df['november_sector_zscore'] = df.groupby(['year-month', 'sector'])[['november']].apply(modified_z)</v>
      </c>
    </row>
    <row r="181" spans="1:25" x14ac:dyDescent="0.25">
      <c r="A181" t="s">
        <v>540</v>
      </c>
      <c r="B181">
        <v>177</v>
      </c>
      <c r="C181" t="str">
        <f t="shared" si="54"/>
        <v xml:space="preserve">'december', </v>
      </c>
      <c r="D181" t="str">
        <f>VLOOKUP(A181,Status!A:C,3,FALSE)</f>
        <v>Enirchment (Financial Ratios Firm Level by WRDS)</v>
      </c>
      <c r="Y181" t="str">
        <f t="shared" si="53"/>
        <v>df['december_sector_zscore'] = df.groupby(['year-month', 'sector'])[['december']].apply(modified_z)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ht="90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ht="90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1"/>
  <sheetViews>
    <sheetView zoomScale="70" zoomScaleNormal="70" workbookViewId="0">
      <selection activeCell="G22" sqref="G22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93.85546875" bestFit="1" customWidth="1"/>
    <col min="7" max="7" width="124.42578125" bestFit="1" customWidth="1"/>
    <col min="8" max="8" width="6.42578125" customWidth="1"/>
    <col min="9" max="9" width="93.5703125" bestFit="1" customWidth="1"/>
    <col min="10" max="10" width="5.85546875" customWidth="1"/>
    <col min="11" max="11" width="5.28515625" customWidth="1"/>
    <col min="12" max="12" width="74.42578125" bestFit="1" customWidth="1"/>
    <col min="13" max="13" width="134" customWidth="1"/>
    <col min="14" max="14" width="106.7109375" customWidth="1"/>
    <col min="15" max="15" width="88" bestFit="1" customWidth="1"/>
    <col min="16" max="16" width="126.2851562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209.140625" bestFit="1" customWidth="1"/>
    <col min="23" max="23" width="20.28515625" bestFit="1" customWidth="1"/>
  </cols>
  <sheetData>
    <row r="1" spans="1:23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899</v>
      </c>
      <c r="I1" t="s">
        <v>900</v>
      </c>
      <c r="L1" t="s">
        <v>901</v>
      </c>
      <c r="M1" t="s">
        <v>902</v>
      </c>
      <c r="N1" t="s">
        <v>903</v>
      </c>
      <c r="O1" t="s">
        <v>904</v>
      </c>
      <c r="P1" t="s">
        <v>894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V1" t="s">
        <v>1422</v>
      </c>
      <c r="W1" t="s">
        <v>545</v>
      </c>
    </row>
    <row r="2" spans="1:23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3" x14ac:dyDescent="0.25">
      <c r="A3" t="s">
        <v>1423</v>
      </c>
      <c r="B3" s="2">
        <v>2</v>
      </c>
      <c r="C3" t="str">
        <f t="shared" ref="C3:C210" si="0">CONCATENATE("'",A3,"', ")</f>
        <v xml:space="preserve">'sector', </v>
      </c>
    </row>
    <row r="4" spans="1:23" x14ac:dyDescent="0.25">
      <c r="A4" t="s">
        <v>539</v>
      </c>
      <c r="B4" s="2">
        <v>3</v>
      </c>
      <c r="C4" t="str">
        <f t="shared" si="0"/>
        <v xml:space="preserve">'year-month', </v>
      </c>
    </row>
    <row r="5" spans="1:23" x14ac:dyDescent="0.25">
      <c r="A5" t="s">
        <v>392</v>
      </c>
      <c r="B5" s="2">
        <v>4</v>
      </c>
      <c r="C5" t="str">
        <f t="shared" si="0"/>
        <v xml:space="preserve">'forward_one_month_return',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CONCATENATE(A5,".name = dependent['", A5,"']")</f>
        <v>forward_one_month_return.name = dependent['forward_one_month_return']</v>
      </c>
      <c r="G5" t="str">
        <f t="shared" ref="G5:G40" si="2">CONCATENATE(A5,"_median = df.groupby(['year-month'])[['",A5,"']].apply(np.nanmedian)")</f>
        <v>forward_one_month_return_median = df.groupby(['year-month'])[['forward_one_month_return']].apply(np.nanmedian)</v>
      </c>
      <c r="H5">
        <v>434</v>
      </c>
      <c r="I5" t="str">
        <f t="shared" ref="I5:I40" si="3">CONCATENATE(A5,"_median.name = '", A5,"_median'")</f>
        <v>forward_one_month_return_median.name = 'forward_one_month_return_median'</v>
      </c>
      <c r="J5">
        <v>435</v>
      </c>
      <c r="K5">
        <v>436</v>
      </c>
      <c r="L5" t="str">
        <f t="shared" ref="L5:L40" si="4">CONCATENATE("df = df.join(",A5,"_median, on=['year-month'])")</f>
        <v>df = df.join(forward_one_month_return_median, on=['year-month'])</v>
      </c>
      <c r="M5" t="str">
        <f t="shared" ref="M5:M40" si="5">CONCATENATE(A5,"_sector_median = df.groupby(['year-month', 'sector'])[['",A5,"']].apply(np.nanmedian)")</f>
        <v>forward_one_month_return_sector_median = df.groupby(['year-month', 'sector'])[['forward_one_month_return']].apply(np.nanmedian)</v>
      </c>
      <c r="N5" t="str">
        <f t="shared" ref="N5:N40" si="6">CONCATENATE(A5,"_sector_median.name = '", A5,"_sector_median'")</f>
        <v>forward_one_month_return_sector_median.name = 'forward_one_month_return_sector_median'</v>
      </c>
      <c r="O5" t="str">
        <f t="shared" ref="O5:O40" si="7">CONCATENATE("df = df.join(",A5,"_sector_median, on=['year-month', 'sector'])")</f>
        <v>df = df.join(forward_one_month_return_sector_median, on=['year-month', 'sector'])</v>
      </c>
      <c r="P5" t="str">
        <f t="shared" ref="P5:P40" si="8"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Q5" t="str">
        <f t="shared" ref="Q5:Q40" si="9">CONCATENATE("df = df.join(",A5,"_mad, on=['year-month'])")</f>
        <v>df = df.join(forward_one_month_return_mad, on=['year-month'])</v>
      </c>
      <c r="R5" t="str">
        <f t="shared" ref="R5:R40" si="10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S5" t="str">
        <f t="shared" ref="S5:S40" si="11">CONCATENATE(A5,"_sector_mad.name = '", A5,"_sector_mad'")</f>
        <v>forward_one_month_return_sector_mad.name = 'forward_one_month_return_sector_mad'</v>
      </c>
      <c r="T5" t="str">
        <f t="shared" ref="T5:T40" si="12">CONCATENATE("df = df.join(",A5,"_sector_mad, on=['year-month', 'sector'])")</f>
        <v>df = df.join(forward_one_month_return_sector_mad, on=['year-month', 'sector'])</v>
      </c>
      <c r="U5" t="str">
        <f t="shared" ref="U5:U40" si="13"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V5" t="str">
        <f t="shared" ref="V5:V40" si="14"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</row>
    <row r="6" spans="1:23" x14ac:dyDescent="0.25">
      <c r="A6" t="s">
        <v>383</v>
      </c>
      <c r="B6" s="2">
        <v>5</v>
      </c>
      <c r="C6" t="str">
        <f t="shared" si="0"/>
        <v xml:space="preserve">'forward_two_month_return', </v>
      </c>
      <c r="D6">
        <v>641</v>
      </c>
      <c r="E6" t="str">
        <f t="shared" si="1"/>
        <v xml:space="preserve">df = df[np.abs(df.forward_two_month_return-df.forward_two_month_return.apply(np.nanmean())&lt;=(3*df.forward_two_month_return.apply(nanstd())] </v>
      </c>
      <c r="F6" t="str">
        <f t="shared" ref="F6:F69" si="15">CONCATENATE(A6,".name = dependent['", A6,"']")</f>
        <v>forward_two_month_return.name = dependent['forward_two_month_return']</v>
      </c>
      <c r="G6" t="str">
        <f t="shared" si="2"/>
        <v>forward_two_month_return_median = df.groupby(['year-month'])[['forward_two_month_return']].apply(np.nanmedian)</v>
      </c>
      <c r="H6">
        <v>642</v>
      </c>
      <c r="I6" t="str">
        <f t="shared" si="3"/>
        <v>forward_two_month_return_median.name = 'forward_two_month_return_median'</v>
      </c>
      <c r="J6">
        <v>643</v>
      </c>
      <c r="K6">
        <v>644</v>
      </c>
      <c r="L6" t="str">
        <f t="shared" si="4"/>
        <v>df = df.join(forward_two_month_return_median, on=['year-month'])</v>
      </c>
      <c r="M6" t="str">
        <f t="shared" si="5"/>
        <v>forward_two_month_return_sector_median = df.groupby(['year-month', 'sector'])[['forward_two_month_return']].apply(np.nanmedian)</v>
      </c>
      <c r="N6" t="str">
        <f t="shared" si="6"/>
        <v>forward_two_month_return_sector_median.name = 'forward_two_month_return_sector_median'</v>
      </c>
      <c r="O6" t="str">
        <f t="shared" si="7"/>
        <v>df = df.join(forward_two_month_return_sector_median, on=['year-month', 'sector'])</v>
      </c>
      <c r="P6" t="str">
        <f t="shared" si="8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Q6" t="str">
        <f t="shared" si="9"/>
        <v>df = df.join(forward_two_month_return_mad, on=['year-month'])</v>
      </c>
      <c r="R6" t="str">
        <f t="shared" si="10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S6" t="str">
        <f t="shared" si="11"/>
        <v>forward_two_month_return_sector_mad.name = 'forward_two_month_return_sector_mad'</v>
      </c>
      <c r="T6" t="str">
        <f t="shared" si="12"/>
        <v>df = df.join(forward_two_month_return_sector_mad, on=['year-month', 'sector'])</v>
      </c>
      <c r="U6" t="str">
        <f t="shared" si="13"/>
        <v>df['forward_two_month_return_zscore'] = (df['forward_two_month_return'] - df['forward_two_month_return_median']) / df['forward_two_month_return_mad']</v>
      </c>
      <c r="V6" t="str">
        <f t="shared" si="14"/>
        <v>df['forward_two_month_return_sector_zscore'] = (df['forward_two_month_return'] - df['forward_two_month_return_sector_median']) / df['forward_two_month_return_sector_mad']</v>
      </c>
    </row>
    <row r="7" spans="1:23" x14ac:dyDescent="0.25">
      <c r="A7" t="s">
        <v>347</v>
      </c>
      <c r="B7" s="2">
        <v>6</v>
      </c>
      <c r="C7" t="str">
        <f t="shared" si="0"/>
        <v xml:space="preserve">'forward_three_month_return', </v>
      </c>
      <c r="D7">
        <v>545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15"/>
        <v>forward_three_month_return.name = dependent['forward_three_month_return']</v>
      </c>
      <c r="G7" t="str">
        <f t="shared" si="2"/>
        <v>forward_three_month_return_median = df.groupby(['year-month'])[['forward_three_month_return']].apply(np.nanmedian)</v>
      </c>
      <c r="H7">
        <v>546</v>
      </c>
      <c r="I7" t="str">
        <f t="shared" si="3"/>
        <v>forward_three_month_return_median.name = 'forward_three_month_return_median'</v>
      </c>
      <c r="J7">
        <v>547</v>
      </c>
      <c r="K7">
        <v>548</v>
      </c>
      <c r="L7" t="str">
        <f t="shared" si="4"/>
        <v>df = df.join(forward_three_month_return_median, on=['year-month'])</v>
      </c>
      <c r="M7" t="str">
        <f t="shared" si="5"/>
        <v>forward_three_month_return_sector_median = df.groupby(['year-month', 'sector'])[['forward_three_month_return']].apply(np.nanmedian)</v>
      </c>
      <c r="N7" t="str">
        <f t="shared" si="6"/>
        <v>forward_three_month_return_sector_median.name = 'forward_three_month_return_sector_median'</v>
      </c>
      <c r="O7" t="str">
        <f t="shared" si="7"/>
        <v>df = df.join(forward_three_month_return_sector_median, on=['year-month', 'sector'])</v>
      </c>
      <c r="P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Q7" t="str">
        <f t="shared" si="9"/>
        <v>df = df.join(forward_three_month_return_mad, on=['year-month'])</v>
      </c>
      <c r="R7" t="str">
        <f t="shared" si="10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S7" t="str">
        <f t="shared" si="11"/>
        <v>forward_three_month_return_sector_mad.name = 'forward_three_month_return_sector_mad'</v>
      </c>
      <c r="T7" t="str">
        <f t="shared" si="12"/>
        <v>df = df.join(forward_three_month_return_sector_mad, on=['year-month', 'sector'])</v>
      </c>
      <c r="U7" t="str">
        <f t="shared" si="13"/>
        <v>df['forward_three_month_return_zscore'] = (df['forward_three_month_return'] - df['forward_three_month_return_median']) / df['forward_three_month_return_mad']</v>
      </c>
      <c r="V7" t="str">
        <f t="shared" si="14"/>
        <v>df['forward_three_month_return_sector_zscore'] = (df['forward_three_month_return'] - df['forward_three_month_return_sector_median']) / df['forward_three_month_return_sector_mad']</v>
      </c>
    </row>
    <row r="8" spans="1:23" x14ac:dyDescent="0.25">
      <c r="A8" t="s">
        <v>330</v>
      </c>
      <c r="B8" s="2">
        <v>7</v>
      </c>
      <c r="C8" t="str">
        <f t="shared" si="0"/>
        <v xml:space="preserve">'forward_four_month_return', </v>
      </c>
      <c r="D8">
        <v>401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15"/>
        <v>forward_four_month_return.name = dependent['forward_four_month_return']</v>
      </c>
      <c r="G8" t="str">
        <f t="shared" si="2"/>
        <v>forward_four_month_return_median = df.groupby(['year-month'])[['forward_four_month_return']].apply(np.nanmedian)</v>
      </c>
      <c r="H8">
        <v>402</v>
      </c>
      <c r="I8" t="str">
        <f t="shared" si="3"/>
        <v>forward_four_month_return_median.name = 'forward_four_month_return_median'</v>
      </c>
      <c r="J8">
        <v>403</v>
      </c>
      <c r="K8">
        <v>404</v>
      </c>
      <c r="L8" t="str">
        <f t="shared" si="4"/>
        <v>df = df.join(forward_four_month_return_median, on=['year-month'])</v>
      </c>
      <c r="M8" t="str">
        <f t="shared" si="5"/>
        <v>forward_four_month_return_sector_median = df.groupby(['year-month', 'sector'])[['forward_four_month_return']].apply(np.nanmedian)</v>
      </c>
      <c r="N8" t="str">
        <f t="shared" si="6"/>
        <v>forward_four_month_return_sector_median.name = 'forward_four_month_return_sector_median'</v>
      </c>
      <c r="O8" t="str">
        <f t="shared" si="7"/>
        <v>df = df.join(forward_four_month_return_sector_median, on=['year-month', 'sector'])</v>
      </c>
      <c r="P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Q8" t="str">
        <f t="shared" si="9"/>
        <v>df = df.join(forward_four_month_return_mad, on=['year-month'])</v>
      </c>
      <c r="R8" t="str">
        <f t="shared" si="10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S8" t="str">
        <f t="shared" si="11"/>
        <v>forward_four_month_return_sector_mad.name = 'forward_four_month_return_sector_mad'</v>
      </c>
      <c r="T8" t="str">
        <f t="shared" si="12"/>
        <v>df = df.join(forward_four_month_return_sector_mad, on=['year-month', 'sector'])</v>
      </c>
      <c r="U8" t="str">
        <f t="shared" si="13"/>
        <v>df['forward_four_month_return_zscore'] = (df['forward_four_month_return'] - df['forward_four_month_return_median']) / df['forward_four_month_return_mad']</v>
      </c>
      <c r="V8" t="str">
        <f t="shared" si="14"/>
        <v>df['forward_four_month_return_sector_zscore'] = (df['forward_four_month_return'] - df['forward_four_month_return_sector_median']) / df['forward_four_month_return_sector_mad']</v>
      </c>
    </row>
    <row r="9" spans="1:23" x14ac:dyDescent="0.25">
      <c r="A9" t="s">
        <v>307</v>
      </c>
      <c r="B9" s="2">
        <v>8</v>
      </c>
      <c r="C9" t="str">
        <f t="shared" si="0"/>
        <v xml:space="preserve">'forward_five_month_return', </v>
      </c>
      <c r="D9">
        <v>393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15"/>
        <v>forward_five_month_return.name = dependent['forward_five_month_return']</v>
      </c>
      <c r="G9" t="str">
        <f t="shared" si="2"/>
        <v>forward_five_month_return_median = df.groupby(['year-month'])[['forward_five_month_return']].apply(np.nanmedian)</v>
      </c>
      <c r="H9">
        <v>394</v>
      </c>
      <c r="I9" t="str">
        <f t="shared" si="3"/>
        <v>forward_five_month_return_median.name = 'forward_five_month_return_median'</v>
      </c>
      <c r="J9">
        <v>395</v>
      </c>
      <c r="K9">
        <v>396</v>
      </c>
      <c r="L9" t="str">
        <f t="shared" si="4"/>
        <v>df = df.join(forward_five_month_return_median, on=['year-month'])</v>
      </c>
      <c r="M9" t="str">
        <f t="shared" si="5"/>
        <v>forward_five_month_return_sector_median = df.groupby(['year-month', 'sector'])[['forward_five_month_return']].apply(np.nanmedian)</v>
      </c>
      <c r="N9" t="str">
        <f t="shared" si="6"/>
        <v>forward_five_month_return_sector_median.name = 'forward_five_month_return_sector_median'</v>
      </c>
      <c r="O9" t="str">
        <f t="shared" si="7"/>
        <v>df = df.join(forward_five_month_return_sector_median, on=['year-month', 'sector'])</v>
      </c>
      <c r="P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Q9" t="str">
        <f t="shared" si="9"/>
        <v>df = df.join(forward_five_month_return_mad, on=['year-month'])</v>
      </c>
      <c r="R9" t="str">
        <f t="shared" si="10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S9" t="str">
        <f t="shared" si="11"/>
        <v>forward_five_month_return_sector_mad.name = 'forward_five_month_return_sector_mad'</v>
      </c>
      <c r="T9" t="str">
        <f t="shared" si="12"/>
        <v>df = df.join(forward_five_month_return_sector_mad, on=['year-month', 'sector'])</v>
      </c>
      <c r="U9" t="str">
        <f t="shared" si="13"/>
        <v>df['forward_five_month_return_zscore'] = (df['forward_five_month_return'] - df['forward_five_month_return_median']) / df['forward_five_month_return_mad']</v>
      </c>
      <c r="V9" t="str">
        <f t="shared" si="14"/>
        <v>df['forward_five_month_return_sector_zscore'] = (df['forward_five_month_return'] - df['forward_five_month_return_sector_median']) / df['forward_five_month_return_sector_mad']</v>
      </c>
    </row>
    <row r="10" spans="1:23" x14ac:dyDescent="0.25">
      <c r="A10" t="s">
        <v>298</v>
      </c>
      <c r="B10" s="2">
        <v>9</v>
      </c>
      <c r="C10" t="str">
        <f t="shared" si="0"/>
        <v xml:space="preserve">'forward_six_month_return', </v>
      </c>
      <c r="D10">
        <v>457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15"/>
        <v>forward_six_month_return.name = dependent['forward_six_month_return']</v>
      </c>
      <c r="G10" t="str">
        <f t="shared" si="2"/>
        <v>forward_six_month_return_median = df.groupby(['year-month'])[['forward_six_month_return']].apply(np.nanmedian)</v>
      </c>
      <c r="H10">
        <v>458</v>
      </c>
      <c r="I10" t="str">
        <f t="shared" si="3"/>
        <v>forward_six_month_return_median.name = 'forward_six_month_return_median'</v>
      </c>
      <c r="J10">
        <v>459</v>
      </c>
      <c r="K10">
        <v>460</v>
      </c>
      <c r="L10" t="str">
        <f t="shared" si="4"/>
        <v>df = df.join(forward_six_month_return_median, on=['year-month'])</v>
      </c>
      <c r="M10" t="str">
        <f t="shared" si="5"/>
        <v>forward_six_month_return_sector_median = df.groupby(['year-month', 'sector'])[['forward_six_month_return']].apply(np.nanmedian)</v>
      </c>
      <c r="N10" t="str">
        <f t="shared" si="6"/>
        <v>forward_six_month_return_sector_median.name = 'forward_six_month_return_sector_median'</v>
      </c>
      <c r="O10" t="str">
        <f t="shared" si="7"/>
        <v>df = df.join(forward_six_month_return_sector_median, on=['year-month', 'sector'])</v>
      </c>
      <c r="P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Q10" t="str">
        <f t="shared" si="9"/>
        <v>df = df.join(forward_six_month_return_mad, on=['year-month'])</v>
      </c>
      <c r="R10" t="str">
        <f t="shared" si="10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S10" t="str">
        <f t="shared" si="11"/>
        <v>forward_six_month_return_sector_mad.name = 'forward_six_month_return_sector_mad'</v>
      </c>
      <c r="T10" t="str">
        <f t="shared" si="12"/>
        <v>df = df.join(forward_six_month_return_sector_mad, on=['year-month', 'sector'])</v>
      </c>
      <c r="U10" t="str">
        <f t="shared" si="13"/>
        <v>df['forward_six_month_return_zscore'] = (df['forward_six_month_return'] - df['forward_six_month_return_median']) / df['forward_six_month_return_mad']</v>
      </c>
      <c r="V10" t="str">
        <f t="shared" si="14"/>
        <v>df['forward_six_month_return_sector_zscore'] = (df['forward_six_month_return'] - df['forward_six_month_return_sector_median']) / df['forward_six_month_return_sector_mad']</v>
      </c>
    </row>
    <row r="11" spans="1:23" x14ac:dyDescent="0.25">
      <c r="A11" t="s">
        <v>285</v>
      </c>
      <c r="B11" s="2">
        <v>10</v>
      </c>
      <c r="C11" t="str">
        <f t="shared" si="0"/>
        <v xml:space="preserve">'forward_seven_month_return', </v>
      </c>
      <c r="D11">
        <v>441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15"/>
        <v>forward_seven_month_return.name = dependent['forward_seven_month_return']</v>
      </c>
      <c r="G11" t="str">
        <f t="shared" si="2"/>
        <v>forward_seven_month_return_median = df.groupby(['year-month'])[['forward_seven_month_return']].apply(np.nanmedian)</v>
      </c>
      <c r="H11">
        <v>442</v>
      </c>
      <c r="I11" t="str">
        <f t="shared" si="3"/>
        <v>forward_seven_month_return_median.name = 'forward_seven_month_return_median'</v>
      </c>
      <c r="J11">
        <v>443</v>
      </c>
      <c r="K11">
        <v>444</v>
      </c>
      <c r="L11" t="str">
        <f t="shared" si="4"/>
        <v>df = df.join(forward_seven_month_return_median, on=['year-month'])</v>
      </c>
      <c r="M11" t="str">
        <f t="shared" si="5"/>
        <v>forward_seven_month_return_sector_median = df.groupby(['year-month', 'sector'])[['forward_seven_month_return']].apply(np.nanmedian)</v>
      </c>
      <c r="N11" t="str">
        <f t="shared" si="6"/>
        <v>forward_seven_month_return_sector_median.name = 'forward_seven_month_return_sector_median'</v>
      </c>
      <c r="O11" t="str">
        <f t="shared" si="7"/>
        <v>df = df.join(forward_seven_month_return_sector_median, on=['year-month', 'sector'])</v>
      </c>
      <c r="P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Q11" t="str">
        <f t="shared" si="9"/>
        <v>df = df.join(forward_seven_month_return_mad, on=['year-month'])</v>
      </c>
      <c r="R11" t="str">
        <f t="shared" si="10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S11" t="str">
        <f t="shared" si="11"/>
        <v>forward_seven_month_return_sector_mad.name = 'forward_seven_month_return_sector_mad'</v>
      </c>
      <c r="T11" t="str">
        <f t="shared" si="12"/>
        <v>df = df.join(forward_seven_month_return_sector_mad, on=['year-month', 'sector'])</v>
      </c>
      <c r="U11" t="str">
        <f t="shared" si="13"/>
        <v>df['forward_seven_month_return_zscore'] = (df['forward_seven_month_return'] - df['forward_seven_month_return_median']) / df['forward_seven_month_return_mad']</v>
      </c>
      <c r="V11" t="str">
        <f t="shared" si="14"/>
        <v>df['forward_seven_month_return_sector_zscore'] = (df['forward_seven_month_return'] - df['forward_seven_month_return_sector_median']) / df['forward_seven_month_return_sector_mad']</v>
      </c>
    </row>
    <row r="12" spans="1:23" x14ac:dyDescent="0.25">
      <c r="A12" t="s">
        <v>276</v>
      </c>
      <c r="B12" s="2">
        <v>11</v>
      </c>
      <c r="C12" t="str">
        <f t="shared" si="0"/>
        <v xml:space="preserve">'forward_eight_month_return', </v>
      </c>
      <c r="D12">
        <v>361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15"/>
        <v>forward_eight_month_return.name = dependent['forward_eight_month_return']</v>
      </c>
      <c r="G12" t="str">
        <f t="shared" si="2"/>
        <v>forward_eight_month_return_median = df.groupby(['year-month'])[['forward_eight_month_return']].apply(np.nanmedian)</v>
      </c>
      <c r="H12">
        <v>362</v>
      </c>
      <c r="I12" t="str">
        <f t="shared" si="3"/>
        <v>forward_eight_month_return_median.name = 'forward_eight_month_return_median'</v>
      </c>
      <c r="J12">
        <v>363</v>
      </c>
      <c r="K12">
        <v>364</v>
      </c>
      <c r="L12" t="str">
        <f t="shared" si="4"/>
        <v>df = df.join(forward_eight_month_return_median, on=['year-month'])</v>
      </c>
      <c r="M12" t="str">
        <f t="shared" si="5"/>
        <v>forward_eight_month_return_sector_median = df.groupby(['year-month', 'sector'])[['forward_eight_month_return']].apply(np.nanmedian)</v>
      </c>
      <c r="N12" t="str">
        <f t="shared" si="6"/>
        <v>forward_eight_month_return_sector_median.name = 'forward_eight_month_return_sector_median'</v>
      </c>
      <c r="O12" t="str">
        <f t="shared" si="7"/>
        <v>df = df.join(forward_eight_month_return_sector_median, on=['year-month', 'sector'])</v>
      </c>
      <c r="P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Q12" t="str">
        <f t="shared" si="9"/>
        <v>df = df.join(forward_eight_month_return_mad, on=['year-month'])</v>
      </c>
      <c r="R12" t="str">
        <f t="shared" si="10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S12" t="str">
        <f t="shared" si="11"/>
        <v>forward_eight_month_return_sector_mad.name = 'forward_eight_month_return_sector_mad'</v>
      </c>
      <c r="T12" t="str">
        <f t="shared" si="12"/>
        <v>df = df.join(forward_eight_month_return_sector_mad, on=['year-month', 'sector'])</v>
      </c>
      <c r="U12" t="str">
        <f t="shared" si="13"/>
        <v>df['forward_eight_month_return_zscore'] = (df['forward_eight_month_return'] - df['forward_eight_month_return_median']) / df['forward_eight_month_return_mad']</v>
      </c>
      <c r="V12" t="str">
        <f t="shared" si="14"/>
        <v>df['forward_eight_month_return_sector_zscore'] = (df['forward_eight_month_return'] - df['forward_eight_month_return_sector_median']) / df['forward_eight_month_return_sector_mad']</v>
      </c>
    </row>
    <row r="13" spans="1:23" x14ac:dyDescent="0.25">
      <c r="A13" t="s">
        <v>267</v>
      </c>
      <c r="B13" s="2">
        <v>12</v>
      </c>
      <c r="C13" t="str">
        <f t="shared" si="0"/>
        <v xml:space="preserve">'forward_nine_month_return', </v>
      </c>
      <c r="D13">
        <v>417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15"/>
        <v>forward_nine_month_return.name = dependent['forward_nine_month_return']</v>
      </c>
      <c r="G13" t="str">
        <f t="shared" si="2"/>
        <v>forward_nine_month_return_median = df.groupby(['year-month'])[['forward_nine_month_return']].apply(np.nanmedian)</v>
      </c>
      <c r="H13">
        <v>418</v>
      </c>
      <c r="I13" t="str">
        <f t="shared" si="3"/>
        <v>forward_nine_month_return_median.name = 'forward_nine_month_return_median'</v>
      </c>
      <c r="J13">
        <v>419</v>
      </c>
      <c r="K13">
        <v>420</v>
      </c>
      <c r="L13" t="str">
        <f t="shared" si="4"/>
        <v>df = df.join(forward_nine_month_return_median, on=['year-month'])</v>
      </c>
      <c r="M13" t="str">
        <f t="shared" si="5"/>
        <v>forward_nine_month_return_sector_median = df.groupby(['year-month', 'sector'])[['forward_nine_month_return']].apply(np.nanmedian)</v>
      </c>
      <c r="N13" t="str">
        <f t="shared" si="6"/>
        <v>forward_nine_month_return_sector_median.name = 'forward_nine_month_return_sector_median'</v>
      </c>
      <c r="O13" t="str">
        <f t="shared" si="7"/>
        <v>df = df.join(forward_nine_month_return_sector_median, on=['year-month', 'sector'])</v>
      </c>
      <c r="P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Q13" t="str">
        <f t="shared" si="9"/>
        <v>df = df.join(forward_nine_month_return_mad, on=['year-month'])</v>
      </c>
      <c r="R13" t="str">
        <f t="shared" si="10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S13" t="str">
        <f t="shared" si="11"/>
        <v>forward_nine_month_return_sector_mad.name = 'forward_nine_month_return_sector_mad'</v>
      </c>
      <c r="T13" t="str">
        <f t="shared" si="12"/>
        <v>df = df.join(forward_nine_month_return_sector_mad, on=['year-month', 'sector'])</v>
      </c>
      <c r="U13" t="str">
        <f t="shared" si="13"/>
        <v>df['forward_nine_month_return_zscore'] = (df['forward_nine_month_return'] - df['forward_nine_month_return_median']) / df['forward_nine_month_return_mad']</v>
      </c>
      <c r="V13" t="str">
        <f t="shared" si="14"/>
        <v>df['forward_nine_month_return_sector_zscore'] = (df['forward_nine_month_return'] - df['forward_nine_month_return_sector_median']) / df['forward_nine_month_return_sector_mad']</v>
      </c>
    </row>
    <row r="14" spans="1:23" x14ac:dyDescent="0.25">
      <c r="A14" t="s">
        <v>259</v>
      </c>
      <c r="B14" s="2">
        <v>13</v>
      </c>
      <c r="C14" t="str">
        <f t="shared" si="0"/>
        <v xml:space="preserve">'forward_ten_month_return', </v>
      </c>
      <c r="D14">
        <v>473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15"/>
        <v>forward_ten_month_return.name = dependent['forward_ten_month_return']</v>
      </c>
      <c r="G14" t="str">
        <f t="shared" si="2"/>
        <v>forward_ten_month_return_median = df.groupby(['year-month'])[['forward_ten_month_return']].apply(np.nanmedian)</v>
      </c>
      <c r="H14">
        <v>474</v>
      </c>
      <c r="I14" t="str">
        <f t="shared" si="3"/>
        <v>forward_ten_month_return_median.name = 'forward_ten_month_return_median'</v>
      </c>
      <c r="J14">
        <v>475</v>
      </c>
      <c r="K14">
        <v>476</v>
      </c>
      <c r="L14" t="str">
        <f t="shared" si="4"/>
        <v>df = df.join(forward_ten_month_return_median, on=['year-month'])</v>
      </c>
      <c r="M14" t="str">
        <f t="shared" si="5"/>
        <v>forward_ten_month_return_sector_median = df.groupby(['year-month', 'sector'])[['forward_ten_month_return']].apply(np.nanmedian)</v>
      </c>
      <c r="N14" t="str">
        <f t="shared" si="6"/>
        <v>forward_ten_month_return_sector_median.name = 'forward_ten_month_return_sector_median'</v>
      </c>
      <c r="O14" t="str">
        <f t="shared" si="7"/>
        <v>df = df.join(forward_ten_month_return_sector_median, on=['year-month', 'sector'])</v>
      </c>
      <c r="P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Q14" t="str">
        <f t="shared" si="9"/>
        <v>df = df.join(forward_ten_month_return_mad, on=['year-month'])</v>
      </c>
      <c r="R14" t="str">
        <f t="shared" si="10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S14" t="str">
        <f t="shared" si="11"/>
        <v>forward_ten_month_return_sector_mad.name = 'forward_ten_month_return_sector_mad'</v>
      </c>
      <c r="T14" t="str">
        <f t="shared" si="12"/>
        <v>df = df.join(forward_ten_month_return_sector_mad, on=['year-month', 'sector'])</v>
      </c>
      <c r="U14" t="str">
        <f t="shared" si="13"/>
        <v>df['forward_ten_month_return_zscore'] = (df['forward_ten_month_return'] - df['forward_ten_month_return_median']) / df['forward_ten_month_return_mad']</v>
      </c>
      <c r="V14" t="str">
        <f t="shared" si="14"/>
        <v>df['forward_ten_month_return_sector_zscore'] = (df['forward_ten_month_return'] - df['forward_ten_month_return_sector_median']) / df['forward_ten_month_return_sector_mad']</v>
      </c>
    </row>
    <row r="15" spans="1:23" x14ac:dyDescent="0.25">
      <c r="A15" t="s">
        <v>249</v>
      </c>
      <c r="B15" s="2">
        <v>14</v>
      </c>
      <c r="C15" t="str">
        <f t="shared" si="0"/>
        <v xml:space="preserve">'forward_eleven_month_return', </v>
      </c>
      <c r="D15">
        <v>377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15"/>
        <v>forward_eleven_month_return.name = dependent['forward_eleven_month_return']</v>
      </c>
      <c r="G15" t="str">
        <f t="shared" si="2"/>
        <v>forward_eleven_month_return_median = df.groupby(['year-month'])[['forward_eleven_month_return']].apply(np.nanmedian)</v>
      </c>
      <c r="H15">
        <v>378</v>
      </c>
      <c r="I15" t="str">
        <f t="shared" si="3"/>
        <v>forward_eleven_month_return_median.name = 'forward_eleven_month_return_median'</v>
      </c>
      <c r="J15">
        <v>379</v>
      </c>
      <c r="K15">
        <v>380</v>
      </c>
      <c r="L15" t="str">
        <f t="shared" si="4"/>
        <v>df = df.join(forward_eleven_month_return_median, on=['year-month'])</v>
      </c>
      <c r="M15" t="str">
        <f t="shared" si="5"/>
        <v>forward_eleven_month_return_sector_median = df.groupby(['year-month', 'sector'])[['forward_eleven_month_return']].apply(np.nanmedian)</v>
      </c>
      <c r="N15" t="str">
        <f t="shared" si="6"/>
        <v>forward_eleven_month_return_sector_median.name = 'forward_eleven_month_return_sector_median'</v>
      </c>
      <c r="O15" t="str">
        <f t="shared" si="7"/>
        <v>df = df.join(forward_eleven_month_return_sector_median, on=['year-month', 'sector'])</v>
      </c>
      <c r="P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Q15" t="str">
        <f t="shared" si="9"/>
        <v>df = df.join(forward_eleven_month_return_mad, on=['year-month'])</v>
      </c>
      <c r="R15" t="str">
        <f t="shared" si="10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S15" t="str">
        <f t="shared" si="11"/>
        <v>forward_eleven_month_return_sector_mad.name = 'forward_eleven_month_return_sector_mad'</v>
      </c>
      <c r="T15" t="str">
        <f t="shared" si="12"/>
        <v>df = df.join(forward_eleven_month_return_sector_mad, on=['year-month', 'sector'])</v>
      </c>
      <c r="U15" t="str">
        <f t="shared" si="13"/>
        <v>df['forward_eleven_month_return_zscore'] = (df['forward_eleven_month_return'] - df['forward_eleven_month_return_median']) / df['forward_eleven_month_return_mad']</v>
      </c>
      <c r="V15" t="str">
        <f t="shared" si="14"/>
        <v>df['forward_eleven_month_return_sector_zscore'] = (df['forward_eleven_month_return'] - df['forward_eleven_month_return_sector_median']) / df['forward_eleven_month_return_sector_mad']</v>
      </c>
    </row>
    <row r="16" spans="1:23" x14ac:dyDescent="0.25">
      <c r="A16" t="s">
        <v>236</v>
      </c>
      <c r="B16" s="2">
        <v>15</v>
      </c>
      <c r="C16" t="str">
        <f t="shared" si="0"/>
        <v xml:space="preserve">'forward_twelve_month_return', </v>
      </c>
      <c r="D16">
        <v>553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15"/>
        <v>forward_twelve_month_return.name = dependent['forward_twelve_month_return']</v>
      </c>
      <c r="G16" t="str">
        <f t="shared" si="2"/>
        <v>forward_twelve_month_return_median = df.groupby(['year-month'])[['forward_twelve_month_return']].apply(np.nanmedian)</v>
      </c>
      <c r="H16">
        <v>554</v>
      </c>
      <c r="I16" t="str">
        <f t="shared" si="3"/>
        <v>forward_twelve_month_return_median.name = 'forward_twelve_month_return_median'</v>
      </c>
      <c r="J16">
        <v>555</v>
      </c>
      <c r="K16">
        <v>556</v>
      </c>
      <c r="L16" t="str">
        <f t="shared" si="4"/>
        <v>df = df.join(forward_twelve_month_return_median, on=['year-month'])</v>
      </c>
      <c r="M16" t="str">
        <f t="shared" si="5"/>
        <v>forward_twelve_month_return_sector_median = df.groupby(['year-month', 'sector'])[['forward_twelve_month_return']].apply(np.nanmedian)</v>
      </c>
      <c r="N16" t="str">
        <f t="shared" si="6"/>
        <v>forward_twelve_month_return_sector_median.name = 'forward_twelve_month_return_sector_median'</v>
      </c>
      <c r="O16" t="str">
        <f t="shared" si="7"/>
        <v>df = df.join(forward_twelve_month_return_sector_median, on=['year-month', 'sector'])</v>
      </c>
      <c r="P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Q16" t="str">
        <f t="shared" si="9"/>
        <v>df = df.join(forward_twelve_month_return_mad, on=['year-month'])</v>
      </c>
      <c r="R16" t="str">
        <f t="shared" si="10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S16" t="str">
        <f t="shared" si="11"/>
        <v>forward_twelve_month_return_sector_mad.name = 'forward_twelve_month_return_sector_mad'</v>
      </c>
      <c r="T16" t="str">
        <f t="shared" si="12"/>
        <v>df = df.join(forward_twelve_month_return_sector_mad, on=['year-month', 'sector'])</v>
      </c>
      <c r="U16" t="str">
        <f t="shared" si="13"/>
        <v>df['forward_twelve_month_return_zscore'] = (df['forward_twelve_month_return'] - df['forward_twelve_month_return_median']) / df['forward_twelve_month_return_mad']</v>
      </c>
      <c r="V16" t="str">
        <f t="shared" si="14"/>
        <v>df['forward_twelve_month_return_sector_zscore'] = (df['forward_twelve_month_return'] - df['forward_twelve_month_return_sector_median']) / df['forward_twelve_month_return_sector_mad']</v>
      </c>
    </row>
    <row r="17" spans="1:22" x14ac:dyDescent="0.25">
      <c r="A17" t="s">
        <v>228</v>
      </c>
      <c r="B17" s="2">
        <v>16</v>
      </c>
      <c r="C17" t="str">
        <f t="shared" si="0"/>
        <v xml:space="preserve">'forward_thirteen_month_return', </v>
      </c>
      <c r="D17">
        <v>481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15"/>
        <v>forward_thirteen_month_return.name = dependent['forward_thirteen_month_return']</v>
      </c>
      <c r="G17" t="str">
        <f t="shared" si="2"/>
        <v>forward_thirteen_month_return_median = df.groupby(['year-month'])[['forward_thirteen_month_return']].apply(np.nanmedian)</v>
      </c>
      <c r="H17">
        <v>482</v>
      </c>
      <c r="I17" t="str">
        <f t="shared" si="3"/>
        <v>forward_thirteen_month_return_median.name = 'forward_thirteen_month_return_median'</v>
      </c>
      <c r="J17">
        <v>483</v>
      </c>
      <c r="K17">
        <v>484</v>
      </c>
      <c r="L17" t="str">
        <f t="shared" si="4"/>
        <v>df = df.join(forward_thirteen_month_return_median, on=['year-month'])</v>
      </c>
      <c r="M17" t="str">
        <f t="shared" si="5"/>
        <v>forward_thirteen_month_return_sector_median = df.groupby(['year-month', 'sector'])[['forward_thirteen_month_return']].apply(np.nanmedian)</v>
      </c>
      <c r="N17" t="str">
        <f t="shared" si="6"/>
        <v>forward_thirteen_month_return_sector_median.name = 'forward_thirteen_month_return_sector_median'</v>
      </c>
      <c r="O17" t="str">
        <f t="shared" si="7"/>
        <v>df = df.join(forward_thirteen_month_return_sector_median, on=['year-month', 'sector'])</v>
      </c>
      <c r="P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Q17" t="str">
        <f t="shared" si="9"/>
        <v>df = df.join(forward_thirteen_month_return_mad, on=['year-month'])</v>
      </c>
      <c r="R17" t="str">
        <f t="shared" si="10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S17" t="str">
        <f t="shared" si="11"/>
        <v>forward_thirteen_month_return_sector_mad.name = 'forward_thirteen_month_return_sector_mad'</v>
      </c>
      <c r="T17" t="str">
        <f t="shared" si="12"/>
        <v>df = df.join(forward_thirteen_month_return_sector_mad, on=['year-month', 'sector'])</v>
      </c>
      <c r="U17" t="str">
        <f t="shared" si="13"/>
        <v>df['forward_thirteen_month_return_zscore'] = (df['forward_thirteen_month_return'] - df['forward_thirteen_month_return_median']) / df['forward_thirteen_month_return_mad']</v>
      </c>
      <c r="V17" t="str">
        <f t="shared" si="14"/>
        <v>df['forward_thirteen_month_return_sector_zscore'] = (df['forward_thirteen_month_return'] - df['forward_thirteen_month_return_sector_median']) / df['forward_thirteen_month_return_sector_mad']</v>
      </c>
    </row>
    <row r="18" spans="1:22" x14ac:dyDescent="0.25">
      <c r="A18" t="s">
        <v>220</v>
      </c>
      <c r="B18" s="2">
        <v>17</v>
      </c>
      <c r="C18" t="str">
        <f t="shared" si="0"/>
        <v xml:space="preserve">'forward_fourteen_month_return', </v>
      </c>
      <c r="D18">
        <v>409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15"/>
        <v>forward_fourteen_month_return.name = dependent['forward_fourteen_month_return']</v>
      </c>
      <c r="G18" t="str">
        <f t="shared" si="2"/>
        <v>forward_fourteen_month_return_median = df.groupby(['year-month'])[['forward_fourteen_month_return']].apply(np.nanmedian)</v>
      </c>
      <c r="H18">
        <v>410</v>
      </c>
      <c r="I18" t="str">
        <f t="shared" si="3"/>
        <v>forward_fourteen_month_return_median.name = 'forward_fourteen_month_return_median'</v>
      </c>
      <c r="J18">
        <v>411</v>
      </c>
      <c r="K18">
        <v>412</v>
      </c>
      <c r="L18" t="str">
        <f t="shared" si="4"/>
        <v>df = df.join(forward_fourteen_month_return_median, on=['year-month'])</v>
      </c>
      <c r="M18" t="str">
        <f t="shared" si="5"/>
        <v>forward_fourteen_month_return_sector_median = df.groupby(['year-month', 'sector'])[['forward_fourteen_month_return']].apply(np.nanmedian)</v>
      </c>
      <c r="N18" t="str">
        <f t="shared" si="6"/>
        <v>forward_fourteen_month_return_sector_median.name = 'forward_fourteen_month_return_sector_median'</v>
      </c>
      <c r="O18" t="str">
        <f t="shared" si="7"/>
        <v>df = df.join(forward_fourteen_month_return_sector_median, on=['year-month', 'sector'])</v>
      </c>
      <c r="P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Q18" t="str">
        <f t="shared" si="9"/>
        <v>df = df.join(forward_fourteen_month_return_mad, on=['year-month'])</v>
      </c>
      <c r="R18" t="str">
        <f t="shared" si="10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S18" t="str">
        <f t="shared" si="11"/>
        <v>forward_fourteen_month_return_sector_mad.name = 'forward_fourteen_month_return_sector_mad'</v>
      </c>
      <c r="T18" t="str">
        <f t="shared" si="12"/>
        <v>df = df.join(forward_fourteen_month_return_sector_mad, on=['year-month', 'sector'])</v>
      </c>
      <c r="U18" t="str">
        <f t="shared" si="13"/>
        <v>df['forward_fourteen_month_return_zscore'] = (df['forward_fourteen_month_return'] - df['forward_fourteen_month_return_median']) / df['forward_fourteen_month_return_mad']</v>
      </c>
      <c r="V18" t="str">
        <f t="shared" si="14"/>
        <v>df['forward_fourteen_month_return_sector_zscore'] = (df['forward_fourteen_month_return'] - df['forward_fourteen_month_return_sector_median']) / df['forward_fourteen_month_return_sector_mad']</v>
      </c>
    </row>
    <row r="19" spans="1:22" x14ac:dyDescent="0.25">
      <c r="A19" t="s">
        <v>214</v>
      </c>
      <c r="B19" s="2">
        <v>18</v>
      </c>
      <c r="C19" t="str">
        <f t="shared" si="0"/>
        <v xml:space="preserve">'forward_fifteen_month_return', </v>
      </c>
      <c r="D19">
        <v>385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15"/>
        <v>forward_fifteen_month_return.name = dependent['forward_fifteen_month_return']</v>
      </c>
      <c r="G19" t="str">
        <f t="shared" si="2"/>
        <v>forward_fifteen_month_return_median = df.groupby(['year-month'])[['forward_fifteen_month_return']].apply(np.nanmedian)</v>
      </c>
      <c r="H19">
        <v>386</v>
      </c>
      <c r="I19" t="str">
        <f t="shared" si="3"/>
        <v>forward_fifteen_month_return_median.name = 'forward_fifteen_month_return_median'</v>
      </c>
      <c r="J19">
        <v>387</v>
      </c>
      <c r="K19">
        <v>388</v>
      </c>
      <c r="L19" t="str">
        <f t="shared" si="4"/>
        <v>df = df.join(forward_fifteen_month_return_median, on=['year-month'])</v>
      </c>
      <c r="M19" t="str">
        <f t="shared" si="5"/>
        <v>forward_fifteen_month_return_sector_median = df.groupby(['year-month', 'sector'])[['forward_fifteen_month_return']].apply(np.nanmedian)</v>
      </c>
      <c r="N19" t="str">
        <f t="shared" si="6"/>
        <v>forward_fifteen_month_return_sector_median.name = 'forward_fifteen_month_return_sector_median'</v>
      </c>
      <c r="O19" t="str">
        <f t="shared" si="7"/>
        <v>df = df.join(forward_fifteen_month_return_sector_median, on=['year-month', 'sector'])</v>
      </c>
      <c r="P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Q19" t="str">
        <f t="shared" si="9"/>
        <v>df = df.join(forward_fifteen_month_return_mad, on=['year-month'])</v>
      </c>
      <c r="R19" t="str">
        <f t="shared" si="10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S19" t="str">
        <f t="shared" si="11"/>
        <v>forward_fifteen_month_return_sector_mad.name = 'forward_fifteen_month_return_sector_mad'</v>
      </c>
      <c r="T19" t="str">
        <f t="shared" si="12"/>
        <v>df = df.join(forward_fifteen_month_return_sector_mad, on=['year-month', 'sector'])</v>
      </c>
      <c r="U19" t="str">
        <f t="shared" si="13"/>
        <v>df['forward_fifteen_month_return_zscore'] = (df['forward_fifteen_month_return'] - df['forward_fifteen_month_return_median']) / df['forward_fifteen_month_return_mad']</v>
      </c>
      <c r="V19" t="str">
        <f t="shared" si="14"/>
        <v>df['forward_fifteen_month_return_sector_zscore'] = (df['forward_fifteen_month_return'] - df['forward_fifteen_month_return_sector_median']) / df['forward_fifteen_month_return_sector_mad']</v>
      </c>
    </row>
    <row r="20" spans="1:22" x14ac:dyDescent="0.25">
      <c r="A20" t="s">
        <v>206</v>
      </c>
      <c r="B20" s="2">
        <v>19</v>
      </c>
      <c r="C20" t="str">
        <f t="shared" si="0"/>
        <v xml:space="preserve">'forward_sixteen_month_return', </v>
      </c>
      <c r="D20">
        <v>465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15"/>
        <v>forward_sixteen_month_return.name = dependent['forward_sixteen_month_return']</v>
      </c>
      <c r="G20" t="str">
        <f t="shared" si="2"/>
        <v>forward_sixteen_month_return_median = df.groupby(['year-month'])[['forward_sixteen_month_return']].apply(np.nanmedian)</v>
      </c>
      <c r="H20">
        <v>466</v>
      </c>
      <c r="I20" t="str">
        <f t="shared" si="3"/>
        <v>forward_sixteen_month_return_median.name = 'forward_sixteen_month_return_median'</v>
      </c>
      <c r="J20">
        <v>467</v>
      </c>
      <c r="K20">
        <v>468</v>
      </c>
      <c r="L20" t="str">
        <f t="shared" si="4"/>
        <v>df = df.join(forward_sixteen_month_return_median, on=['year-month'])</v>
      </c>
      <c r="M20" t="str">
        <f t="shared" si="5"/>
        <v>forward_sixteen_month_return_sector_median = df.groupby(['year-month', 'sector'])[['forward_sixteen_month_return']].apply(np.nanmedian)</v>
      </c>
      <c r="N20" t="str">
        <f t="shared" si="6"/>
        <v>forward_sixteen_month_return_sector_median.name = 'forward_sixteen_month_return_sector_median'</v>
      </c>
      <c r="O20" t="str">
        <f t="shared" si="7"/>
        <v>df = df.join(forward_sixteen_month_return_sector_median, on=['year-month', 'sector'])</v>
      </c>
      <c r="P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Q20" t="str">
        <f t="shared" si="9"/>
        <v>df = df.join(forward_sixteen_month_return_mad, on=['year-month'])</v>
      </c>
      <c r="R20" t="str">
        <f t="shared" si="10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S20" t="str">
        <f t="shared" si="11"/>
        <v>forward_sixteen_month_return_sector_mad.name = 'forward_sixteen_month_return_sector_mad'</v>
      </c>
      <c r="T20" t="str">
        <f t="shared" si="12"/>
        <v>df = df.join(forward_sixteen_month_return_sector_mad, on=['year-month', 'sector'])</v>
      </c>
      <c r="U20" t="str">
        <f t="shared" si="13"/>
        <v>df['forward_sixteen_month_return_zscore'] = (df['forward_sixteen_month_return'] - df['forward_sixteen_month_return_median']) / df['forward_sixteen_month_return_mad']</v>
      </c>
      <c r="V20" t="str">
        <f t="shared" si="14"/>
        <v>df['forward_sixteen_month_return_sector_zscore'] = (df['forward_sixteen_month_return'] - df['forward_sixteen_month_return_sector_median']) / df['forward_sixteen_month_return_sector_mad']</v>
      </c>
    </row>
    <row r="21" spans="1:22" x14ac:dyDescent="0.25">
      <c r="A21" t="s">
        <v>196</v>
      </c>
      <c r="B21" s="2">
        <v>20</v>
      </c>
      <c r="C21" t="str">
        <f t="shared" si="0"/>
        <v xml:space="preserve">'forward_seventeen_month_return', </v>
      </c>
      <c r="D21">
        <v>449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15"/>
        <v>forward_seventeen_month_return.name = dependent['forward_seventeen_month_return']</v>
      </c>
      <c r="G21" t="str">
        <f t="shared" si="2"/>
        <v>forward_seventeen_month_return_median = df.groupby(['year-month'])[['forward_seventeen_month_return']].apply(np.nanmedian)</v>
      </c>
      <c r="H21">
        <v>450</v>
      </c>
      <c r="I21" t="str">
        <f t="shared" si="3"/>
        <v>forward_seventeen_month_return_median.name = 'forward_seventeen_month_return_median'</v>
      </c>
      <c r="J21">
        <v>451</v>
      </c>
      <c r="K21">
        <v>452</v>
      </c>
      <c r="L21" t="str">
        <f t="shared" si="4"/>
        <v>df = df.join(forward_seventeen_month_return_median, on=['year-month'])</v>
      </c>
      <c r="M21" t="str">
        <f t="shared" si="5"/>
        <v>forward_seventeen_month_return_sector_median = df.groupby(['year-month', 'sector'])[['forward_seventeen_month_return']].apply(np.nanmedian)</v>
      </c>
      <c r="N21" t="str">
        <f t="shared" si="6"/>
        <v>forward_seventeen_month_return_sector_median.name = 'forward_seventeen_month_return_sector_median'</v>
      </c>
      <c r="O21" t="str">
        <f t="shared" si="7"/>
        <v>df = df.join(forward_seventeen_month_return_sector_median, on=['year-month', 'sector'])</v>
      </c>
      <c r="P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Q21" t="str">
        <f t="shared" si="9"/>
        <v>df = df.join(forward_seventeen_month_return_mad, on=['year-month'])</v>
      </c>
      <c r="R21" t="str">
        <f t="shared" si="10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S21" t="str">
        <f t="shared" si="11"/>
        <v>forward_seventeen_month_return_sector_mad.name = 'forward_seventeen_month_return_sector_mad'</v>
      </c>
      <c r="T21" t="str">
        <f t="shared" si="12"/>
        <v>df = df.join(forward_seventeen_month_return_sector_mad, on=['year-month', 'sector'])</v>
      </c>
      <c r="U21" t="str">
        <f t="shared" si="13"/>
        <v>df['forward_seventeen_month_return_zscore'] = (df['forward_seventeen_month_return'] - df['forward_seventeen_month_return_median']) / df['forward_seventeen_month_return_mad']</v>
      </c>
      <c r="V21" t="str">
        <f t="shared" si="14"/>
        <v>df['forward_seventeen_month_return_sector_zscore'] = (df['forward_seventeen_month_return'] - df['forward_seventeen_month_return_sector_median']) / df['forward_seventeen_month_return_sector_mad']</v>
      </c>
    </row>
    <row r="22" spans="1:22" x14ac:dyDescent="0.25">
      <c r="A22" t="s">
        <v>189</v>
      </c>
      <c r="B22" s="2">
        <v>21</v>
      </c>
      <c r="C22" t="str">
        <f t="shared" si="0"/>
        <v xml:space="preserve">'forward_eighteen_month_return', </v>
      </c>
      <c r="D22">
        <v>369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15"/>
        <v>forward_eighteen_month_return.name = dependent['forward_eighteen_month_return']</v>
      </c>
      <c r="G22" t="str">
        <f t="shared" si="2"/>
        <v>forward_eighteen_month_return_median = df.groupby(['year-month'])[['forward_eighteen_month_return']].apply(np.nanmedian)</v>
      </c>
      <c r="H22">
        <v>370</v>
      </c>
      <c r="I22" t="str">
        <f t="shared" si="3"/>
        <v>forward_eighteen_month_return_median.name = 'forward_eighteen_month_return_median'</v>
      </c>
      <c r="J22">
        <v>371</v>
      </c>
      <c r="K22">
        <v>372</v>
      </c>
      <c r="L22" t="str">
        <f t="shared" si="4"/>
        <v>df = df.join(forward_eighteen_month_return_median, on=['year-month'])</v>
      </c>
      <c r="M22" t="str">
        <f t="shared" si="5"/>
        <v>forward_eighteen_month_return_sector_median = df.groupby(['year-month', 'sector'])[['forward_eighteen_month_return']].apply(np.nanmedian)</v>
      </c>
      <c r="N22" t="str">
        <f t="shared" si="6"/>
        <v>forward_eighteen_month_return_sector_median.name = 'forward_eighteen_month_return_sector_median'</v>
      </c>
      <c r="O22" t="str">
        <f t="shared" si="7"/>
        <v>df = df.join(forward_eighteen_month_return_sector_median, on=['year-month', 'sector'])</v>
      </c>
      <c r="P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Q22" t="str">
        <f t="shared" si="9"/>
        <v>df = df.join(forward_eighteen_month_return_mad, on=['year-month'])</v>
      </c>
      <c r="R22" t="str">
        <f t="shared" si="10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S22" t="str">
        <f t="shared" si="11"/>
        <v>forward_eighteen_month_return_sector_mad.name = 'forward_eighteen_month_return_sector_mad'</v>
      </c>
      <c r="T22" t="str">
        <f t="shared" si="12"/>
        <v>df = df.join(forward_eighteen_month_return_sector_mad, on=['year-month', 'sector'])</v>
      </c>
      <c r="U22" t="str">
        <f t="shared" si="13"/>
        <v>df['forward_eighteen_month_return_zscore'] = (df['forward_eighteen_month_return'] - df['forward_eighteen_month_return_median']) / df['forward_eighteen_month_return_mad']</v>
      </c>
      <c r="V22" t="str">
        <f t="shared" si="14"/>
        <v>df['forward_eighteen_month_return_sector_zscore'] = (df['forward_eighteen_month_return'] - df['forward_eighteen_month_return_sector_median']) / df['forward_eighteen_month_return_sector_mad']</v>
      </c>
    </row>
    <row r="23" spans="1:22" x14ac:dyDescent="0.25">
      <c r="A23" t="s">
        <v>178</v>
      </c>
      <c r="B23" s="2">
        <v>22</v>
      </c>
      <c r="C23" t="str">
        <f t="shared" si="0"/>
        <v xml:space="preserve">'forward_nineteen_month_return', </v>
      </c>
      <c r="D23">
        <v>425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15"/>
        <v>forward_nineteen_month_return.name = dependent['forward_nineteen_month_return']</v>
      </c>
      <c r="G23" t="str">
        <f t="shared" si="2"/>
        <v>forward_nineteen_month_return_median = df.groupby(['year-month'])[['forward_nineteen_month_return']].apply(np.nanmedian)</v>
      </c>
      <c r="H23">
        <v>426</v>
      </c>
      <c r="I23" t="str">
        <f t="shared" si="3"/>
        <v>forward_nineteen_month_return_median.name = 'forward_nineteen_month_return_median'</v>
      </c>
      <c r="J23">
        <v>427</v>
      </c>
      <c r="K23">
        <v>428</v>
      </c>
      <c r="L23" t="str">
        <f t="shared" si="4"/>
        <v>df = df.join(forward_nineteen_month_return_median, on=['year-month'])</v>
      </c>
      <c r="M23" t="str">
        <f t="shared" si="5"/>
        <v>forward_nineteen_month_return_sector_median = df.groupby(['year-month', 'sector'])[['forward_nineteen_month_return']].apply(np.nanmedian)</v>
      </c>
      <c r="N23" t="str">
        <f t="shared" si="6"/>
        <v>forward_nineteen_month_return_sector_median.name = 'forward_nineteen_month_return_sector_median'</v>
      </c>
      <c r="O23" t="str">
        <f t="shared" si="7"/>
        <v>df = df.join(forward_nineteen_month_return_sector_median, on=['year-month', 'sector'])</v>
      </c>
      <c r="P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Q23" t="str">
        <f t="shared" si="9"/>
        <v>df = df.join(forward_nineteen_month_return_mad, on=['year-month'])</v>
      </c>
      <c r="R23" t="str">
        <f t="shared" si="10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S23" t="str">
        <f t="shared" si="11"/>
        <v>forward_nineteen_month_return_sector_mad.name = 'forward_nineteen_month_return_sector_mad'</v>
      </c>
      <c r="T23" t="str">
        <f t="shared" si="12"/>
        <v>df = df.join(forward_nineteen_month_return_sector_mad, on=['year-month', 'sector'])</v>
      </c>
      <c r="U23" t="str">
        <f t="shared" si="13"/>
        <v>df['forward_nineteen_month_return_zscore'] = (df['forward_nineteen_month_return'] - df['forward_nineteen_month_return_median']) / df['forward_nineteen_month_return_mad']</v>
      </c>
      <c r="V23" t="str">
        <f t="shared" si="14"/>
        <v>df['forward_nineteen_month_return_sector_zscore'] = (df['forward_nineteen_month_return'] - df['forward_nineteen_month_return_sector_median']) / df['forward_nineteen_month_return_sector_mad']</v>
      </c>
    </row>
    <row r="24" spans="1:22" x14ac:dyDescent="0.25">
      <c r="A24" t="s">
        <v>170</v>
      </c>
      <c r="B24" s="2">
        <v>23</v>
      </c>
      <c r="C24" t="str">
        <f t="shared" si="0"/>
        <v xml:space="preserve">'forward_twenty_month_return', </v>
      </c>
      <c r="D24">
        <v>561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15"/>
        <v>forward_twenty_month_return.name = dependent['forward_twenty_month_return']</v>
      </c>
      <c r="G24" t="str">
        <f t="shared" si="2"/>
        <v>forward_twenty_month_return_median = df.groupby(['year-month'])[['forward_twenty_month_return']].apply(np.nanmedian)</v>
      </c>
      <c r="H24">
        <v>562</v>
      </c>
      <c r="I24" t="str">
        <f t="shared" si="3"/>
        <v>forward_twenty_month_return_median.name = 'forward_twenty_month_return_median'</v>
      </c>
      <c r="J24">
        <v>563</v>
      </c>
      <c r="K24">
        <v>564</v>
      </c>
      <c r="L24" t="str">
        <f t="shared" si="4"/>
        <v>df = df.join(forward_twenty_month_return_median, on=['year-month'])</v>
      </c>
      <c r="M24" t="str">
        <f t="shared" si="5"/>
        <v>forward_twenty_month_return_sector_median = df.groupby(['year-month', 'sector'])[['forward_twenty_month_return']].apply(np.nanmedian)</v>
      </c>
      <c r="N24" t="str">
        <f t="shared" si="6"/>
        <v>forward_twenty_month_return_sector_median.name = 'forward_twenty_month_return_sector_median'</v>
      </c>
      <c r="O24" t="str">
        <f t="shared" si="7"/>
        <v>df = df.join(forward_twenty_month_return_sector_median, on=['year-month', 'sector'])</v>
      </c>
      <c r="P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Q24" t="str">
        <f t="shared" si="9"/>
        <v>df = df.join(forward_twenty_month_return_mad, on=['year-month'])</v>
      </c>
      <c r="R24" t="str">
        <f t="shared" si="10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S24" t="str">
        <f t="shared" si="11"/>
        <v>forward_twenty_month_return_sector_mad.name = 'forward_twenty_month_return_sector_mad'</v>
      </c>
      <c r="T24" t="str">
        <f t="shared" si="12"/>
        <v>df = df.join(forward_twenty_month_return_sector_mad, on=['year-month', 'sector'])</v>
      </c>
      <c r="U24" t="str">
        <f t="shared" si="13"/>
        <v>df['forward_twenty_month_return_zscore'] = (df['forward_twenty_month_return'] - df['forward_twenty_month_return_median']) / df['forward_twenty_month_return_mad']</v>
      </c>
      <c r="V24" t="str">
        <f t="shared" si="14"/>
        <v>df['forward_twenty_month_return_sector_zscore'] = (df['forward_twenty_month_return'] - df['forward_twenty_month_return_sector_median']) / df['forward_twenty_month_return_sector_mad']</v>
      </c>
    </row>
    <row r="25" spans="1:22" x14ac:dyDescent="0.25">
      <c r="A25" t="s">
        <v>164</v>
      </c>
      <c r="B25" s="2">
        <v>24</v>
      </c>
      <c r="C25" t="str">
        <f t="shared" si="0"/>
        <v xml:space="preserve">'forward_twentyone_month_return', </v>
      </c>
      <c r="D25">
        <v>601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15"/>
        <v>forward_twentyone_month_return.name = dependent['forward_twentyone_month_return']</v>
      </c>
      <c r="G25" t="str">
        <f t="shared" si="2"/>
        <v>forward_twentyone_month_return_median = df.groupby(['year-month'])[['forward_twentyone_month_return']].apply(np.nanmedian)</v>
      </c>
      <c r="H25">
        <v>602</v>
      </c>
      <c r="I25" t="str">
        <f t="shared" si="3"/>
        <v>forward_twentyone_month_return_median.name = 'forward_twentyone_month_return_median'</v>
      </c>
      <c r="J25">
        <v>603</v>
      </c>
      <c r="K25">
        <v>604</v>
      </c>
      <c r="L25" t="str">
        <f t="shared" si="4"/>
        <v>df = df.join(forward_twentyone_month_return_median, on=['year-month'])</v>
      </c>
      <c r="M25" t="str">
        <f t="shared" si="5"/>
        <v>forward_twentyone_month_return_sector_median = df.groupby(['year-month', 'sector'])[['forward_twentyone_month_return']].apply(np.nanmedian)</v>
      </c>
      <c r="N25" t="str">
        <f t="shared" si="6"/>
        <v>forward_twentyone_month_return_sector_median.name = 'forward_twentyone_month_return_sector_median'</v>
      </c>
      <c r="O25" t="str">
        <f t="shared" si="7"/>
        <v>df = df.join(forward_twentyone_month_return_sector_median, on=['year-month', 'sector'])</v>
      </c>
      <c r="P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Q25" t="str">
        <f t="shared" si="9"/>
        <v>df = df.join(forward_twentyone_month_return_mad, on=['year-month'])</v>
      </c>
      <c r="R25" t="str">
        <f t="shared" si="10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S25" t="str">
        <f t="shared" si="11"/>
        <v>forward_twentyone_month_return_sector_mad.name = 'forward_twentyone_month_return_sector_mad'</v>
      </c>
      <c r="T25" t="str">
        <f t="shared" si="12"/>
        <v>df = df.join(forward_twentyone_month_return_sector_mad, on=['year-month', 'sector'])</v>
      </c>
      <c r="U25" t="str">
        <f t="shared" si="13"/>
        <v>df['forward_twentyone_month_return_zscore'] = (df['forward_twentyone_month_return'] - df['forward_twentyone_month_return_median']) / df['forward_twentyone_month_return_mad']</v>
      </c>
      <c r="V25" t="str">
        <f t="shared" si="14"/>
        <v>df['forward_twentyone_month_return_sector_zscore'] = (df['forward_twentyone_month_return'] - df['forward_twentyone_month_return_sector_median']) / df['forward_twentyone_month_return_sector_mad']</v>
      </c>
    </row>
    <row r="26" spans="1:22" x14ac:dyDescent="0.25">
      <c r="A26" t="s">
        <v>157</v>
      </c>
      <c r="B26" s="2">
        <v>25</v>
      </c>
      <c r="C26" t="str">
        <f t="shared" si="0"/>
        <v xml:space="preserve">'forward_twentytwo_month_return', </v>
      </c>
      <c r="D26">
        <v>633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15"/>
        <v>forward_twentytwo_month_return.name = dependent['forward_twentytwo_month_return']</v>
      </c>
      <c r="G26" t="str">
        <f t="shared" si="2"/>
        <v>forward_twentytwo_month_return_median = df.groupby(['year-month'])[['forward_twentytwo_month_return']].apply(np.nanmedian)</v>
      </c>
      <c r="H26">
        <v>634</v>
      </c>
      <c r="I26" t="str">
        <f t="shared" si="3"/>
        <v>forward_twentytwo_month_return_median.name = 'forward_twentytwo_month_return_median'</v>
      </c>
      <c r="J26">
        <v>635</v>
      </c>
      <c r="K26">
        <v>636</v>
      </c>
      <c r="L26" t="str">
        <f t="shared" si="4"/>
        <v>df = df.join(forward_twentytwo_month_return_median, on=['year-month'])</v>
      </c>
      <c r="M26" t="str">
        <f t="shared" si="5"/>
        <v>forward_twentytwo_month_return_sector_median = df.groupby(['year-month', 'sector'])[['forward_twentytwo_month_return']].apply(np.nanmedian)</v>
      </c>
      <c r="N26" t="str">
        <f t="shared" si="6"/>
        <v>forward_twentytwo_month_return_sector_median.name = 'forward_twentytwo_month_return_sector_median'</v>
      </c>
      <c r="O26" t="str">
        <f t="shared" si="7"/>
        <v>df = df.join(forward_twentytwo_month_return_sector_median, on=['year-month', 'sector'])</v>
      </c>
      <c r="P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Q26" t="str">
        <f t="shared" si="9"/>
        <v>df = df.join(forward_twentytwo_month_return_mad, on=['year-month'])</v>
      </c>
      <c r="R26" t="str">
        <f t="shared" si="10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S26" t="str">
        <f t="shared" si="11"/>
        <v>forward_twentytwo_month_return_sector_mad.name = 'forward_twentytwo_month_return_sector_mad'</v>
      </c>
      <c r="T26" t="str">
        <f t="shared" si="12"/>
        <v>df = df.join(forward_twentytwo_month_return_sector_mad, on=['year-month', 'sector'])</v>
      </c>
      <c r="U26" t="str">
        <f t="shared" si="13"/>
        <v>df['forward_twentytwo_month_return_zscore'] = (df['forward_twentytwo_month_return'] - df['forward_twentytwo_month_return_median']) / df['forward_twentytwo_month_return_mad']</v>
      </c>
      <c r="V26" t="str">
        <f t="shared" si="14"/>
        <v>df['forward_twentytwo_month_return_sector_zscore'] = (df['forward_twentytwo_month_return'] - df['forward_twentytwo_month_return_sector_median']) / df['forward_twentytwo_month_return_sector_mad']</v>
      </c>
    </row>
    <row r="27" spans="1:22" x14ac:dyDescent="0.25">
      <c r="A27" t="s">
        <v>144</v>
      </c>
      <c r="B27" s="2">
        <v>26</v>
      </c>
      <c r="C27" t="str">
        <f t="shared" si="0"/>
        <v xml:space="preserve">'forward_twentythree_month_return', </v>
      </c>
      <c r="D27">
        <v>625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15"/>
        <v>forward_twentythree_month_return.name = dependent['forward_twentythree_month_return']</v>
      </c>
      <c r="G27" t="str">
        <f t="shared" si="2"/>
        <v>forward_twentythree_month_return_median = df.groupby(['year-month'])[['forward_twentythree_month_return']].apply(np.nanmedian)</v>
      </c>
      <c r="H27">
        <v>626</v>
      </c>
      <c r="I27" t="str">
        <f t="shared" si="3"/>
        <v>forward_twentythree_month_return_median.name = 'forward_twentythree_month_return_median'</v>
      </c>
      <c r="J27">
        <v>627</v>
      </c>
      <c r="K27">
        <v>628</v>
      </c>
      <c r="L27" t="str">
        <f t="shared" si="4"/>
        <v>df = df.join(forward_twentythree_month_return_median, on=['year-month'])</v>
      </c>
      <c r="M27" t="str">
        <f t="shared" si="5"/>
        <v>forward_twentythree_month_return_sector_median = df.groupby(['year-month', 'sector'])[['forward_twentythree_month_return']].apply(np.nanmedian)</v>
      </c>
      <c r="N27" t="str">
        <f t="shared" si="6"/>
        <v>forward_twentythree_month_return_sector_median.name = 'forward_twentythree_month_return_sector_median'</v>
      </c>
      <c r="O27" t="str">
        <f t="shared" si="7"/>
        <v>df = df.join(forward_twentythree_month_return_sector_median, on=['year-month', 'sector'])</v>
      </c>
      <c r="P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Q27" t="str">
        <f t="shared" si="9"/>
        <v>df = df.join(forward_twentythree_month_return_mad, on=['year-month'])</v>
      </c>
      <c r="R27" t="str">
        <f t="shared" si="10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S27" t="str">
        <f t="shared" si="11"/>
        <v>forward_twentythree_month_return_sector_mad.name = 'forward_twentythree_month_return_sector_mad'</v>
      </c>
      <c r="T27" t="str">
        <f t="shared" si="12"/>
        <v>df = df.join(forward_twentythree_month_return_sector_mad, on=['year-month', 'sector'])</v>
      </c>
      <c r="U27" t="str">
        <f t="shared" si="13"/>
        <v>df['forward_twentythree_month_return_zscore'] = (df['forward_twentythree_month_return'] - df['forward_twentythree_month_return_median']) / df['forward_twentythree_month_return_mad']</v>
      </c>
      <c r="V27" t="str">
        <f t="shared" si="14"/>
        <v>df['forward_twentythree_month_return_sector_zscore'] = (df['forward_twentythree_month_return'] - df['forward_twentythree_month_return_sector_median']) / df['forward_twentythree_month_return_sector_mad']</v>
      </c>
    </row>
    <row r="28" spans="1:22" x14ac:dyDescent="0.25">
      <c r="A28" t="s">
        <v>132</v>
      </c>
      <c r="B28" s="2">
        <v>27</v>
      </c>
      <c r="C28" t="str">
        <f t="shared" si="0"/>
        <v xml:space="preserve">'forward_twentyfour_month_return', </v>
      </c>
      <c r="D28">
        <v>585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15"/>
        <v>forward_twentyfour_month_return.name = dependent['forward_twentyfour_month_return']</v>
      </c>
      <c r="G28" t="str">
        <f t="shared" si="2"/>
        <v>forward_twentyfour_month_return_median = df.groupby(['year-month'])[['forward_twentyfour_month_return']].apply(np.nanmedian)</v>
      </c>
      <c r="H28">
        <v>586</v>
      </c>
      <c r="I28" t="str">
        <f t="shared" si="3"/>
        <v>forward_twentyfour_month_return_median.name = 'forward_twentyfour_month_return_median'</v>
      </c>
      <c r="J28">
        <v>587</v>
      </c>
      <c r="K28">
        <v>588</v>
      </c>
      <c r="L28" t="str">
        <f t="shared" si="4"/>
        <v>df = df.join(forward_twentyfour_month_return_median, on=['year-month'])</v>
      </c>
      <c r="M28" t="str">
        <f t="shared" si="5"/>
        <v>forward_twentyfour_month_return_sector_median = df.groupby(['year-month', 'sector'])[['forward_twentyfour_month_return']].apply(np.nanmedian)</v>
      </c>
      <c r="N28" t="str">
        <f t="shared" si="6"/>
        <v>forward_twentyfour_month_return_sector_median.name = 'forward_twentyfour_month_return_sector_median'</v>
      </c>
      <c r="O28" t="str">
        <f t="shared" si="7"/>
        <v>df = df.join(forward_twentyfour_month_return_sector_median, on=['year-month', 'sector'])</v>
      </c>
      <c r="P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Q28" t="str">
        <f t="shared" si="9"/>
        <v>df = df.join(forward_twentyfour_month_return_mad, on=['year-month'])</v>
      </c>
      <c r="R28" t="str">
        <f t="shared" si="10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S28" t="str">
        <f t="shared" si="11"/>
        <v>forward_twentyfour_month_return_sector_mad.name = 'forward_twentyfour_month_return_sector_mad'</v>
      </c>
      <c r="T28" t="str">
        <f t="shared" si="12"/>
        <v>df = df.join(forward_twentyfour_month_return_sector_mad, on=['year-month', 'sector'])</v>
      </c>
      <c r="U28" t="str">
        <f t="shared" si="13"/>
        <v>df['forward_twentyfour_month_return_zscore'] = (df['forward_twentyfour_month_return'] - df['forward_twentyfour_month_return_median']) / df['forward_twentyfour_month_return_mad']</v>
      </c>
      <c r="V28" t="str">
        <f t="shared" si="14"/>
        <v>df['forward_twentyfour_month_return_sector_zscore'] = (df['forward_twentyfour_month_return'] - df['forward_twentyfour_month_return_sector_median']) / df['forward_twentyfour_month_return_sector_mad']</v>
      </c>
    </row>
    <row r="29" spans="1:22" x14ac:dyDescent="0.25">
      <c r="A29" t="s">
        <v>123</v>
      </c>
      <c r="B29" s="2">
        <v>28</v>
      </c>
      <c r="C29" t="str">
        <f t="shared" si="0"/>
        <v xml:space="preserve">'forward_twentyfive_month_return', </v>
      </c>
      <c r="D29">
        <v>577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15"/>
        <v>forward_twentyfive_month_return.name = dependent['forward_twentyfive_month_return']</v>
      </c>
      <c r="G29" t="str">
        <f t="shared" si="2"/>
        <v>forward_twentyfive_month_return_median = df.groupby(['year-month'])[['forward_twentyfive_month_return']].apply(np.nanmedian)</v>
      </c>
      <c r="H29">
        <v>578</v>
      </c>
      <c r="I29" t="str">
        <f t="shared" si="3"/>
        <v>forward_twentyfive_month_return_median.name = 'forward_twentyfive_month_return_median'</v>
      </c>
      <c r="J29">
        <v>579</v>
      </c>
      <c r="K29">
        <v>580</v>
      </c>
      <c r="L29" t="str">
        <f t="shared" si="4"/>
        <v>df = df.join(forward_twentyfive_month_return_median, on=['year-month'])</v>
      </c>
      <c r="M29" t="str">
        <f t="shared" si="5"/>
        <v>forward_twentyfive_month_return_sector_median = df.groupby(['year-month', 'sector'])[['forward_twentyfive_month_return']].apply(np.nanmedian)</v>
      </c>
      <c r="N29" t="str">
        <f t="shared" si="6"/>
        <v>forward_twentyfive_month_return_sector_median.name = 'forward_twentyfive_month_return_sector_median'</v>
      </c>
      <c r="O29" t="str">
        <f t="shared" si="7"/>
        <v>df = df.join(forward_twentyfive_month_return_sector_median, on=['year-month', 'sector'])</v>
      </c>
      <c r="P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Q29" t="str">
        <f t="shared" si="9"/>
        <v>df = df.join(forward_twentyfive_month_return_mad, on=['year-month'])</v>
      </c>
      <c r="R29" t="str">
        <f t="shared" si="10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S29" t="str">
        <f t="shared" si="11"/>
        <v>forward_twentyfive_month_return_sector_mad.name = 'forward_twentyfive_month_return_sector_mad'</v>
      </c>
      <c r="T29" t="str">
        <f t="shared" si="12"/>
        <v>df = df.join(forward_twentyfive_month_return_sector_mad, on=['year-month', 'sector'])</v>
      </c>
      <c r="U29" t="str">
        <f t="shared" si="13"/>
        <v>df['forward_twentyfive_month_return_zscore'] = (df['forward_twentyfive_month_return'] - df['forward_twentyfive_month_return_median']) / df['forward_twentyfive_month_return_mad']</v>
      </c>
      <c r="V29" t="str">
        <f t="shared" si="14"/>
        <v>df['forward_twentyfive_month_return_sector_zscore'] = (df['forward_twentyfive_month_return'] - df['forward_twentyfive_month_return_sector_median']) / df['forward_twentyfive_month_return_sector_mad']</v>
      </c>
    </row>
    <row r="30" spans="1:22" x14ac:dyDescent="0.25">
      <c r="A30" t="s">
        <v>112</v>
      </c>
      <c r="B30" s="2">
        <v>29</v>
      </c>
      <c r="C30" t="str">
        <f t="shared" si="0"/>
        <v xml:space="preserve">'forward_twentysix_month_return', </v>
      </c>
      <c r="D30">
        <v>617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15"/>
        <v>forward_twentysix_month_return.name = dependent['forward_twentysix_month_return']</v>
      </c>
      <c r="G30" t="str">
        <f t="shared" si="2"/>
        <v>forward_twentysix_month_return_median = df.groupby(['year-month'])[['forward_twentysix_month_return']].apply(np.nanmedian)</v>
      </c>
      <c r="H30">
        <v>618</v>
      </c>
      <c r="I30" t="str">
        <f t="shared" si="3"/>
        <v>forward_twentysix_month_return_median.name = 'forward_twentysix_month_return_median'</v>
      </c>
      <c r="J30">
        <v>619</v>
      </c>
      <c r="K30">
        <v>620</v>
      </c>
      <c r="L30" t="str">
        <f t="shared" si="4"/>
        <v>df = df.join(forward_twentysix_month_return_median, on=['year-month'])</v>
      </c>
      <c r="M30" t="str">
        <f t="shared" si="5"/>
        <v>forward_twentysix_month_return_sector_median = df.groupby(['year-month', 'sector'])[['forward_twentysix_month_return']].apply(np.nanmedian)</v>
      </c>
      <c r="N30" t="str">
        <f t="shared" si="6"/>
        <v>forward_twentysix_month_return_sector_median.name = 'forward_twentysix_month_return_sector_median'</v>
      </c>
      <c r="O30" t="str">
        <f t="shared" si="7"/>
        <v>df = df.join(forward_twentysix_month_return_sector_median, on=['year-month', 'sector'])</v>
      </c>
      <c r="P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Q30" t="str">
        <f t="shared" si="9"/>
        <v>df = df.join(forward_twentysix_month_return_mad, on=['year-month'])</v>
      </c>
      <c r="R30" t="str">
        <f t="shared" si="10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S30" t="str">
        <f t="shared" si="11"/>
        <v>forward_twentysix_month_return_sector_mad.name = 'forward_twentysix_month_return_sector_mad'</v>
      </c>
      <c r="T30" t="str">
        <f t="shared" si="12"/>
        <v>df = df.join(forward_twentysix_month_return_sector_mad, on=['year-month', 'sector'])</v>
      </c>
      <c r="U30" t="str">
        <f t="shared" si="13"/>
        <v>df['forward_twentysix_month_return_zscore'] = (df['forward_twentysix_month_return'] - df['forward_twentysix_month_return_median']) / df['forward_twentysix_month_return_mad']</v>
      </c>
      <c r="V30" t="str">
        <f t="shared" si="14"/>
        <v>df['forward_twentysix_month_return_sector_zscore'] = (df['forward_twentysix_month_return'] - df['forward_twentysix_month_return_sector_median']) / df['forward_twentysix_month_return_sector_mad']</v>
      </c>
    </row>
    <row r="31" spans="1:22" x14ac:dyDescent="0.25">
      <c r="A31" t="s">
        <v>103</v>
      </c>
      <c r="B31" s="2">
        <v>30</v>
      </c>
      <c r="C31" t="str">
        <f t="shared" si="0"/>
        <v xml:space="preserve">'forward_twentyseven_month_return', </v>
      </c>
      <c r="D31">
        <v>609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15"/>
        <v>forward_twentyseven_month_return.name = dependent['forward_twentyseven_month_return']</v>
      </c>
      <c r="G31" t="str">
        <f t="shared" si="2"/>
        <v>forward_twentyseven_month_return_median = df.groupby(['year-month'])[['forward_twentyseven_month_return']].apply(np.nanmedian)</v>
      </c>
      <c r="H31">
        <v>610</v>
      </c>
      <c r="I31" t="str">
        <f t="shared" si="3"/>
        <v>forward_twentyseven_month_return_median.name = 'forward_twentyseven_month_return_median'</v>
      </c>
      <c r="J31">
        <v>611</v>
      </c>
      <c r="K31">
        <v>612</v>
      </c>
      <c r="L31" t="str">
        <f t="shared" si="4"/>
        <v>df = df.join(forward_twentyseven_month_return_median, on=['year-month'])</v>
      </c>
      <c r="M31" t="str">
        <f t="shared" si="5"/>
        <v>forward_twentyseven_month_return_sector_median = df.groupby(['year-month', 'sector'])[['forward_twentyseven_month_return']].apply(np.nanmedian)</v>
      </c>
      <c r="N31" t="str">
        <f t="shared" si="6"/>
        <v>forward_twentyseven_month_return_sector_median.name = 'forward_twentyseven_month_return_sector_median'</v>
      </c>
      <c r="O31" t="str">
        <f t="shared" si="7"/>
        <v>df = df.join(forward_twentyseven_month_return_sector_median, on=['year-month', 'sector'])</v>
      </c>
      <c r="P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Q31" t="str">
        <f t="shared" si="9"/>
        <v>df = df.join(forward_twentyseven_month_return_mad, on=['year-month'])</v>
      </c>
      <c r="R31" t="str">
        <f t="shared" si="10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S31" t="str">
        <f t="shared" si="11"/>
        <v>forward_twentyseven_month_return_sector_mad.name = 'forward_twentyseven_month_return_sector_mad'</v>
      </c>
      <c r="T31" t="str">
        <f t="shared" si="12"/>
        <v>df = df.join(forward_twentyseven_month_return_sector_mad, on=['year-month', 'sector'])</v>
      </c>
      <c r="U31" t="str">
        <f t="shared" si="13"/>
        <v>df['forward_twentyseven_month_return_zscore'] = (df['forward_twentyseven_month_return'] - df['forward_twentyseven_month_return_median']) / df['forward_twentyseven_month_return_mad']</v>
      </c>
      <c r="V31" t="str">
        <f t="shared" si="14"/>
        <v>df['forward_twentyseven_month_return_sector_zscore'] = (df['forward_twentyseven_month_return'] - df['forward_twentyseven_month_return_sector_median']) / df['forward_twentyseven_month_return_sector_mad']</v>
      </c>
    </row>
    <row r="32" spans="1:22" x14ac:dyDescent="0.25">
      <c r="A32" t="s">
        <v>99</v>
      </c>
      <c r="B32" s="2">
        <v>31</v>
      </c>
      <c r="C32" t="str">
        <f t="shared" si="0"/>
        <v xml:space="preserve">'forward_twentyeight_month_return', </v>
      </c>
      <c r="D32">
        <v>569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15"/>
        <v>forward_twentyeight_month_return.name = dependent['forward_twentyeight_month_return']</v>
      </c>
      <c r="G32" t="str">
        <f t="shared" si="2"/>
        <v>forward_twentyeight_month_return_median = df.groupby(['year-month'])[['forward_twentyeight_month_return']].apply(np.nanmedian)</v>
      </c>
      <c r="H32">
        <v>570</v>
      </c>
      <c r="I32" t="str">
        <f t="shared" si="3"/>
        <v>forward_twentyeight_month_return_median.name = 'forward_twentyeight_month_return_median'</v>
      </c>
      <c r="J32">
        <v>571</v>
      </c>
      <c r="K32">
        <v>572</v>
      </c>
      <c r="L32" t="str">
        <f t="shared" si="4"/>
        <v>df = df.join(forward_twentyeight_month_return_median, on=['year-month'])</v>
      </c>
      <c r="M32" t="str">
        <f t="shared" si="5"/>
        <v>forward_twentyeight_month_return_sector_median = df.groupby(['year-month', 'sector'])[['forward_twentyeight_month_return']].apply(np.nanmedian)</v>
      </c>
      <c r="N32" t="str">
        <f t="shared" si="6"/>
        <v>forward_twentyeight_month_return_sector_median.name = 'forward_twentyeight_month_return_sector_median'</v>
      </c>
      <c r="O32" t="str">
        <f t="shared" si="7"/>
        <v>df = df.join(forward_twentyeight_month_return_sector_median, on=['year-month', 'sector'])</v>
      </c>
      <c r="P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Q32" t="str">
        <f t="shared" si="9"/>
        <v>df = df.join(forward_twentyeight_month_return_mad, on=['year-month'])</v>
      </c>
      <c r="R32" t="str">
        <f t="shared" si="10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S32" t="str">
        <f t="shared" si="11"/>
        <v>forward_twentyeight_month_return_sector_mad.name = 'forward_twentyeight_month_return_sector_mad'</v>
      </c>
      <c r="T32" t="str">
        <f t="shared" si="12"/>
        <v>df = df.join(forward_twentyeight_month_return_sector_mad, on=['year-month', 'sector'])</v>
      </c>
      <c r="U32" t="str">
        <f t="shared" si="13"/>
        <v>df['forward_twentyeight_month_return_zscore'] = (df['forward_twentyeight_month_return'] - df['forward_twentyeight_month_return_median']) / df['forward_twentyeight_month_return_mad']</v>
      </c>
      <c r="V32" t="str">
        <f t="shared" si="14"/>
        <v>df['forward_twentyeight_month_return_sector_zscore'] = (df['forward_twentyeight_month_return'] - df['forward_twentyeight_month_return_sector_median']) / df['forward_twentyeight_month_return_sector_mad']</v>
      </c>
    </row>
    <row r="33" spans="1:22" x14ac:dyDescent="0.25">
      <c r="A33" t="s">
        <v>88</v>
      </c>
      <c r="B33" s="2">
        <v>32</v>
      </c>
      <c r="C33" t="str">
        <f t="shared" si="0"/>
        <v xml:space="preserve">'forward_twentynine_month_return', </v>
      </c>
      <c r="D33">
        <v>593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15"/>
        <v>forward_twentynine_month_return.name = dependent['forward_twentynine_month_return']</v>
      </c>
      <c r="G33" t="str">
        <f t="shared" si="2"/>
        <v>forward_twentynine_month_return_median = df.groupby(['year-month'])[['forward_twentynine_month_return']].apply(np.nanmedian)</v>
      </c>
      <c r="H33">
        <v>594</v>
      </c>
      <c r="I33" t="str">
        <f t="shared" si="3"/>
        <v>forward_twentynine_month_return_median.name = 'forward_twentynine_month_return_median'</v>
      </c>
      <c r="J33">
        <v>595</v>
      </c>
      <c r="K33">
        <v>596</v>
      </c>
      <c r="L33" t="str">
        <f t="shared" si="4"/>
        <v>df = df.join(forward_twentynine_month_return_median, on=['year-month'])</v>
      </c>
      <c r="M33" t="str">
        <f t="shared" si="5"/>
        <v>forward_twentynine_month_return_sector_median = df.groupby(['year-month', 'sector'])[['forward_twentynine_month_return']].apply(np.nanmedian)</v>
      </c>
      <c r="N33" t="str">
        <f t="shared" si="6"/>
        <v>forward_twentynine_month_return_sector_median.name = 'forward_twentynine_month_return_sector_median'</v>
      </c>
      <c r="O33" t="str">
        <f t="shared" si="7"/>
        <v>df = df.join(forward_twentynine_month_return_sector_median, on=['year-month', 'sector'])</v>
      </c>
      <c r="P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Q33" t="str">
        <f t="shared" si="9"/>
        <v>df = df.join(forward_twentynine_month_return_mad, on=['year-month'])</v>
      </c>
      <c r="R33" t="str">
        <f t="shared" si="10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S33" t="str">
        <f t="shared" si="11"/>
        <v>forward_twentynine_month_return_sector_mad.name = 'forward_twentynine_month_return_sector_mad'</v>
      </c>
      <c r="T33" t="str">
        <f t="shared" si="12"/>
        <v>df = df.join(forward_twentynine_month_return_sector_mad, on=['year-month', 'sector'])</v>
      </c>
      <c r="U33" t="str">
        <f t="shared" si="13"/>
        <v>df['forward_twentynine_month_return_zscore'] = (df['forward_twentynine_month_return'] - df['forward_twentynine_month_return_median']) / df['forward_twentynine_month_return_mad']</v>
      </c>
      <c r="V33" t="str">
        <f t="shared" si="14"/>
        <v>df['forward_twentynine_month_return_sector_zscore'] = (df['forward_twentynine_month_return'] - df['forward_twentynine_month_return_sector_median']) / df['forward_twentynine_month_return_sector_mad']</v>
      </c>
    </row>
    <row r="34" spans="1:22" x14ac:dyDescent="0.25">
      <c r="A34" t="s">
        <v>82</v>
      </c>
      <c r="B34" s="2">
        <v>33</v>
      </c>
      <c r="C34" t="str">
        <f t="shared" si="0"/>
        <v xml:space="preserve">'forward_thirty_month_return', </v>
      </c>
      <c r="D34">
        <v>489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15"/>
        <v>forward_thirty_month_return.name = dependent['forward_thirty_month_return']</v>
      </c>
      <c r="G34" t="str">
        <f t="shared" si="2"/>
        <v>forward_thirty_month_return_median = df.groupby(['year-month'])[['forward_thirty_month_return']].apply(np.nanmedian)</v>
      </c>
      <c r="H34">
        <v>490</v>
      </c>
      <c r="I34" t="str">
        <f t="shared" si="3"/>
        <v>forward_thirty_month_return_median.name = 'forward_thirty_month_return_median'</v>
      </c>
      <c r="J34">
        <v>491</v>
      </c>
      <c r="K34">
        <v>492</v>
      </c>
      <c r="L34" t="str">
        <f t="shared" si="4"/>
        <v>df = df.join(forward_thirty_month_return_median, on=['year-month'])</v>
      </c>
      <c r="M34" t="str">
        <f t="shared" si="5"/>
        <v>forward_thirty_month_return_sector_median = df.groupby(['year-month', 'sector'])[['forward_thirty_month_return']].apply(np.nanmedian)</v>
      </c>
      <c r="N34" t="str">
        <f t="shared" si="6"/>
        <v>forward_thirty_month_return_sector_median.name = 'forward_thirty_month_return_sector_median'</v>
      </c>
      <c r="O34" t="str">
        <f t="shared" si="7"/>
        <v>df = df.join(forward_thirty_month_return_sector_median, on=['year-month', 'sector'])</v>
      </c>
      <c r="P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Q34" t="str">
        <f t="shared" si="9"/>
        <v>df = df.join(forward_thirty_month_return_mad, on=['year-month'])</v>
      </c>
      <c r="R34" t="str">
        <f t="shared" si="10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S34" t="str">
        <f t="shared" si="11"/>
        <v>forward_thirty_month_return_sector_mad.name = 'forward_thirty_month_return_sector_mad'</v>
      </c>
      <c r="T34" t="str">
        <f t="shared" si="12"/>
        <v>df = df.join(forward_thirty_month_return_sector_mad, on=['year-month', 'sector'])</v>
      </c>
      <c r="U34" t="str">
        <f t="shared" si="13"/>
        <v>df['forward_thirty_month_return_zscore'] = (df['forward_thirty_month_return'] - df['forward_thirty_month_return_median']) / df['forward_thirty_month_return_mad']</v>
      </c>
      <c r="V34" t="str">
        <f t="shared" si="14"/>
        <v>df['forward_thirty_month_return_sector_zscore'] = (df['forward_thirty_month_return'] - df['forward_thirty_month_return_sector_median']) / df['forward_thirty_month_return_sector_mad']</v>
      </c>
    </row>
    <row r="35" spans="1:22" x14ac:dyDescent="0.25">
      <c r="A35" t="s">
        <v>75</v>
      </c>
      <c r="B35" s="2">
        <v>34</v>
      </c>
      <c r="C35" t="str">
        <f t="shared" si="0"/>
        <v xml:space="preserve">'forward_thirtyone_month_return', </v>
      </c>
      <c r="D35">
        <v>513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15"/>
        <v>forward_thirtyone_month_return.name = dependent['forward_thirtyone_month_return']</v>
      </c>
      <c r="G35" t="str">
        <f t="shared" si="2"/>
        <v>forward_thirtyone_month_return_median = df.groupby(['year-month'])[['forward_thirtyone_month_return']].apply(np.nanmedian)</v>
      </c>
      <c r="H35">
        <v>514</v>
      </c>
      <c r="I35" t="str">
        <f t="shared" si="3"/>
        <v>forward_thirtyone_month_return_median.name = 'forward_thirtyone_month_return_median'</v>
      </c>
      <c r="J35">
        <v>515</v>
      </c>
      <c r="K35">
        <v>516</v>
      </c>
      <c r="L35" t="str">
        <f t="shared" si="4"/>
        <v>df = df.join(forward_thirtyone_month_return_median, on=['year-month'])</v>
      </c>
      <c r="M35" t="str">
        <f t="shared" si="5"/>
        <v>forward_thirtyone_month_return_sector_median = df.groupby(['year-month', 'sector'])[['forward_thirtyone_month_return']].apply(np.nanmedian)</v>
      </c>
      <c r="N35" t="str">
        <f t="shared" si="6"/>
        <v>forward_thirtyone_month_return_sector_median.name = 'forward_thirtyone_month_return_sector_median'</v>
      </c>
      <c r="O35" t="str">
        <f t="shared" si="7"/>
        <v>df = df.join(forward_thirtyone_month_return_sector_median, on=['year-month', 'sector'])</v>
      </c>
      <c r="P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Q35" t="str">
        <f t="shared" si="9"/>
        <v>df = df.join(forward_thirtyone_month_return_mad, on=['year-month'])</v>
      </c>
      <c r="R35" t="str">
        <f t="shared" si="10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S35" t="str">
        <f t="shared" si="11"/>
        <v>forward_thirtyone_month_return_sector_mad.name = 'forward_thirtyone_month_return_sector_mad'</v>
      </c>
      <c r="T35" t="str">
        <f t="shared" si="12"/>
        <v>df = df.join(forward_thirtyone_month_return_sector_mad, on=['year-month', 'sector'])</v>
      </c>
      <c r="U35" t="str">
        <f t="shared" si="13"/>
        <v>df['forward_thirtyone_month_return_zscore'] = (df['forward_thirtyone_month_return'] - df['forward_thirtyone_month_return_median']) / df['forward_thirtyone_month_return_mad']</v>
      </c>
      <c r="V35" t="str">
        <f t="shared" si="14"/>
        <v>df['forward_thirtyone_month_return_sector_zscore'] = (df['forward_thirtyone_month_return'] - df['forward_thirtyone_month_return_sector_median']) / df['forward_thirtyone_month_return_sector_mad']</v>
      </c>
    </row>
    <row r="36" spans="1:22" x14ac:dyDescent="0.25">
      <c r="A36" t="s">
        <v>67</v>
      </c>
      <c r="B36" s="2">
        <v>35</v>
      </c>
      <c r="C36" t="str">
        <f t="shared" si="0"/>
        <v xml:space="preserve">'forward_thirtytwo_month_return', </v>
      </c>
      <c r="D36">
        <v>537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15"/>
        <v>forward_thirtytwo_month_return.name = dependent['forward_thirtytwo_month_return']</v>
      </c>
      <c r="G36" t="str">
        <f t="shared" si="2"/>
        <v>forward_thirtytwo_month_return_median = df.groupby(['year-month'])[['forward_thirtytwo_month_return']].apply(np.nanmedian)</v>
      </c>
      <c r="H36">
        <v>538</v>
      </c>
      <c r="I36" t="str">
        <f t="shared" si="3"/>
        <v>forward_thirtytwo_month_return_median.name = 'forward_thirtytwo_month_return_median'</v>
      </c>
      <c r="J36">
        <v>539</v>
      </c>
      <c r="K36">
        <v>540</v>
      </c>
      <c r="L36" t="str">
        <f t="shared" si="4"/>
        <v>df = df.join(forward_thirtytwo_month_return_median, on=['year-month'])</v>
      </c>
      <c r="M36" t="str">
        <f t="shared" si="5"/>
        <v>forward_thirtytwo_month_return_sector_median = df.groupby(['year-month', 'sector'])[['forward_thirtytwo_month_return']].apply(np.nanmedian)</v>
      </c>
      <c r="N36" t="str">
        <f t="shared" si="6"/>
        <v>forward_thirtytwo_month_return_sector_median.name = 'forward_thirtytwo_month_return_sector_median'</v>
      </c>
      <c r="O36" t="str">
        <f t="shared" si="7"/>
        <v>df = df.join(forward_thirtytwo_month_return_sector_median, on=['year-month', 'sector'])</v>
      </c>
      <c r="P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Q36" t="str">
        <f t="shared" si="9"/>
        <v>df = df.join(forward_thirtytwo_month_return_mad, on=['year-month'])</v>
      </c>
      <c r="R36" t="str">
        <f t="shared" si="10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S36" t="str">
        <f t="shared" si="11"/>
        <v>forward_thirtytwo_month_return_sector_mad.name = 'forward_thirtytwo_month_return_sector_mad'</v>
      </c>
      <c r="T36" t="str">
        <f t="shared" si="12"/>
        <v>df = df.join(forward_thirtytwo_month_return_sector_mad, on=['year-month', 'sector'])</v>
      </c>
      <c r="U36" t="str">
        <f t="shared" si="13"/>
        <v>df['forward_thirtytwo_month_return_zscore'] = (df['forward_thirtytwo_month_return'] - df['forward_thirtytwo_month_return_median']) / df['forward_thirtytwo_month_return_mad']</v>
      </c>
      <c r="V36" t="str">
        <f t="shared" si="14"/>
        <v>df['forward_thirtytwo_month_return_sector_zscore'] = (df['forward_thirtytwo_month_return'] - df['forward_thirtytwo_month_return_sector_median']) / df['forward_thirtytwo_month_return_sector_mad']</v>
      </c>
    </row>
    <row r="37" spans="1:22" x14ac:dyDescent="0.25">
      <c r="A37" t="s">
        <v>53</v>
      </c>
      <c r="B37" s="2">
        <v>36</v>
      </c>
      <c r="C37" t="str">
        <f>CONCATENATE("'",A37,"', ")</f>
        <v xml:space="preserve">'forward_thirtythree_month_return', </v>
      </c>
      <c r="D37">
        <v>529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15"/>
        <v>forward_thirtythree_month_return.name = dependent['forward_thirtythree_month_return']</v>
      </c>
      <c r="G37" t="str">
        <f t="shared" si="2"/>
        <v>forward_thirtythree_month_return_median = df.groupby(['year-month'])[['forward_thirtythree_month_return']].apply(np.nanmedian)</v>
      </c>
      <c r="H37">
        <v>530</v>
      </c>
      <c r="I37" t="str">
        <f t="shared" si="3"/>
        <v>forward_thirtythree_month_return_median.name = 'forward_thirtythree_month_return_median'</v>
      </c>
      <c r="J37">
        <v>531</v>
      </c>
      <c r="K37">
        <v>532</v>
      </c>
      <c r="L37" t="str">
        <f t="shared" si="4"/>
        <v>df = df.join(forward_thirtythree_month_return_median, on=['year-month'])</v>
      </c>
      <c r="M37" t="str">
        <f t="shared" si="5"/>
        <v>forward_thirtythree_month_return_sector_median = df.groupby(['year-month', 'sector'])[['forward_thirtythree_month_return']].apply(np.nanmedian)</v>
      </c>
      <c r="N37" t="str">
        <f t="shared" si="6"/>
        <v>forward_thirtythree_month_return_sector_median.name = 'forward_thirtythree_month_return_sector_median'</v>
      </c>
      <c r="O37" t="str">
        <f t="shared" si="7"/>
        <v>df = df.join(forward_thirtythree_month_return_sector_median, on=['year-month', 'sector'])</v>
      </c>
      <c r="P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Q37" t="str">
        <f t="shared" si="9"/>
        <v>df = df.join(forward_thirtythree_month_return_mad, on=['year-month'])</v>
      </c>
      <c r="R37" t="str">
        <f t="shared" si="10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S37" t="str">
        <f t="shared" si="11"/>
        <v>forward_thirtythree_month_return_sector_mad.name = 'forward_thirtythree_month_return_sector_mad'</v>
      </c>
      <c r="T37" t="str">
        <f t="shared" si="12"/>
        <v>df = df.join(forward_thirtythree_month_return_sector_mad, on=['year-month', 'sector'])</v>
      </c>
      <c r="U37" t="str">
        <f t="shared" si="13"/>
        <v>df['forward_thirtythree_month_return_zscore'] = (df['forward_thirtythree_month_return'] - df['forward_thirtythree_month_return_median']) / df['forward_thirtythree_month_return_mad']</v>
      </c>
      <c r="V37" t="str">
        <f t="shared" si="14"/>
        <v>df['forward_thirtythree_month_return_sector_zscore'] = (df['forward_thirtythree_month_return'] - df['forward_thirtythree_month_return_sector_median']) / df['forward_thirtythree_month_return_sector_mad']</v>
      </c>
    </row>
    <row r="38" spans="1:22" x14ac:dyDescent="0.25">
      <c r="A38" t="s">
        <v>50</v>
      </c>
      <c r="B38" s="2">
        <v>37</v>
      </c>
      <c r="C38" t="str">
        <f>CONCATENATE("'",A38,"', ")</f>
        <v xml:space="preserve">'forward_thirtyfour_month_return', </v>
      </c>
      <c r="D38">
        <v>505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15"/>
        <v>forward_thirtyfour_month_return.name = dependent['forward_thirtyfour_month_return']</v>
      </c>
      <c r="G38" t="str">
        <f t="shared" si="2"/>
        <v>forward_thirtyfour_month_return_median = df.groupby(['year-month'])[['forward_thirtyfour_month_return']].apply(np.nanmedian)</v>
      </c>
      <c r="H38">
        <v>506</v>
      </c>
      <c r="I38" t="str">
        <f t="shared" si="3"/>
        <v>forward_thirtyfour_month_return_median.name = 'forward_thirtyfour_month_return_median'</v>
      </c>
      <c r="J38">
        <v>507</v>
      </c>
      <c r="K38">
        <v>508</v>
      </c>
      <c r="L38" t="str">
        <f t="shared" si="4"/>
        <v>df = df.join(forward_thirtyfour_month_return_median, on=['year-month'])</v>
      </c>
      <c r="M38" t="str">
        <f t="shared" si="5"/>
        <v>forward_thirtyfour_month_return_sector_median = df.groupby(['year-month', 'sector'])[['forward_thirtyfour_month_return']].apply(np.nanmedian)</v>
      </c>
      <c r="N38" t="str">
        <f t="shared" si="6"/>
        <v>forward_thirtyfour_month_return_sector_median.name = 'forward_thirtyfour_month_return_sector_median'</v>
      </c>
      <c r="O38" t="str">
        <f t="shared" si="7"/>
        <v>df = df.join(forward_thirtyfour_month_return_sector_median, on=['year-month', 'sector'])</v>
      </c>
      <c r="P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Q38" t="str">
        <f t="shared" si="9"/>
        <v>df = df.join(forward_thirtyfour_month_return_mad, on=['year-month'])</v>
      </c>
      <c r="R38" t="str">
        <f t="shared" si="10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S38" t="str">
        <f t="shared" si="11"/>
        <v>forward_thirtyfour_month_return_sector_mad.name = 'forward_thirtyfour_month_return_sector_mad'</v>
      </c>
      <c r="T38" t="str">
        <f t="shared" si="12"/>
        <v>df = df.join(forward_thirtyfour_month_return_sector_mad, on=['year-month', 'sector'])</v>
      </c>
      <c r="U38" t="str">
        <f t="shared" si="13"/>
        <v>df['forward_thirtyfour_month_return_zscore'] = (df['forward_thirtyfour_month_return'] - df['forward_thirtyfour_month_return_median']) / df['forward_thirtyfour_month_return_mad']</v>
      </c>
      <c r="V38" t="str">
        <f t="shared" si="14"/>
        <v>df['forward_thirtyfour_month_return_sector_zscore'] = (df['forward_thirtyfour_month_return'] - df['forward_thirtyfour_month_return_sector_median']) / df['forward_thirtyfour_month_return_sector_mad']</v>
      </c>
    </row>
    <row r="39" spans="1:22" x14ac:dyDescent="0.25">
      <c r="A39" t="s">
        <v>34</v>
      </c>
      <c r="B39" s="2">
        <v>38</v>
      </c>
      <c r="C39" t="str">
        <f>CONCATENATE("'",A39,"', ")</f>
        <v xml:space="preserve">'forward_thirtyfive_month_return', </v>
      </c>
      <c r="D39">
        <v>497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15"/>
        <v>forward_thirtyfive_month_return.name = dependent['forward_thirtyfive_month_return']</v>
      </c>
      <c r="G39" t="str">
        <f t="shared" si="2"/>
        <v>forward_thirtyfive_month_return_median = df.groupby(['year-month'])[['forward_thirtyfive_month_return']].apply(np.nanmedian)</v>
      </c>
      <c r="H39">
        <v>498</v>
      </c>
      <c r="I39" t="str">
        <f t="shared" si="3"/>
        <v>forward_thirtyfive_month_return_median.name = 'forward_thirtyfive_month_return_median'</v>
      </c>
      <c r="J39">
        <v>499</v>
      </c>
      <c r="K39">
        <v>500</v>
      </c>
      <c r="L39" t="str">
        <f t="shared" si="4"/>
        <v>df = df.join(forward_thirtyfive_month_return_median, on=['year-month'])</v>
      </c>
      <c r="M39" t="str">
        <f t="shared" si="5"/>
        <v>forward_thirtyfive_month_return_sector_median = df.groupby(['year-month', 'sector'])[['forward_thirtyfive_month_return']].apply(np.nanmedian)</v>
      </c>
      <c r="N39" t="str">
        <f t="shared" si="6"/>
        <v>forward_thirtyfive_month_return_sector_median.name = 'forward_thirtyfive_month_return_sector_median'</v>
      </c>
      <c r="O39" t="str">
        <f t="shared" si="7"/>
        <v>df = df.join(forward_thirtyfive_month_return_sector_median, on=['year-month', 'sector'])</v>
      </c>
      <c r="P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Q39" t="str">
        <f t="shared" si="9"/>
        <v>df = df.join(forward_thirtyfive_month_return_mad, on=['year-month'])</v>
      </c>
      <c r="R39" t="str">
        <f t="shared" si="10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S39" t="str">
        <f t="shared" si="11"/>
        <v>forward_thirtyfive_month_return_sector_mad.name = 'forward_thirtyfive_month_return_sector_mad'</v>
      </c>
      <c r="T39" t="str">
        <f t="shared" si="12"/>
        <v>df = df.join(forward_thirtyfive_month_return_sector_mad, on=['year-month', 'sector'])</v>
      </c>
      <c r="U39" t="str">
        <f t="shared" si="13"/>
        <v>df['forward_thirtyfive_month_return_zscore'] = (df['forward_thirtyfive_month_return'] - df['forward_thirtyfive_month_return_median']) / df['forward_thirtyfive_month_return_mad']</v>
      </c>
      <c r="V39" t="str">
        <f t="shared" si="14"/>
        <v>df['forward_thirtyfive_month_return_sector_zscore'] = (df['forward_thirtyfive_month_return'] - df['forward_thirtyfive_month_return_sector_median']) / df['forward_thirtyfive_month_return_sector_mad']</v>
      </c>
    </row>
    <row r="40" spans="1:22" x14ac:dyDescent="0.25">
      <c r="A40" t="s">
        <v>2</v>
      </c>
      <c r="B40" s="2">
        <v>39</v>
      </c>
      <c r="C40" t="str">
        <f>CONCATENATE("'",A40,"', ")</f>
        <v xml:space="preserve">'forward_thirtysix_month_return', </v>
      </c>
      <c r="D40">
        <v>521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15"/>
        <v>forward_thirtysix_month_return.name = dependent['forward_thirtysix_month_return']</v>
      </c>
      <c r="G40" t="str">
        <f t="shared" si="2"/>
        <v>forward_thirtysix_month_return_median = df.groupby(['year-month'])[['forward_thirtysix_month_return']].apply(np.nanmedian)</v>
      </c>
      <c r="H40">
        <v>522</v>
      </c>
      <c r="I40" t="str">
        <f t="shared" si="3"/>
        <v>forward_thirtysix_month_return_median.name = 'forward_thirtysix_month_return_median'</v>
      </c>
      <c r="J40">
        <v>523</v>
      </c>
      <c r="K40">
        <v>524</v>
      </c>
      <c r="L40" t="str">
        <f t="shared" si="4"/>
        <v>df = df.join(forward_thirtysix_month_return_median, on=['year-month'])</v>
      </c>
      <c r="M40" t="str">
        <f t="shared" si="5"/>
        <v>forward_thirtysix_month_return_sector_median = df.groupby(['year-month', 'sector'])[['forward_thirtysix_month_return']].apply(np.nanmedian)</v>
      </c>
      <c r="N40" t="str">
        <f t="shared" si="6"/>
        <v>forward_thirtysix_month_return_sector_median.name = 'forward_thirtysix_month_return_sector_median'</v>
      </c>
      <c r="O40" t="str">
        <f t="shared" si="7"/>
        <v>df = df.join(forward_thirtysix_month_return_sector_median, on=['year-month', 'sector'])</v>
      </c>
      <c r="P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Q40" t="str">
        <f t="shared" si="9"/>
        <v>df = df.join(forward_thirtysix_month_return_mad, on=['year-month'])</v>
      </c>
      <c r="R40" t="str">
        <f t="shared" si="10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S40" t="str">
        <f t="shared" si="11"/>
        <v>forward_thirtysix_month_return_sector_mad.name = 'forward_thirtysix_month_return_sector_mad'</v>
      </c>
      <c r="T40" t="str">
        <f t="shared" si="12"/>
        <v>df = df.join(forward_thirtysix_month_return_sector_mad, on=['year-month', 'sector'])</v>
      </c>
      <c r="U40" t="str">
        <f t="shared" si="13"/>
        <v>df['forward_thirtysix_month_return_zscore'] = (df['forward_thirtysix_month_return'] - df['forward_thirtysix_month_return_median']) / df['forward_thirtysix_month_return_mad']</v>
      </c>
      <c r="V40" t="str">
        <f t="shared" si="14"/>
        <v>df['forward_thirtysix_month_return_sector_zscore'] = (df['forward_thirtysix_month_return'] - df['forward_thirtysix_month_return_sector_median']) / df['forward_thirtysix_month_return_sector_mad']</v>
      </c>
    </row>
    <row r="41" spans="1:22" x14ac:dyDescent="0.25">
      <c r="A41" t="s">
        <v>476</v>
      </c>
      <c r="B41" s="2">
        <v>40</v>
      </c>
      <c r="C41" t="str">
        <f t="shared" si="0"/>
        <v xml:space="preserve">'january', </v>
      </c>
      <c r="D41">
        <v>1</v>
      </c>
      <c r="E41" t="str">
        <f>CONCATENATE("df = df[np.abs(df.",A41,"-df.",A41,".apply(np.nanmean())&lt;=(3*df.",A41,".apply(nanstd())] ")</f>
        <v xml:space="preserve">df = df[np.abs(df.january-df.january.apply(np.nanmean())&lt;=(3*df.january.apply(nanstd())] </v>
      </c>
      <c r="F41" t="str">
        <f t="shared" si="15"/>
        <v>january.name = dependent['january']</v>
      </c>
      <c r="G41" t="str">
        <f>CONCATENATE(A41,"_median = df.groupby(['year-month'])[['",A41,"']].apply(np.nanmedian)")</f>
        <v>january_median = df.groupby(['year-month'])[['january']].apply(np.nanmedian)</v>
      </c>
      <c r="H41">
        <v>2</v>
      </c>
      <c r="I41" t="str">
        <f>CONCATENATE(A41,"_median.name = '", A41,"_median'")</f>
        <v>january_median.name = 'january_median'</v>
      </c>
      <c r="J41">
        <v>3</v>
      </c>
      <c r="K41">
        <v>4</v>
      </c>
      <c r="L41" t="str">
        <f>CONCATENATE("df = df.join(",A41,"_median, on=['year-month'])")</f>
        <v>df = df.join(january_median, on=['year-month'])</v>
      </c>
      <c r="M41" t="str">
        <f>CONCATENATE(A41,"_sector_median = df.groupby(['year-month', 'sector'])[['",A41,"']].apply(np.nanmedian)")</f>
        <v>january_sector_median = df.groupby(['year-month', 'sector'])[['january']].apply(np.nanmedian)</v>
      </c>
      <c r="N41" t="str">
        <f>CONCATENATE(A41,"_sector_median.name = '", A41,"_sector_median'")</f>
        <v>january_sector_median.name = 'january_sector_median'</v>
      </c>
      <c r="O41" t="str">
        <f>CONCATENATE("df = df.join(",A41,"_sector_median, on=['year-month', 'sector'])")</f>
        <v>df = df.join(january_sector_median, on=['year-month', 'sector'])</v>
      </c>
      <c r="P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df.groupby(['year-month'])[['january']].apply(mad).any() == 0:
    january_mad = df.groupby(['year-month'])[['january']].apply(meanad)
else:
    january_mad = df.groupby(['year-month'])[['january']].apply(mad)</v>
      </c>
      <c r="Q41" t="str">
        <f>CONCATENATE("df = df.join(",A41,"_mad, on=['year-month'])")</f>
        <v>df = df.join(january_mad, on=['year-month'])</v>
      </c>
      <c r="R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'sector'])[['january']].apply(mad).any() == 0:
    january_sector_mad = df.groupby(['year-month', 'sector'])[['january']].apply(meanad)
else:
    january_sector_mad = df.groupby(['year-month', 'sector'])[['january']].apply(mad)</v>
      </c>
      <c r="S41" t="str">
        <f>CONCATENATE(A41,"_sector_mad.name = '", A41,"_sector_mad'")</f>
        <v>january_sector_mad.name = 'january_sector_mad'</v>
      </c>
      <c r="T41" t="str">
        <f>CONCATENATE("df = df.join(",A41,"_sector_mad, on=['year-month', 'sector'])")</f>
        <v>df = df.join(january_sector_mad, on=['year-month', 'sector'])</v>
      </c>
      <c r="U41" t="str">
        <f>CONCATENATE("df['", A41,"_zscore'] = (df['",A41, "'] - df['", A41,"_median']) / df['",A41,"_mad']")</f>
        <v>df['january_zscore'] = (df['january'] - df['january_median']) / df['january_mad']</v>
      </c>
      <c r="V41" t="str">
        <f>CONCATENATE("df['", A41,"_sector_zscore'] = (df['",A41, "'] - df['", A41,"_sector_median']) / df['",A41,"_sector_mad']")</f>
        <v>df['january_sector_zscore'] = (df['january'] - df['january_sector_median']) / df['january_sector_mad']</v>
      </c>
    </row>
    <row r="42" spans="1:22" x14ac:dyDescent="0.25">
      <c r="A42" t="s">
        <v>482</v>
      </c>
      <c r="B42" s="2">
        <v>41</v>
      </c>
      <c r="C42" t="str">
        <f t="shared" si="0"/>
        <v xml:space="preserve">'february',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df[np.abs(df.february-df.february.apply(np.nanmean())&lt;=(3*df.february.apply(nanstd())] </v>
      </c>
      <c r="F42" t="str">
        <f t="shared" si="15"/>
        <v>february.name = dependent['february']</v>
      </c>
      <c r="G42" t="str">
        <f t="shared" ref="G42:G213" si="17">CONCATENATE(A42,"_median = df.groupby(['year-month'])[['",A42,"']].apply(np.nanmedian)")</f>
        <v>february_median = df.groupby(['year-month'])[['february']].apply(np.nanmedian)</v>
      </c>
      <c r="H42">
        <v>6</v>
      </c>
      <c r="I42" t="str">
        <f t="shared" ref="I42:I213" si="18">CONCATENATE(A42,"_median.name = '", A42,"_median'")</f>
        <v>february_median.name = 'february_median'</v>
      </c>
      <c r="J42">
        <v>7</v>
      </c>
      <c r="K42">
        <v>8</v>
      </c>
      <c r="L42" t="str">
        <f t="shared" ref="L42:L213" si="19">CONCATENATE("df = df.join(",A42,"_median, on=['year-month'])")</f>
        <v>df = df.join(february_median, on=['year-month'])</v>
      </c>
      <c r="M42" t="str">
        <f t="shared" ref="M42:M213" si="20">CONCATENATE(A42,"_sector_median = df.groupby(['year-month', 'sector'])[['",A42,"']].apply(np.nanmedian)")</f>
        <v>february_sector_median = df.groupby(['year-month', 'sector'])[['february']].apply(np.nanmedian)</v>
      </c>
      <c r="N42" t="str">
        <f t="shared" ref="N42:N213" si="21">CONCATENATE(A42,"_sector_median.name = '", A42,"_sector_median'")</f>
        <v>february_sector_median.name = 'february_sector_median'</v>
      </c>
      <c r="O42" t="str">
        <f t="shared" ref="O42:O213" si="22">CONCATENATE("df = df.join(",A42,"_sector_median, on=['year-month', 'sector'])")</f>
        <v>df = df.join(february_sector_median, on=['year-month', 'sector'])</v>
      </c>
      <c r="P42" t="str">
        <f t="shared" ref="P42:P213" si="23">CONCATENATE("if df.groupby(['year-month'])[['",A42,"']].apply(mad).any() == 0:
    ",A42,"_mad = df.groupby(['year-month'])[['",A42,"']].apply(meanad)
else:
    ",A42,"_mad = df.groupby(['year-month'])[['",A42,"']].apply(mad)")</f>
        <v>if df.groupby(['year-month'])[['february']].apply(mad).any() == 0:
    february_mad = df.groupby(['year-month'])[['february']].apply(meanad)
else:
    february_mad = df.groupby(['year-month'])[['february']].apply(mad)</v>
      </c>
      <c r="Q42" t="str">
        <f t="shared" ref="Q42:Q213" si="24">CONCATENATE("df = df.join(",A42,"_mad, on=['year-month'])")</f>
        <v>df = df.join(february_mad, on=['year-month'])</v>
      </c>
      <c r="R42" t="str">
        <f t="shared" ref="R42:R213" si="25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'sector'])[['february']].apply(mad).any() == 0:
    february_sector_mad = df.groupby(['year-month', 'sector'])[['february']].apply(meanad)
else:
    february_sector_mad = df.groupby(['year-month', 'sector'])[['february']].apply(mad)</v>
      </c>
      <c r="S42" t="str">
        <f t="shared" ref="S42:S213" si="26">CONCATENATE(A42,"_sector_mad.name = '", A42,"_sector_mad'")</f>
        <v>february_sector_mad.name = 'february_sector_mad'</v>
      </c>
      <c r="T42" t="str">
        <f t="shared" ref="T42:T213" si="27">CONCATENATE("df = df.join(",A42,"_sector_mad, on=['year-month', 'sector'])")</f>
        <v>df = df.join(february_sector_mad, on=['year-month', 'sector'])</v>
      </c>
      <c r="U42" t="str">
        <f t="shared" ref="U42:U213" si="28">CONCATENATE("df['", A42,"_zscore'] = (df['",A42, "'] - df['", A42,"_median']) / df['",A42,"_mad']")</f>
        <v>df['february_zscore'] = (df['february'] - df['february_median']) / df['february_mad']</v>
      </c>
      <c r="V42" t="str">
        <f t="shared" ref="V42:V213" si="29">CONCATENATE("df['", A42,"_sector_zscore'] = (df['",A42, "'] - df['", A42,"_sector_median']) / df['",A42,"_sector_mad']")</f>
        <v>df['february_sector_zscore'] = (df['february'] - df['february_sector_median']) / df['february_sector_mad']</v>
      </c>
    </row>
    <row r="43" spans="1:22" x14ac:dyDescent="0.25">
      <c r="A43" t="s">
        <v>477</v>
      </c>
      <c r="B43" s="2">
        <v>42</v>
      </c>
      <c r="C43" t="str">
        <f t="shared" si="0"/>
        <v xml:space="preserve">'march', </v>
      </c>
      <c r="D43">
        <v>9</v>
      </c>
      <c r="E43" t="str">
        <f t="shared" si="16"/>
        <v xml:space="preserve">df = df[np.abs(df.march-df.march.apply(np.nanmean())&lt;=(3*df.march.apply(nanstd())] </v>
      </c>
      <c r="F43" t="str">
        <f t="shared" si="15"/>
        <v>march.name = dependent['march']</v>
      </c>
      <c r="G43" t="str">
        <f t="shared" si="17"/>
        <v>march_median = df.groupby(['year-month'])[['march']].apply(np.nanmedian)</v>
      </c>
      <c r="H43">
        <v>10</v>
      </c>
      <c r="I43" t="str">
        <f t="shared" si="18"/>
        <v>march_median.name = 'march_median'</v>
      </c>
      <c r="J43">
        <v>11</v>
      </c>
      <c r="K43">
        <v>12</v>
      </c>
      <c r="L43" t="str">
        <f t="shared" si="19"/>
        <v>df = df.join(march_median, on=['year-month'])</v>
      </c>
      <c r="M43" t="str">
        <f t="shared" si="20"/>
        <v>march_sector_median = df.groupby(['year-month', 'sector'])[['march']].apply(np.nanmedian)</v>
      </c>
      <c r="N43" t="str">
        <f t="shared" si="21"/>
        <v>march_sector_median.name = 'march_sector_median'</v>
      </c>
      <c r="O43" t="str">
        <f t="shared" si="22"/>
        <v>df = df.join(march_sector_median, on=['year-month', 'sector'])</v>
      </c>
      <c r="P43" t="str">
        <f t="shared" si="23"/>
        <v>if df.groupby(['year-month'])[['march']].apply(mad).any() == 0:
    march_mad = df.groupby(['year-month'])[['march']].apply(meanad)
else:
    march_mad = df.groupby(['year-month'])[['march']].apply(mad)</v>
      </c>
      <c r="Q43" t="str">
        <f t="shared" si="24"/>
        <v>df = df.join(march_mad, on=['year-month'])</v>
      </c>
      <c r="R43" t="str">
        <f t="shared" si="25"/>
        <v>if df.groupby(['year-month', 'sector'])[['march']].apply(mad).any() == 0:
    march_sector_mad = df.groupby(['year-month', 'sector'])[['march']].apply(meanad)
else:
    march_sector_mad = df.groupby(['year-month', 'sector'])[['march']].apply(mad)</v>
      </c>
      <c r="S43" t="str">
        <f t="shared" si="26"/>
        <v>march_sector_mad.name = 'march_sector_mad'</v>
      </c>
      <c r="T43" t="str">
        <f t="shared" si="27"/>
        <v>df = df.join(march_sector_mad, on=['year-month', 'sector'])</v>
      </c>
      <c r="U43" t="str">
        <f t="shared" si="28"/>
        <v>df['march_zscore'] = (df['march'] - df['march_median']) / df['march_mad']</v>
      </c>
      <c r="V43" t="str">
        <f t="shared" si="29"/>
        <v>df['march_sector_zscore'] = (df['march'] - df['march_sector_median']) / df['march_sector_mad']</v>
      </c>
    </row>
    <row r="44" spans="1:22" x14ac:dyDescent="0.25">
      <c r="A44" t="s">
        <v>478</v>
      </c>
      <c r="B44" s="2">
        <v>43</v>
      </c>
      <c r="C44" t="str">
        <f t="shared" si="0"/>
        <v xml:space="preserve">'april', </v>
      </c>
      <c r="D44">
        <v>13</v>
      </c>
      <c r="E44" t="str">
        <f t="shared" si="16"/>
        <v xml:space="preserve">df = df[np.abs(df.april-df.april.apply(np.nanmean())&lt;=(3*df.april.apply(nanstd())] </v>
      </c>
      <c r="F44" t="str">
        <f t="shared" si="15"/>
        <v>april.name = dependent['april']</v>
      </c>
      <c r="G44" t="str">
        <f t="shared" si="17"/>
        <v>april_median = df.groupby(['year-month'])[['april']].apply(np.nanmedian)</v>
      </c>
      <c r="H44">
        <v>14</v>
      </c>
      <c r="I44" t="str">
        <f t="shared" si="18"/>
        <v>april_median.name = 'april_median'</v>
      </c>
      <c r="J44">
        <v>15</v>
      </c>
      <c r="K44">
        <v>16</v>
      </c>
      <c r="L44" t="str">
        <f t="shared" si="19"/>
        <v>df = df.join(april_median, on=['year-month'])</v>
      </c>
      <c r="M44" t="str">
        <f t="shared" si="20"/>
        <v>april_sector_median = df.groupby(['year-month', 'sector'])[['april']].apply(np.nanmedian)</v>
      </c>
      <c r="N44" t="str">
        <f t="shared" si="21"/>
        <v>april_sector_median.name = 'april_sector_median'</v>
      </c>
      <c r="O44" t="str">
        <f t="shared" si="22"/>
        <v>df = df.join(april_sector_median, on=['year-month', 'sector'])</v>
      </c>
      <c r="P44" t="str">
        <f t="shared" si="23"/>
        <v>if df.groupby(['year-month'])[['april']].apply(mad).any() == 0:
    april_mad = df.groupby(['year-month'])[['april']].apply(meanad)
else:
    april_mad = df.groupby(['year-month'])[['april']].apply(mad)</v>
      </c>
      <c r="Q44" t="str">
        <f t="shared" si="24"/>
        <v>df = df.join(april_mad, on=['year-month'])</v>
      </c>
      <c r="R44" t="str">
        <f t="shared" si="25"/>
        <v>if df.groupby(['year-month', 'sector'])[['april']].apply(mad).any() == 0:
    april_sector_mad = df.groupby(['year-month', 'sector'])[['april']].apply(meanad)
else:
    april_sector_mad = df.groupby(['year-month', 'sector'])[['april']].apply(mad)</v>
      </c>
      <c r="S44" t="str">
        <f t="shared" si="26"/>
        <v>april_sector_mad.name = 'april_sector_mad'</v>
      </c>
      <c r="T44" t="str">
        <f t="shared" si="27"/>
        <v>df = df.join(april_sector_mad, on=['year-month', 'sector'])</v>
      </c>
      <c r="U44" t="str">
        <f t="shared" si="28"/>
        <v>df['april_zscore'] = (df['april'] - df['april_median']) / df['april_mad']</v>
      </c>
      <c r="V44" t="str">
        <f t="shared" si="29"/>
        <v>df['april_sector_zscore'] = (df['april'] - df['april_sector_median']) / df['april_sector_mad']</v>
      </c>
    </row>
    <row r="45" spans="1:22" x14ac:dyDescent="0.25">
      <c r="A45" t="s">
        <v>479</v>
      </c>
      <c r="B45" s="2">
        <v>44</v>
      </c>
      <c r="C45" t="str">
        <f t="shared" si="0"/>
        <v xml:space="preserve">'may', </v>
      </c>
      <c r="D45">
        <v>17</v>
      </c>
      <c r="E45" t="str">
        <f t="shared" si="16"/>
        <v xml:space="preserve">df = df[np.abs(df.may-df.may.apply(np.nanmean())&lt;=(3*df.may.apply(nanstd())] </v>
      </c>
      <c r="F45" t="str">
        <f t="shared" si="15"/>
        <v>may.name = dependent['may']</v>
      </c>
      <c r="G45" t="str">
        <f t="shared" si="17"/>
        <v>may_median = df.groupby(['year-month'])[['may']].apply(np.nanmedian)</v>
      </c>
      <c r="H45">
        <v>18</v>
      </c>
      <c r="I45" t="str">
        <f t="shared" si="18"/>
        <v>may_median.name = 'may_median'</v>
      </c>
      <c r="J45">
        <v>19</v>
      </c>
      <c r="K45">
        <v>20</v>
      </c>
      <c r="L45" t="str">
        <f t="shared" si="19"/>
        <v>df = df.join(may_median, on=['year-month'])</v>
      </c>
      <c r="M45" t="str">
        <f t="shared" si="20"/>
        <v>may_sector_median = df.groupby(['year-month', 'sector'])[['may']].apply(np.nanmedian)</v>
      </c>
      <c r="N45" t="str">
        <f t="shared" si="21"/>
        <v>may_sector_median.name = 'may_sector_median'</v>
      </c>
      <c r="O45" t="str">
        <f t="shared" si="22"/>
        <v>df = df.join(may_sector_median, on=['year-month', 'sector'])</v>
      </c>
      <c r="P45" t="str">
        <f t="shared" si="23"/>
        <v>if df.groupby(['year-month'])[['may']].apply(mad).any() == 0:
    may_mad = df.groupby(['year-month'])[['may']].apply(meanad)
else:
    may_mad = df.groupby(['year-month'])[['may']].apply(mad)</v>
      </c>
      <c r="Q45" t="str">
        <f t="shared" si="24"/>
        <v>df = df.join(may_mad, on=['year-month'])</v>
      </c>
      <c r="R45" t="str">
        <f t="shared" si="25"/>
        <v>if df.groupby(['year-month', 'sector'])[['may']].apply(mad).any() == 0:
    may_sector_mad = df.groupby(['year-month', 'sector'])[['may']].apply(meanad)
else:
    may_sector_mad = df.groupby(['year-month', 'sector'])[['may']].apply(mad)</v>
      </c>
      <c r="S45" t="str">
        <f t="shared" si="26"/>
        <v>may_sector_mad.name = 'may_sector_mad'</v>
      </c>
      <c r="T45" t="str">
        <f t="shared" si="27"/>
        <v>df = df.join(may_sector_mad, on=['year-month', 'sector'])</v>
      </c>
      <c r="U45" t="str">
        <f t="shared" si="28"/>
        <v>df['may_zscore'] = (df['may'] - df['may_median']) / df['may_mad']</v>
      </c>
      <c r="V45" t="str">
        <f t="shared" si="29"/>
        <v>df['may_sector_zscore'] = (df['may'] - df['may_sector_median']) / df['may_sector_mad']</v>
      </c>
    </row>
    <row r="46" spans="1:22" x14ac:dyDescent="0.25">
      <c r="A46" t="s">
        <v>480</v>
      </c>
      <c r="B46" s="2">
        <v>45</v>
      </c>
      <c r="C46" t="str">
        <f t="shared" si="0"/>
        <v xml:space="preserve">'june', </v>
      </c>
      <c r="D46">
        <v>21</v>
      </c>
      <c r="E46" t="str">
        <f t="shared" si="16"/>
        <v xml:space="preserve">df = df[np.abs(df.june-df.june.apply(np.nanmean())&lt;=(3*df.june.apply(nanstd())] </v>
      </c>
      <c r="F46" t="str">
        <f t="shared" si="15"/>
        <v>june.name = dependent['june']</v>
      </c>
      <c r="G46" t="str">
        <f t="shared" si="17"/>
        <v>june_median = df.groupby(['year-month'])[['june']].apply(np.nanmedian)</v>
      </c>
      <c r="H46">
        <v>22</v>
      </c>
      <c r="I46" t="str">
        <f t="shared" si="18"/>
        <v>june_median.name = 'june_median'</v>
      </c>
      <c r="J46">
        <v>23</v>
      </c>
      <c r="K46">
        <v>24</v>
      </c>
      <c r="L46" t="str">
        <f t="shared" si="19"/>
        <v>df = df.join(june_median, on=['year-month'])</v>
      </c>
      <c r="M46" t="str">
        <f t="shared" si="20"/>
        <v>june_sector_median = df.groupby(['year-month', 'sector'])[['june']].apply(np.nanmedian)</v>
      </c>
      <c r="N46" t="str">
        <f t="shared" si="21"/>
        <v>june_sector_median.name = 'june_sector_median'</v>
      </c>
      <c r="O46" t="str">
        <f t="shared" si="22"/>
        <v>df = df.join(june_sector_median, on=['year-month', 'sector'])</v>
      </c>
      <c r="P46" t="str">
        <f t="shared" si="23"/>
        <v>if df.groupby(['year-month'])[['june']].apply(mad).any() == 0:
    june_mad = df.groupby(['year-month'])[['june']].apply(meanad)
else:
    june_mad = df.groupby(['year-month'])[['june']].apply(mad)</v>
      </c>
      <c r="Q46" t="str">
        <f t="shared" si="24"/>
        <v>df = df.join(june_mad, on=['year-month'])</v>
      </c>
      <c r="R46" t="str">
        <f t="shared" si="25"/>
        <v>if df.groupby(['year-month', 'sector'])[['june']].apply(mad).any() == 0:
    june_sector_mad = df.groupby(['year-month', 'sector'])[['june']].apply(meanad)
else:
    june_sector_mad = df.groupby(['year-month', 'sector'])[['june']].apply(mad)</v>
      </c>
      <c r="S46" t="str">
        <f t="shared" si="26"/>
        <v>june_sector_mad.name = 'june_sector_mad'</v>
      </c>
      <c r="T46" t="str">
        <f t="shared" si="27"/>
        <v>df = df.join(june_sector_mad, on=['year-month', 'sector'])</v>
      </c>
      <c r="U46" t="str">
        <f t="shared" si="28"/>
        <v>df['june_zscore'] = (df['june'] - df['june_median']) / df['june_mad']</v>
      </c>
      <c r="V46" t="str">
        <f t="shared" si="29"/>
        <v>df['june_sector_zscore'] = (df['june'] - df['june_sector_median']) / df['june_sector_mad']</v>
      </c>
    </row>
    <row r="47" spans="1:22" x14ac:dyDescent="0.25">
      <c r="A47" t="s">
        <v>481</v>
      </c>
      <c r="B47" s="2">
        <v>46</v>
      </c>
      <c r="C47" t="str">
        <f t="shared" si="0"/>
        <v xml:space="preserve">'july', </v>
      </c>
      <c r="D47">
        <v>25</v>
      </c>
      <c r="E47" t="str">
        <f t="shared" si="16"/>
        <v xml:space="preserve">df = df[np.abs(df.july-df.july.apply(np.nanmean())&lt;=(3*df.july.apply(nanstd())] </v>
      </c>
      <c r="F47" t="str">
        <f t="shared" si="15"/>
        <v>july.name = dependent['july']</v>
      </c>
      <c r="G47" t="str">
        <f t="shared" si="17"/>
        <v>july_median = df.groupby(['year-month'])[['july']].apply(np.nanmedian)</v>
      </c>
      <c r="H47">
        <v>26</v>
      </c>
      <c r="I47" t="str">
        <f t="shared" si="18"/>
        <v>july_median.name = 'july_median'</v>
      </c>
      <c r="J47">
        <v>27</v>
      </c>
      <c r="K47">
        <v>28</v>
      </c>
      <c r="L47" t="str">
        <f t="shared" si="19"/>
        <v>df = df.join(july_median, on=['year-month'])</v>
      </c>
      <c r="M47" t="str">
        <f t="shared" si="20"/>
        <v>july_sector_median = df.groupby(['year-month', 'sector'])[['july']].apply(np.nanmedian)</v>
      </c>
      <c r="N47" t="str">
        <f t="shared" si="21"/>
        <v>july_sector_median.name = 'july_sector_median'</v>
      </c>
      <c r="O47" t="str">
        <f t="shared" si="22"/>
        <v>df = df.join(july_sector_median, on=['year-month', 'sector'])</v>
      </c>
      <c r="P47" t="str">
        <f t="shared" si="23"/>
        <v>if df.groupby(['year-month'])[['july']].apply(mad).any() == 0:
    july_mad = df.groupby(['year-month'])[['july']].apply(meanad)
else:
    july_mad = df.groupby(['year-month'])[['july']].apply(mad)</v>
      </c>
      <c r="Q47" t="str">
        <f t="shared" si="24"/>
        <v>df = df.join(july_mad, on=['year-month'])</v>
      </c>
      <c r="R47" t="str">
        <f t="shared" si="25"/>
        <v>if df.groupby(['year-month', 'sector'])[['july']].apply(mad).any() == 0:
    july_sector_mad = df.groupby(['year-month', 'sector'])[['july']].apply(meanad)
else:
    july_sector_mad = df.groupby(['year-month', 'sector'])[['july']].apply(mad)</v>
      </c>
      <c r="S47" t="str">
        <f t="shared" si="26"/>
        <v>july_sector_mad.name = 'july_sector_mad'</v>
      </c>
      <c r="T47" t="str">
        <f t="shared" si="27"/>
        <v>df = df.join(july_sector_mad, on=['year-month', 'sector'])</v>
      </c>
      <c r="U47" t="str">
        <f t="shared" si="28"/>
        <v>df['july_zscore'] = (df['july'] - df['july_median']) / df['july_mad']</v>
      </c>
      <c r="V47" t="str">
        <f t="shared" si="29"/>
        <v>df['july_sector_zscore'] = (df['july'] - df['july_sector_median']) / df['july_sector_mad']</v>
      </c>
    </row>
    <row r="48" spans="1:22" x14ac:dyDescent="0.25">
      <c r="A48" t="s">
        <v>475</v>
      </c>
      <c r="B48" s="2">
        <v>47</v>
      </c>
      <c r="C48" t="str">
        <f t="shared" si="0"/>
        <v xml:space="preserve">'august', </v>
      </c>
      <c r="D48">
        <v>29</v>
      </c>
      <c r="E48" t="str">
        <f t="shared" si="16"/>
        <v xml:space="preserve">df = df[np.abs(df.august-df.august.apply(np.nanmean())&lt;=(3*df.august.apply(nanstd())] </v>
      </c>
      <c r="F48" t="str">
        <f t="shared" si="15"/>
        <v>august.name = dependent['august']</v>
      </c>
      <c r="G48" t="str">
        <f t="shared" si="17"/>
        <v>august_median = df.groupby(['year-month'])[['august']].apply(np.nanmedian)</v>
      </c>
      <c r="H48">
        <v>30</v>
      </c>
      <c r="I48" t="str">
        <f t="shared" si="18"/>
        <v>august_median.name = 'august_median'</v>
      </c>
      <c r="J48">
        <v>31</v>
      </c>
      <c r="K48">
        <v>32</v>
      </c>
      <c r="L48" t="str">
        <f t="shared" si="19"/>
        <v>df = df.join(august_median, on=['year-month'])</v>
      </c>
      <c r="M48" t="str">
        <f t="shared" si="20"/>
        <v>august_sector_median = df.groupby(['year-month', 'sector'])[['august']].apply(np.nanmedian)</v>
      </c>
      <c r="N48" t="str">
        <f t="shared" si="21"/>
        <v>august_sector_median.name = 'august_sector_median'</v>
      </c>
      <c r="O48" t="str">
        <f t="shared" si="22"/>
        <v>df = df.join(august_sector_median, on=['year-month', 'sector'])</v>
      </c>
      <c r="P48" t="str">
        <f t="shared" si="23"/>
        <v>if df.groupby(['year-month'])[['august']].apply(mad).any() == 0:
    august_mad = df.groupby(['year-month'])[['august']].apply(meanad)
else:
    august_mad = df.groupby(['year-month'])[['august']].apply(mad)</v>
      </c>
      <c r="Q48" t="str">
        <f t="shared" si="24"/>
        <v>df = df.join(august_mad, on=['year-month'])</v>
      </c>
      <c r="R48" t="str">
        <f t="shared" si="25"/>
        <v>if df.groupby(['year-month', 'sector'])[['august']].apply(mad).any() == 0:
    august_sector_mad = df.groupby(['year-month', 'sector'])[['august']].apply(meanad)
else:
    august_sector_mad = df.groupby(['year-month', 'sector'])[['august']].apply(mad)</v>
      </c>
      <c r="S48" t="str">
        <f t="shared" si="26"/>
        <v>august_sector_mad.name = 'august_sector_mad'</v>
      </c>
      <c r="T48" t="str">
        <f t="shared" si="27"/>
        <v>df = df.join(august_sector_mad, on=['year-month', 'sector'])</v>
      </c>
      <c r="U48" t="str">
        <f t="shared" si="28"/>
        <v>df['august_zscore'] = (df['august'] - df['august_median']) / df['august_mad']</v>
      </c>
      <c r="V48" t="str">
        <f t="shared" si="29"/>
        <v>df['august_sector_zscore'] = (df['august'] - df['august_sector_median']) / df['august_sector_mad']</v>
      </c>
    </row>
    <row r="49" spans="1:22" x14ac:dyDescent="0.25">
      <c r="A49" t="s">
        <v>474</v>
      </c>
      <c r="B49" s="2">
        <v>48</v>
      </c>
      <c r="C49" t="str">
        <f t="shared" si="0"/>
        <v xml:space="preserve">'september', </v>
      </c>
      <c r="D49">
        <v>33</v>
      </c>
      <c r="E49" t="str">
        <f t="shared" si="16"/>
        <v xml:space="preserve">df = df[np.abs(df.september-df.september.apply(np.nanmean())&lt;=(3*df.september.apply(nanstd())] </v>
      </c>
      <c r="F49" t="str">
        <f t="shared" si="15"/>
        <v>september.name = dependent['september']</v>
      </c>
      <c r="G49" t="str">
        <f t="shared" si="17"/>
        <v>september_median = df.groupby(['year-month'])[['september']].apply(np.nanmedian)</v>
      </c>
      <c r="H49">
        <v>34</v>
      </c>
      <c r="I49" t="str">
        <f t="shared" si="18"/>
        <v>september_median.name = 'september_median'</v>
      </c>
      <c r="J49">
        <v>35</v>
      </c>
      <c r="K49">
        <v>36</v>
      </c>
      <c r="L49" t="str">
        <f t="shared" si="19"/>
        <v>df = df.join(september_median, on=['year-month'])</v>
      </c>
      <c r="M49" t="str">
        <f t="shared" si="20"/>
        <v>september_sector_median = df.groupby(['year-month', 'sector'])[['september']].apply(np.nanmedian)</v>
      </c>
      <c r="N49" t="str">
        <f t="shared" si="21"/>
        <v>september_sector_median.name = 'september_sector_median'</v>
      </c>
      <c r="O49" t="str">
        <f t="shared" si="22"/>
        <v>df = df.join(september_sector_median, on=['year-month', 'sector'])</v>
      </c>
      <c r="P49" t="str">
        <f t="shared" si="23"/>
        <v>if df.groupby(['year-month'])[['september']].apply(mad).any() == 0:
    september_mad = df.groupby(['year-month'])[['september']].apply(meanad)
else:
    september_mad = df.groupby(['year-month'])[['september']].apply(mad)</v>
      </c>
      <c r="Q49" t="str">
        <f t="shared" si="24"/>
        <v>df = df.join(september_mad, on=['year-month'])</v>
      </c>
      <c r="R49" t="str">
        <f t="shared" si="25"/>
        <v>if df.groupby(['year-month', 'sector'])[['september']].apply(mad).any() == 0:
    september_sector_mad = df.groupby(['year-month', 'sector'])[['september']].apply(meanad)
else:
    september_sector_mad = df.groupby(['year-month', 'sector'])[['september']].apply(mad)</v>
      </c>
      <c r="S49" t="str">
        <f t="shared" si="26"/>
        <v>september_sector_mad.name = 'september_sector_mad'</v>
      </c>
      <c r="T49" t="str">
        <f t="shared" si="27"/>
        <v>df = df.join(september_sector_mad, on=['year-month', 'sector'])</v>
      </c>
      <c r="U49" t="str">
        <f t="shared" si="28"/>
        <v>df['september_zscore'] = (df['september'] - df['september_median']) / df['september_mad']</v>
      </c>
      <c r="V49" t="str">
        <f t="shared" si="29"/>
        <v>df['september_sector_zscore'] = (df['september'] - df['september_sector_median']) / df['september_sector_mad']</v>
      </c>
    </row>
    <row r="50" spans="1:22" x14ac:dyDescent="0.25">
      <c r="A50" t="s">
        <v>472</v>
      </c>
      <c r="B50" s="2">
        <v>49</v>
      </c>
      <c r="C50" t="str">
        <f t="shared" si="0"/>
        <v xml:space="preserve">'october', </v>
      </c>
      <c r="D50">
        <v>37</v>
      </c>
      <c r="E50" t="str">
        <f t="shared" si="16"/>
        <v xml:space="preserve">df = df[np.abs(df.october-df.october.apply(np.nanmean())&lt;=(3*df.october.apply(nanstd())] </v>
      </c>
      <c r="F50" t="str">
        <f t="shared" si="15"/>
        <v>october.name = dependent['october']</v>
      </c>
      <c r="G50" t="str">
        <f t="shared" si="17"/>
        <v>october_median = df.groupby(['year-month'])[['october']].apply(np.nanmedian)</v>
      </c>
      <c r="H50">
        <v>38</v>
      </c>
      <c r="I50" t="str">
        <f t="shared" si="18"/>
        <v>october_median.name = 'october_median'</v>
      </c>
      <c r="J50">
        <v>39</v>
      </c>
      <c r="K50">
        <v>40</v>
      </c>
      <c r="L50" t="str">
        <f t="shared" si="19"/>
        <v>df = df.join(october_median, on=['year-month'])</v>
      </c>
      <c r="M50" t="str">
        <f t="shared" si="20"/>
        <v>october_sector_median = df.groupby(['year-month', 'sector'])[['october']].apply(np.nanmedian)</v>
      </c>
      <c r="N50" t="str">
        <f t="shared" si="21"/>
        <v>october_sector_median.name = 'october_sector_median'</v>
      </c>
      <c r="O50" t="str">
        <f t="shared" si="22"/>
        <v>df = df.join(october_sector_median, on=['year-month', 'sector'])</v>
      </c>
      <c r="P50" t="str">
        <f t="shared" si="23"/>
        <v>if df.groupby(['year-month'])[['october']].apply(mad).any() == 0:
    october_mad = df.groupby(['year-month'])[['october']].apply(meanad)
else:
    october_mad = df.groupby(['year-month'])[['october']].apply(mad)</v>
      </c>
      <c r="Q50" t="str">
        <f t="shared" si="24"/>
        <v>df = df.join(october_mad, on=['year-month'])</v>
      </c>
      <c r="R50" t="str">
        <f t="shared" si="25"/>
        <v>if df.groupby(['year-month', 'sector'])[['october']].apply(mad).any() == 0:
    october_sector_mad = df.groupby(['year-month', 'sector'])[['october']].apply(meanad)
else:
    october_sector_mad = df.groupby(['year-month', 'sector'])[['october']].apply(mad)</v>
      </c>
      <c r="S50" t="str">
        <f t="shared" si="26"/>
        <v>october_sector_mad.name = 'october_sector_mad'</v>
      </c>
      <c r="T50" t="str">
        <f t="shared" si="27"/>
        <v>df = df.join(october_sector_mad, on=['year-month', 'sector'])</v>
      </c>
      <c r="U50" t="str">
        <f t="shared" si="28"/>
        <v>df['october_zscore'] = (df['october'] - df['october_median']) / df['october_mad']</v>
      </c>
      <c r="V50" t="str">
        <f t="shared" si="29"/>
        <v>df['october_sector_zscore'] = (df['october'] - df['october_sector_median']) / df['october_sector_mad']</v>
      </c>
    </row>
    <row r="51" spans="1:22" x14ac:dyDescent="0.25">
      <c r="A51" t="s">
        <v>473</v>
      </c>
      <c r="B51" s="2">
        <v>50</v>
      </c>
      <c r="C51" t="str">
        <f t="shared" si="0"/>
        <v xml:space="preserve">'november', </v>
      </c>
      <c r="D51">
        <v>41</v>
      </c>
      <c r="E51" t="str">
        <f t="shared" si="16"/>
        <v xml:space="preserve">df = df[np.abs(df.november-df.november.apply(np.nanmean())&lt;=(3*df.november.apply(nanstd())] </v>
      </c>
      <c r="F51" t="str">
        <f t="shared" si="15"/>
        <v>november.name = dependent['november']</v>
      </c>
      <c r="G51" t="str">
        <f t="shared" si="17"/>
        <v>november_median = df.groupby(['year-month'])[['november']].apply(np.nanmedian)</v>
      </c>
      <c r="H51">
        <v>42</v>
      </c>
      <c r="I51" t="str">
        <f t="shared" si="18"/>
        <v>november_median.name = 'november_median'</v>
      </c>
      <c r="J51">
        <v>43</v>
      </c>
      <c r="K51">
        <v>44</v>
      </c>
      <c r="L51" t="str">
        <f t="shared" si="19"/>
        <v>df = df.join(november_median, on=['year-month'])</v>
      </c>
      <c r="M51" t="str">
        <f t="shared" si="20"/>
        <v>november_sector_median = df.groupby(['year-month', 'sector'])[['november']].apply(np.nanmedian)</v>
      </c>
      <c r="N51" t="str">
        <f t="shared" si="21"/>
        <v>november_sector_median.name = 'november_sector_median'</v>
      </c>
      <c r="O51" t="str">
        <f t="shared" si="22"/>
        <v>df = df.join(november_sector_median, on=['year-month', 'sector'])</v>
      </c>
      <c r="P51" t="str">
        <f t="shared" si="23"/>
        <v>if df.groupby(['year-month'])[['november']].apply(mad).any() == 0:
    november_mad = df.groupby(['year-month'])[['november']].apply(meanad)
else:
    november_mad = df.groupby(['year-month'])[['november']].apply(mad)</v>
      </c>
      <c r="Q51" t="str">
        <f t="shared" si="24"/>
        <v>df = df.join(november_mad, on=['year-month'])</v>
      </c>
      <c r="R51" t="str">
        <f t="shared" si="25"/>
        <v>if df.groupby(['year-month', 'sector'])[['november']].apply(mad).any() == 0:
    november_sector_mad = df.groupby(['year-month', 'sector'])[['november']].apply(meanad)
else:
    november_sector_mad = df.groupby(['year-month', 'sector'])[['november']].apply(mad)</v>
      </c>
      <c r="S51" t="str">
        <f t="shared" si="26"/>
        <v>november_sector_mad.name = 'november_sector_mad'</v>
      </c>
      <c r="T51" t="str">
        <f t="shared" si="27"/>
        <v>df = df.join(november_sector_mad, on=['year-month', 'sector'])</v>
      </c>
      <c r="U51" t="str">
        <f t="shared" si="28"/>
        <v>df['november_zscore'] = (df['november'] - df['november_median']) / df['november_mad']</v>
      </c>
      <c r="V51" t="str">
        <f t="shared" si="29"/>
        <v>df['november_sector_zscore'] = (df['november'] - df['november_sector_median']) / df['november_sector_mad']</v>
      </c>
    </row>
    <row r="52" spans="1:22" x14ac:dyDescent="0.25">
      <c r="A52" t="s">
        <v>540</v>
      </c>
      <c r="B52" s="2">
        <v>51</v>
      </c>
      <c r="C52" t="str">
        <f t="shared" si="0"/>
        <v xml:space="preserve">'december', </v>
      </c>
      <c r="D52">
        <v>45</v>
      </c>
      <c r="E52" t="str">
        <f t="shared" si="16"/>
        <v xml:space="preserve">df = df[np.abs(df.december-df.december.apply(np.nanmean())&lt;=(3*df.december.apply(nanstd())] </v>
      </c>
      <c r="F52" t="str">
        <f t="shared" si="15"/>
        <v>december.name = dependent['december']</v>
      </c>
      <c r="G52" t="str">
        <f t="shared" si="17"/>
        <v>december_median = df.groupby(['year-month'])[['december']].apply(np.nanmedian)</v>
      </c>
      <c r="H52">
        <v>46</v>
      </c>
      <c r="I52" t="str">
        <f t="shared" si="18"/>
        <v>december_median.name = 'december_median'</v>
      </c>
      <c r="J52">
        <v>47</v>
      </c>
      <c r="K52">
        <v>48</v>
      </c>
      <c r="L52" t="str">
        <f t="shared" si="19"/>
        <v>df = df.join(december_median, on=['year-month'])</v>
      </c>
      <c r="M52" t="str">
        <f t="shared" si="20"/>
        <v>december_sector_median = df.groupby(['year-month', 'sector'])[['december']].apply(np.nanmedian)</v>
      </c>
      <c r="N52" t="str">
        <f t="shared" si="21"/>
        <v>december_sector_median.name = 'december_sector_median'</v>
      </c>
      <c r="O52" t="str">
        <f t="shared" si="22"/>
        <v>df = df.join(december_sector_median, on=['year-month', 'sector'])</v>
      </c>
      <c r="P52" t="str">
        <f t="shared" si="23"/>
        <v>if df.groupby(['year-month'])[['december']].apply(mad).any() == 0:
    december_mad = df.groupby(['year-month'])[['december']].apply(meanad)
else:
    december_mad = df.groupby(['year-month'])[['december']].apply(mad)</v>
      </c>
      <c r="Q52" t="str">
        <f t="shared" si="24"/>
        <v>df = df.join(december_mad, on=['year-month'])</v>
      </c>
      <c r="R52" t="str">
        <f t="shared" si="25"/>
        <v>if df.groupby(['year-month', 'sector'])[['december']].apply(mad).any() == 0:
    december_sector_mad = df.groupby(['year-month', 'sector'])[['december']].apply(meanad)
else:
    december_sector_mad = df.groupby(['year-month', 'sector'])[['december']].apply(mad)</v>
      </c>
      <c r="S52" t="str">
        <f t="shared" si="26"/>
        <v>december_sector_mad.name = 'december_sector_mad'</v>
      </c>
      <c r="T52" t="str">
        <f t="shared" si="27"/>
        <v>df = df.join(december_sector_mad, on=['year-month', 'sector'])</v>
      </c>
      <c r="U52" t="str">
        <f t="shared" si="28"/>
        <v>df['december_zscore'] = (df['december'] - df['december_median']) / df['december_mad']</v>
      </c>
      <c r="V52" t="str">
        <f t="shared" si="29"/>
        <v>df['december_sector_zscore'] = (df['december'] - df['december_sector_median']) / df['december_sector_mad']</v>
      </c>
    </row>
    <row r="53" spans="1:22" x14ac:dyDescent="0.25">
      <c r="A53" t="s">
        <v>396</v>
      </c>
      <c r="B53" s="2">
        <v>4</v>
      </c>
      <c r="C53" t="str">
        <f t="shared" ref="C53:C68" si="30">CONCATENATE("'",A53,"', ")</f>
        <v xml:space="preserve">'past_one_month_return', </v>
      </c>
      <c r="D53">
        <v>433</v>
      </c>
      <c r="E53" t="str">
        <f t="shared" ref="E53:E68" si="31">CONCATENATE("df = df[np.abs(df.",A53,"-df.",A53,".apply(np.nanmean())&lt;=(3*df.",A53,".apply(nanstd())] ")</f>
        <v xml:space="preserve">df = df[np.abs(df.past_one_month_return-df.past_one_month_return.apply(np.nanmean())&lt;=(3*df.past_one_month_return.apply(nanstd())] </v>
      </c>
      <c r="F53" t="str">
        <f t="shared" si="15"/>
        <v>past_one_month_return.name = dependent['past_one_month_return']</v>
      </c>
      <c r="G53" t="str">
        <f t="shared" ref="G53:G88" si="32">CONCATENATE(A53,"_median = df.groupby(['year-month'])[['",A53,"']].apply(np.nanmedian)")</f>
        <v>past_one_month_return_median = df.groupby(['year-month'])[['past_one_month_return']].apply(np.nanmedian)</v>
      </c>
      <c r="H53">
        <v>434</v>
      </c>
      <c r="I53" t="str">
        <f t="shared" ref="I53:I88" si="33">CONCATENATE(A53,"_median.name = '", A53,"_median'")</f>
        <v>past_one_month_return_median.name = 'past_one_month_return_median'</v>
      </c>
      <c r="J53">
        <v>435</v>
      </c>
      <c r="K53">
        <v>436</v>
      </c>
      <c r="L53" t="str">
        <f t="shared" ref="L53:L88" si="34">CONCATENATE("df = df.join(",A53,"_median, on=['year-month'])")</f>
        <v>df = df.join(past_one_month_return_median, on=['year-month'])</v>
      </c>
      <c r="M53" t="str">
        <f t="shared" ref="M53:M88" si="35">CONCATENATE(A53,"_sector_median = df.groupby(['year-month', 'sector'])[['",A53,"']].apply(np.nanmedian)")</f>
        <v>past_one_month_return_sector_median = df.groupby(['year-month', 'sector'])[['past_one_month_return']].apply(np.nanmedian)</v>
      </c>
      <c r="N53" t="str">
        <f t="shared" ref="N53:N88" si="36">CONCATENATE(A53,"_sector_median.name = '", A53,"_sector_median'")</f>
        <v>past_one_month_return_sector_median.name = 'past_one_month_return_sector_median'</v>
      </c>
      <c r="O53" t="str">
        <f t="shared" ref="O53:O88" si="37">CONCATENATE("df = df.join(",A53,"_sector_median, on=['year-month', 'sector'])")</f>
        <v>df = df.join(past_one_month_return_sector_median, on=['year-month', 'sector'])</v>
      </c>
      <c r="P53" t="str">
        <f t="shared" ref="P53:P88" si="38">CONCATENATE("if df.groupby(['year-month'])[['",A53,"']].apply(mad).any() == 0:
    ",A53,"_mad = df.groupby(['year-month'])[['",A53,"']].apply(meanad)
else:
    ",A53,"_mad = df.groupby(['year-month'])[['",A53,"']].apply(mad)")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Q53" t="str">
        <f t="shared" ref="Q53:Q88" si="39">CONCATENATE("df = df.join(",A53,"_mad, on=['year-month'])")</f>
        <v>df = df.join(past_one_month_return_mad, on=['year-month'])</v>
      </c>
      <c r="R53" t="str">
        <f t="shared" ref="R53:R88" si="40"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S53" t="str">
        <f t="shared" ref="S53:S88" si="41">CONCATENATE(A53,"_sector_mad.name = '", A53,"_sector_mad'")</f>
        <v>past_one_month_return_sector_mad.name = 'past_one_month_return_sector_mad'</v>
      </c>
      <c r="T53" t="str">
        <f t="shared" ref="T53:T88" si="42">CONCATENATE("df = df.join(",A53,"_sector_mad, on=['year-month', 'sector'])")</f>
        <v>df = df.join(past_one_month_return_sector_mad, on=['year-month', 'sector'])</v>
      </c>
      <c r="U53" t="str">
        <f t="shared" ref="U53:U88" si="43">CONCATENATE("df['", A53,"_zscore'] = (df['",A53, "'] - df['", A53,"_median']) / df['",A53,"_mad']")</f>
        <v>df['past_one_month_return_zscore'] = (df['past_one_month_return'] - df['past_one_month_return_median']) / df['past_one_month_return_mad']</v>
      </c>
      <c r="V53" t="str">
        <f t="shared" ref="V53:V88" si="44">CONCATENATE("df['", A53,"_sector_zscore'] = (df['",A53, "'] - df['", A53,"_sector_median']) / df['",A53,"_sector_mad']")</f>
        <v>df['past_one_month_return_sector_zscore'] = (df['past_one_month_return'] - df['past_one_month_return_sector_median']) / df['past_one_month_return_sector_mad']</v>
      </c>
    </row>
    <row r="54" spans="1:22" x14ac:dyDescent="0.25">
      <c r="A54" t="s">
        <v>387</v>
      </c>
      <c r="B54" s="2">
        <v>5</v>
      </c>
      <c r="C54" t="str">
        <f t="shared" si="30"/>
        <v xml:space="preserve">'past_two_month_return', </v>
      </c>
      <c r="D54">
        <v>641</v>
      </c>
      <c r="E54" t="str">
        <f t="shared" si="31"/>
        <v xml:space="preserve">df = df[np.abs(df.past_two_month_return-df.past_two_month_return.apply(np.nanmean())&lt;=(3*df.past_two_month_return.apply(nanstd())] </v>
      </c>
      <c r="F54" t="str">
        <f t="shared" si="15"/>
        <v>past_two_month_return.name = dependent['past_two_month_return']</v>
      </c>
      <c r="G54" t="str">
        <f t="shared" si="32"/>
        <v>past_two_month_return_median = df.groupby(['year-month'])[['past_two_month_return']].apply(np.nanmedian)</v>
      </c>
      <c r="H54">
        <v>642</v>
      </c>
      <c r="I54" t="str">
        <f t="shared" si="33"/>
        <v>past_two_month_return_median.name = 'past_two_month_return_median'</v>
      </c>
      <c r="J54">
        <v>643</v>
      </c>
      <c r="K54">
        <v>644</v>
      </c>
      <c r="L54" t="str">
        <f t="shared" si="34"/>
        <v>df = df.join(past_two_month_return_median, on=['year-month'])</v>
      </c>
      <c r="M54" t="str">
        <f t="shared" si="35"/>
        <v>past_two_month_return_sector_median = df.groupby(['year-month', 'sector'])[['past_two_month_return']].apply(np.nanmedian)</v>
      </c>
      <c r="N54" t="str">
        <f t="shared" si="36"/>
        <v>past_two_month_return_sector_median.name = 'past_two_month_return_sector_median'</v>
      </c>
      <c r="O54" t="str">
        <f t="shared" si="37"/>
        <v>df = df.join(past_two_month_return_sector_median, on=['year-month', 'sector'])</v>
      </c>
      <c r="P54" t="str">
        <f t="shared" si="3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Q54" t="str">
        <f t="shared" si="39"/>
        <v>df = df.join(past_two_month_return_mad, on=['year-month'])</v>
      </c>
      <c r="R54" t="str">
        <f t="shared" si="40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S54" t="str">
        <f t="shared" si="41"/>
        <v>past_two_month_return_sector_mad.name = 'past_two_month_return_sector_mad'</v>
      </c>
      <c r="T54" t="str">
        <f t="shared" si="42"/>
        <v>df = df.join(past_two_month_return_sector_mad, on=['year-month', 'sector'])</v>
      </c>
      <c r="U54" t="str">
        <f t="shared" si="43"/>
        <v>df['past_two_month_return_zscore'] = (df['past_two_month_return'] - df['past_two_month_return_median']) / df['past_two_month_return_mad']</v>
      </c>
      <c r="V54" t="str">
        <f t="shared" si="44"/>
        <v>df['past_two_month_return_sector_zscore'] = (df['past_two_month_return'] - df['past_two_month_return_sector_median']) / df['past_two_month_return_sector_mad']</v>
      </c>
    </row>
    <row r="55" spans="1:22" x14ac:dyDescent="0.25">
      <c r="A55" t="s">
        <v>351</v>
      </c>
      <c r="B55" s="2">
        <v>6</v>
      </c>
      <c r="C55" t="str">
        <f t="shared" si="30"/>
        <v xml:space="preserve">'past_three_month_return', </v>
      </c>
      <c r="D55">
        <v>545</v>
      </c>
      <c r="E55" t="str">
        <f t="shared" si="31"/>
        <v xml:space="preserve">df = df[np.abs(df.past_three_month_return-df.past_three_month_return.apply(np.nanmean())&lt;=(3*df.past_three_month_return.apply(nanstd())] </v>
      </c>
      <c r="F55" t="str">
        <f t="shared" si="15"/>
        <v>past_three_month_return.name = dependent['past_three_month_return']</v>
      </c>
      <c r="G55" t="str">
        <f t="shared" si="32"/>
        <v>past_three_month_return_median = df.groupby(['year-month'])[['past_three_month_return']].apply(np.nanmedian)</v>
      </c>
      <c r="H55">
        <v>546</v>
      </c>
      <c r="I55" t="str">
        <f t="shared" si="33"/>
        <v>past_three_month_return_median.name = 'past_three_month_return_median'</v>
      </c>
      <c r="J55">
        <v>547</v>
      </c>
      <c r="K55">
        <v>548</v>
      </c>
      <c r="L55" t="str">
        <f t="shared" si="34"/>
        <v>df = df.join(past_three_month_return_median, on=['year-month'])</v>
      </c>
      <c r="M55" t="str">
        <f t="shared" si="35"/>
        <v>past_three_month_return_sector_median = df.groupby(['year-month', 'sector'])[['past_three_month_return']].apply(np.nanmedian)</v>
      </c>
      <c r="N55" t="str">
        <f t="shared" si="36"/>
        <v>past_three_month_return_sector_median.name = 'past_three_month_return_sector_median'</v>
      </c>
      <c r="O55" t="str">
        <f t="shared" si="37"/>
        <v>df = df.join(past_three_month_return_sector_median, on=['year-month', 'sector'])</v>
      </c>
      <c r="P55" t="str">
        <f t="shared" si="3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Q55" t="str">
        <f t="shared" si="39"/>
        <v>df = df.join(past_three_month_return_mad, on=['year-month'])</v>
      </c>
      <c r="R55" t="str">
        <f t="shared" si="40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S55" t="str">
        <f t="shared" si="41"/>
        <v>past_three_month_return_sector_mad.name = 'past_three_month_return_sector_mad'</v>
      </c>
      <c r="T55" t="str">
        <f t="shared" si="42"/>
        <v>df = df.join(past_three_month_return_sector_mad, on=['year-month', 'sector'])</v>
      </c>
      <c r="U55" t="str">
        <f t="shared" si="43"/>
        <v>df['past_three_month_return_zscore'] = (df['past_three_month_return'] - df['past_three_month_return_median']) / df['past_three_month_return_mad']</v>
      </c>
      <c r="V55" t="str">
        <f t="shared" si="44"/>
        <v>df['past_three_month_return_sector_zscore'] = (df['past_three_month_return'] - df['past_three_month_return_sector_median']) / df['past_three_month_return_sector_mad']</v>
      </c>
    </row>
    <row r="56" spans="1:22" x14ac:dyDescent="0.25">
      <c r="A56" t="s">
        <v>334</v>
      </c>
      <c r="B56" s="2">
        <v>7</v>
      </c>
      <c r="C56" t="str">
        <f t="shared" si="30"/>
        <v xml:space="preserve">'past_four_month_return', </v>
      </c>
      <c r="D56">
        <v>401</v>
      </c>
      <c r="E56" t="str">
        <f t="shared" si="31"/>
        <v xml:space="preserve">df = df[np.abs(df.past_four_month_return-df.past_four_month_return.apply(np.nanmean())&lt;=(3*df.past_four_month_return.apply(nanstd())] </v>
      </c>
      <c r="F56" t="str">
        <f t="shared" si="15"/>
        <v>past_four_month_return.name = dependent['past_four_month_return']</v>
      </c>
      <c r="G56" t="str">
        <f t="shared" si="32"/>
        <v>past_four_month_return_median = df.groupby(['year-month'])[['past_four_month_return']].apply(np.nanmedian)</v>
      </c>
      <c r="H56">
        <v>402</v>
      </c>
      <c r="I56" t="str">
        <f t="shared" si="33"/>
        <v>past_four_month_return_median.name = 'past_four_month_return_median'</v>
      </c>
      <c r="J56">
        <v>403</v>
      </c>
      <c r="K56">
        <v>404</v>
      </c>
      <c r="L56" t="str">
        <f t="shared" si="34"/>
        <v>df = df.join(past_four_month_return_median, on=['year-month'])</v>
      </c>
      <c r="M56" t="str">
        <f t="shared" si="35"/>
        <v>past_four_month_return_sector_median = df.groupby(['year-month', 'sector'])[['past_four_month_return']].apply(np.nanmedian)</v>
      </c>
      <c r="N56" t="str">
        <f t="shared" si="36"/>
        <v>past_four_month_return_sector_median.name = 'past_four_month_return_sector_median'</v>
      </c>
      <c r="O56" t="str">
        <f t="shared" si="37"/>
        <v>df = df.join(past_four_month_return_sector_median, on=['year-month', 'sector'])</v>
      </c>
      <c r="P56" t="str">
        <f t="shared" si="3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Q56" t="str">
        <f t="shared" si="39"/>
        <v>df = df.join(past_four_month_return_mad, on=['year-month'])</v>
      </c>
      <c r="R56" t="str">
        <f t="shared" si="40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S56" t="str">
        <f t="shared" si="41"/>
        <v>past_four_month_return_sector_mad.name = 'past_four_month_return_sector_mad'</v>
      </c>
      <c r="T56" t="str">
        <f t="shared" si="42"/>
        <v>df = df.join(past_four_month_return_sector_mad, on=['year-month', 'sector'])</v>
      </c>
      <c r="U56" t="str">
        <f t="shared" si="43"/>
        <v>df['past_four_month_return_zscore'] = (df['past_four_month_return'] - df['past_four_month_return_median']) / df['past_four_month_return_mad']</v>
      </c>
      <c r="V56" t="str">
        <f t="shared" si="44"/>
        <v>df['past_four_month_return_sector_zscore'] = (df['past_four_month_return'] - df['past_four_month_return_sector_median']) / df['past_four_month_return_sector_mad']</v>
      </c>
    </row>
    <row r="57" spans="1:22" x14ac:dyDescent="0.25">
      <c r="A57" t="s">
        <v>311</v>
      </c>
      <c r="B57" s="2">
        <v>8</v>
      </c>
      <c r="C57" t="str">
        <f t="shared" si="30"/>
        <v xml:space="preserve">'past_five_month_return', </v>
      </c>
      <c r="D57">
        <v>393</v>
      </c>
      <c r="E57" t="str">
        <f t="shared" si="31"/>
        <v xml:space="preserve">df = df[np.abs(df.past_five_month_return-df.past_five_month_return.apply(np.nanmean())&lt;=(3*df.past_five_month_return.apply(nanstd())] </v>
      </c>
      <c r="F57" t="str">
        <f t="shared" si="15"/>
        <v>past_five_month_return.name = dependent['past_five_month_return']</v>
      </c>
      <c r="G57" t="str">
        <f t="shared" si="32"/>
        <v>past_five_month_return_median = df.groupby(['year-month'])[['past_five_month_return']].apply(np.nanmedian)</v>
      </c>
      <c r="H57">
        <v>394</v>
      </c>
      <c r="I57" t="str">
        <f t="shared" si="33"/>
        <v>past_five_month_return_median.name = 'past_five_month_return_median'</v>
      </c>
      <c r="J57">
        <v>395</v>
      </c>
      <c r="K57">
        <v>396</v>
      </c>
      <c r="L57" t="str">
        <f t="shared" si="34"/>
        <v>df = df.join(past_five_month_return_median, on=['year-month'])</v>
      </c>
      <c r="M57" t="str">
        <f t="shared" si="35"/>
        <v>past_five_month_return_sector_median = df.groupby(['year-month', 'sector'])[['past_five_month_return']].apply(np.nanmedian)</v>
      </c>
      <c r="N57" t="str">
        <f t="shared" si="36"/>
        <v>past_five_month_return_sector_median.name = 'past_five_month_return_sector_median'</v>
      </c>
      <c r="O57" t="str">
        <f t="shared" si="37"/>
        <v>df = df.join(past_five_month_return_sector_median, on=['year-month', 'sector'])</v>
      </c>
      <c r="P57" t="str">
        <f t="shared" si="3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Q57" t="str">
        <f t="shared" si="39"/>
        <v>df = df.join(past_five_month_return_mad, on=['year-month'])</v>
      </c>
      <c r="R57" t="str">
        <f t="shared" si="40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S57" t="str">
        <f t="shared" si="41"/>
        <v>past_five_month_return_sector_mad.name = 'past_five_month_return_sector_mad'</v>
      </c>
      <c r="T57" t="str">
        <f t="shared" si="42"/>
        <v>df = df.join(past_five_month_return_sector_mad, on=['year-month', 'sector'])</v>
      </c>
      <c r="U57" t="str">
        <f t="shared" si="43"/>
        <v>df['past_five_month_return_zscore'] = (df['past_five_month_return'] - df['past_five_month_return_median']) / df['past_five_month_return_mad']</v>
      </c>
      <c r="V57" t="str">
        <f t="shared" si="44"/>
        <v>df['past_five_month_return_sector_zscore'] = (df['past_five_month_return'] - df['past_five_month_return_sector_median']) / df['past_five_month_return_sector_mad']</v>
      </c>
    </row>
    <row r="58" spans="1:22" x14ac:dyDescent="0.25">
      <c r="A58" t="s">
        <v>302</v>
      </c>
      <c r="B58" s="2">
        <v>9</v>
      </c>
      <c r="C58" t="str">
        <f t="shared" si="30"/>
        <v xml:space="preserve">'past_six_month_return', </v>
      </c>
      <c r="D58">
        <v>457</v>
      </c>
      <c r="E58" t="str">
        <f t="shared" si="31"/>
        <v xml:space="preserve">df = df[np.abs(df.past_six_month_return-df.past_six_month_return.apply(np.nanmean())&lt;=(3*df.past_six_month_return.apply(nanstd())] </v>
      </c>
      <c r="F58" t="str">
        <f t="shared" si="15"/>
        <v>past_six_month_return.name = dependent['past_six_month_return']</v>
      </c>
      <c r="G58" t="str">
        <f t="shared" si="32"/>
        <v>past_six_month_return_median = df.groupby(['year-month'])[['past_six_month_return']].apply(np.nanmedian)</v>
      </c>
      <c r="H58">
        <v>458</v>
      </c>
      <c r="I58" t="str">
        <f t="shared" si="33"/>
        <v>past_six_month_return_median.name = 'past_six_month_return_median'</v>
      </c>
      <c r="J58">
        <v>459</v>
      </c>
      <c r="K58">
        <v>460</v>
      </c>
      <c r="L58" t="str">
        <f t="shared" si="34"/>
        <v>df = df.join(past_six_month_return_median, on=['year-month'])</v>
      </c>
      <c r="M58" t="str">
        <f t="shared" si="35"/>
        <v>past_six_month_return_sector_median = df.groupby(['year-month', 'sector'])[['past_six_month_return']].apply(np.nanmedian)</v>
      </c>
      <c r="N58" t="str">
        <f t="shared" si="36"/>
        <v>past_six_month_return_sector_median.name = 'past_six_month_return_sector_median'</v>
      </c>
      <c r="O58" t="str">
        <f t="shared" si="37"/>
        <v>df = df.join(past_six_month_return_sector_median, on=['year-month', 'sector'])</v>
      </c>
      <c r="P58" t="str">
        <f t="shared" si="3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Q58" t="str">
        <f t="shared" si="39"/>
        <v>df = df.join(past_six_month_return_mad, on=['year-month'])</v>
      </c>
      <c r="R58" t="str">
        <f t="shared" si="40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S58" t="str">
        <f t="shared" si="41"/>
        <v>past_six_month_return_sector_mad.name = 'past_six_month_return_sector_mad'</v>
      </c>
      <c r="T58" t="str">
        <f t="shared" si="42"/>
        <v>df = df.join(past_six_month_return_sector_mad, on=['year-month', 'sector'])</v>
      </c>
      <c r="U58" t="str">
        <f t="shared" si="43"/>
        <v>df['past_six_month_return_zscore'] = (df['past_six_month_return'] - df['past_six_month_return_median']) / df['past_six_month_return_mad']</v>
      </c>
      <c r="V58" t="str">
        <f t="shared" si="44"/>
        <v>df['past_six_month_return_sector_zscore'] = (df['past_six_month_return'] - df['past_six_month_return_sector_median']) / df['past_six_month_return_sector_mad']</v>
      </c>
    </row>
    <row r="59" spans="1:22" x14ac:dyDescent="0.25">
      <c r="A59" t="s">
        <v>289</v>
      </c>
      <c r="B59" s="2">
        <v>10</v>
      </c>
      <c r="C59" t="str">
        <f t="shared" si="30"/>
        <v xml:space="preserve">'past_seven_month_return', </v>
      </c>
      <c r="D59">
        <v>441</v>
      </c>
      <c r="E59" t="str">
        <f t="shared" si="31"/>
        <v xml:space="preserve">df = df[np.abs(df.past_seven_month_return-df.past_seven_month_return.apply(np.nanmean())&lt;=(3*df.past_seven_month_return.apply(nanstd())] </v>
      </c>
      <c r="F59" t="str">
        <f t="shared" si="15"/>
        <v>past_seven_month_return.name = dependent['past_seven_month_return']</v>
      </c>
      <c r="G59" t="str">
        <f t="shared" si="32"/>
        <v>past_seven_month_return_median = df.groupby(['year-month'])[['past_seven_month_return']].apply(np.nanmedian)</v>
      </c>
      <c r="H59">
        <v>442</v>
      </c>
      <c r="I59" t="str">
        <f t="shared" si="33"/>
        <v>past_seven_month_return_median.name = 'past_seven_month_return_median'</v>
      </c>
      <c r="J59">
        <v>443</v>
      </c>
      <c r="K59">
        <v>444</v>
      </c>
      <c r="L59" t="str">
        <f t="shared" si="34"/>
        <v>df = df.join(past_seven_month_return_median, on=['year-month'])</v>
      </c>
      <c r="M59" t="str">
        <f t="shared" si="35"/>
        <v>past_seven_month_return_sector_median = df.groupby(['year-month', 'sector'])[['past_seven_month_return']].apply(np.nanmedian)</v>
      </c>
      <c r="N59" t="str">
        <f t="shared" si="36"/>
        <v>past_seven_month_return_sector_median.name = 'past_seven_month_return_sector_median'</v>
      </c>
      <c r="O59" t="str">
        <f t="shared" si="37"/>
        <v>df = df.join(past_seven_month_return_sector_median, on=['year-month', 'sector'])</v>
      </c>
      <c r="P59" t="str">
        <f t="shared" si="3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Q59" t="str">
        <f t="shared" si="39"/>
        <v>df = df.join(past_seven_month_return_mad, on=['year-month'])</v>
      </c>
      <c r="R59" t="str">
        <f t="shared" si="40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S59" t="str">
        <f t="shared" si="41"/>
        <v>past_seven_month_return_sector_mad.name = 'past_seven_month_return_sector_mad'</v>
      </c>
      <c r="T59" t="str">
        <f t="shared" si="42"/>
        <v>df = df.join(past_seven_month_return_sector_mad, on=['year-month', 'sector'])</v>
      </c>
      <c r="U59" t="str">
        <f t="shared" si="43"/>
        <v>df['past_seven_month_return_zscore'] = (df['past_seven_month_return'] - df['past_seven_month_return_median']) / df['past_seven_month_return_mad']</v>
      </c>
      <c r="V59" t="str">
        <f t="shared" si="44"/>
        <v>df['past_seven_month_return_sector_zscore'] = (df['past_seven_month_return'] - df['past_seven_month_return_sector_median']) / df['past_seven_month_return_sector_mad']</v>
      </c>
    </row>
    <row r="60" spans="1:22" x14ac:dyDescent="0.25">
      <c r="A60" t="s">
        <v>272</v>
      </c>
      <c r="B60" s="2">
        <v>11</v>
      </c>
      <c r="C60" t="str">
        <f t="shared" si="30"/>
        <v xml:space="preserve">'past_eight_month_return', </v>
      </c>
      <c r="D60">
        <v>361</v>
      </c>
      <c r="E60" t="str">
        <f t="shared" si="31"/>
        <v xml:space="preserve">df = df[np.abs(df.past_eight_month_return-df.past_eight_month_return.apply(np.nanmean())&lt;=(3*df.past_eight_month_return.apply(nanstd())] </v>
      </c>
      <c r="F60" t="str">
        <f t="shared" si="15"/>
        <v>past_eight_month_return.name = dependent['past_eight_month_return']</v>
      </c>
      <c r="G60" t="str">
        <f t="shared" si="32"/>
        <v>past_eight_month_return_median = df.groupby(['year-month'])[['past_eight_month_return']].apply(np.nanmedian)</v>
      </c>
      <c r="H60">
        <v>362</v>
      </c>
      <c r="I60" t="str">
        <f t="shared" si="33"/>
        <v>past_eight_month_return_median.name = 'past_eight_month_return_median'</v>
      </c>
      <c r="J60">
        <v>363</v>
      </c>
      <c r="K60">
        <v>364</v>
      </c>
      <c r="L60" t="str">
        <f t="shared" si="34"/>
        <v>df = df.join(past_eight_month_return_median, on=['year-month'])</v>
      </c>
      <c r="M60" t="str">
        <f t="shared" si="35"/>
        <v>past_eight_month_return_sector_median = df.groupby(['year-month', 'sector'])[['past_eight_month_return']].apply(np.nanmedian)</v>
      </c>
      <c r="N60" t="str">
        <f t="shared" si="36"/>
        <v>past_eight_month_return_sector_median.name = 'past_eight_month_return_sector_median'</v>
      </c>
      <c r="O60" t="str">
        <f t="shared" si="37"/>
        <v>df = df.join(past_eight_month_return_sector_median, on=['year-month', 'sector'])</v>
      </c>
      <c r="P60" t="str">
        <f t="shared" si="3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Q60" t="str">
        <f t="shared" si="39"/>
        <v>df = df.join(past_eight_month_return_mad, on=['year-month'])</v>
      </c>
      <c r="R60" t="str">
        <f t="shared" si="40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S60" t="str">
        <f t="shared" si="41"/>
        <v>past_eight_month_return_sector_mad.name = 'past_eight_month_return_sector_mad'</v>
      </c>
      <c r="T60" t="str">
        <f t="shared" si="42"/>
        <v>df = df.join(past_eight_month_return_sector_mad, on=['year-month', 'sector'])</v>
      </c>
      <c r="U60" t="str">
        <f t="shared" si="43"/>
        <v>df['past_eight_month_return_zscore'] = (df['past_eight_month_return'] - df['past_eight_month_return_median']) / df['past_eight_month_return_mad']</v>
      </c>
      <c r="V60" t="str">
        <f t="shared" si="44"/>
        <v>df['past_eight_month_return_sector_zscore'] = (df['past_eight_month_return'] - df['past_eight_month_return_sector_median']) / df['past_eight_month_return_sector_mad']</v>
      </c>
    </row>
    <row r="61" spans="1:22" x14ac:dyDescent="0.25">
      <c r="A61" t="s">
        <v>263</v>
      </c>
      <c r="B61" s="2">
        <v>12</v>
      </c>
      <c r="C61" t="str">
        <f t="shared" si="30"/>
        <v xml:space="preserve">'past_nine_month_return', </v>
      </c>
      <c r="D61">
        <v>417</v>
      </c>
      <c r="E61" t="str">
        <f t="shared" si="31"/>
        <v xml:space="preserve">df = df[np.abs(df.past_nine_month_return-df.past_nine_month_return.apply(np.nanmean())&lt;=(3*df.past_nine_month_return.apply(nanstd())] </v>
      </c>
      <c r="F61" t="str">
        <f t="shared" si="15"/>
        <v>past_nine_month_return.name = dependent['past_nine_month_return']</v>
      </c>
      <c r="G61" t="str">
        <f t="shared" si="32"/>
        <v>past_nine_month_return_median = df.groupby(['year-month'])[['past_nine_month_return']].apply(np.nanmedian)</v>
      </c>
      <c r="H61">
        <v>418</v>
      </c>
      <c r="I61" t="str">
        <f t="shared" si="33"/>
        <v>past_nine_month_return_median.name = 'past_nine_month_return_median'</v>
      </c>
      <c r="J61">
        <v>419</v>
      </c>
      <c r="K61">
        <v>420</v>
      </c>
      <c r="L61" t="str">
        <f t="shared" si="34"/>
        <v>df = df.join(past_nine_month_return_median, on=['year-month'])</v>
      </c>
      <c r="M61" t="str">
        <f t="shared" si="35"/>
        <v>past_nine_month_return_sector_median = df.groupby(['year-month', 'sector'])[['past_nine_month_return']].apply(np.nanmedian)</v>
      </c>
      <c r="N61" t="str">
        <f t="shared" si="36"/>
        <v>past_nine_month_return_sector_median.name = 'past_nine_month_return_sector_median'</v>
      </c>
      <c r="O61" t="str">
        <f t="shared" si="37"/>
        <v>df = df.join(past_nine_month_return_sector_median, on=['year-month', 'sector'])</v>
      </c>
      <c r="P61" t="str">
        <f t="shared" si="3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Q61" t="str">
        <f t="shared" si="39"/>
        <v>df = df.join(past_nine_month_return_mad, on=['year-month'])</v>
      </c>
      <c r="R61" t="str">
        <f t="shared" si="40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S61" t="str">
        <f t="shared" si="41"/>
        <v>past_nine_month_return_sector_mad.name = 'past_nine_month_return_sector_mad'</v>
      </c>
      <c r="T61" t="str">
        <f t="shared" si="42"/>
        <v>df = df.join(past_nine_month_return_sector_mad, on=['year-month', 'sector'])</v>
      </c>
      <c r="U61" t="str">
        <f t="shared" si="43"/>
        <v>df['past_nine_month_return_zscore'] = (df['past_nine_month_return'] - df['past_nine_month_return_median']) / df['past_nine_month_return_mad']</v>
      </c>
      <c r="V61" t="str">
        <f t="shared" si="44"/>
        <v>df['past_nine_month_return_sector_zscore'] = (df['past_nine_month_return'] - df['past_nine_month_return_sector_median']) / df['past_nine_month_return_sector_mad']</v>
      </c>
    </row>
    <row r="62" spans="1:22" x14ac:dyDescent="0.25">
      <c r="A62" t="s">
        <v>255</v>
      </c>
      <c r="B62" s="2">
        <v>13</v>
      </c>
      <c r="C62" t="str">
        <f t="shared" si="30"/>
        <v xml:space="preserve">'past_ten_month_return', </v>
      </c>
      <c r="D62">
        <v>473</v>
      </c>
      <c r="E62" t="str">
        <f t="shared" si="31"/>
        <v xml:space="preserve">df = df[np.abs(df.past_ten_month_return-df.past_ten_month_return.apply(np.nanmean())&lt;=(3*df.past_ten_month_return.apply(nanstd())] </v>
      </c>
      <c r="F62" t="str">
        <f t="shared" si="15"/>
        <v>past_ten_month_return.name = dependent['past_ten_month_return']</v>
      </c>
      <c r="G62" t="str">
        <f t="shared" si="32"/>
        <v>past_ten_month_return_median = df.groupby(['year-month'])[['past_ten_month_return']].apply(np.nanmedian)</v>
      </c>
      <c r="H62">
        <v>474</v>
      </c>
      <c r="I62" t="str">
        <f t="shared" si="33"/>
        <v>past_ten_month_return_median.name = 'past_ten_month_return_median'</v>
      </c>
      <c r="J62">
        <v>475</v>
      </c>
      <c r="K62">
        <v>476</v>
      </c>
      <c r="L62" t="str">
        <f t="shared" si="34"/>
        <v>df = df.join(past_ten_month_return_median, on=['year-month'])</v>
      </c>
      <c r="M62" t="str">
        <f t="shared" si="35"/>
        <v>past_ten_month_return_sector_median = df.groupby(['year-month', 'sector'])[['past_ten_month_return']].apply(np.nanmedian)</v>
      </c>
      <c r="N62" t="str">
        <f t="shared" si="36"/>
        <v>past_ten_month_return_sector_median.name = 'past_ten_month_return_sector_median'</v>
      </c>
      <c r="O62" t="str">
        <f t="shared" si="37"/>
        <v>df = df.join(past_ten_month_return_sector_median, on=['year-month', 'sector'])</v>
      </c>
      <c r="P62" t="str">
        <f t="shared" si="3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Q62" t="str">
        <f t="shared" si="39"/>
        <v>df = df.join(past_ten_month_return_mad, on=['year-month'])</v>
      </c>
      <c r="R62" t="str">
        <f t="shared" si="40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S62" t="str">
        <f t="shared" si="41"/>
        <v>past_ten_month_return_sector_mad.name = 'past_ten_month_return_sector_mad'</v>
      </c>
      <c r="T62" t="str">
        <f t="shared" si="42"/>
        <v>df = df.join(past_ten_month_return_sector_mad, on=['year-month', 'sector'])</v>
      </c>
      <c r="U62" t="str">
        <f t="shared" si="43"/>
        <v>df['past_ten_month_return_zscore'] = (df['past_ten_month_return'] - df['past_ten_month_return_median']) / df['past_ten_month_return_mad']</v>
      </c>
      <c r="V62" t="str">
        <f t="shared" si="44"/>
        <v>df['past_ten_month_return_sector_zscore'] = (df['past_ten_month_return'] - df['past_ten_month_return_sector_median']) / df['past_ten_month_return_sector_mad']</v>
      </c>
    </row>
    <row r="63" spans="1:22" x14ac:dyDescent="0.25">
      <c r="A63" t="s">
        <v>245</v>
      </c>
      <c r="B63" s="2">
        <v>14</v>
      </c>
      <c r="C63" t="str">
        <f t="shared" si="30"/>
        <v xml:space="preserve">'past_eleven_month_return', </v>
      </c>
      <c r="D63">
        <v>377</v>
      </c>
      <c r="E63" t="str">
        <f t="shared" si="31"/>
        <v xml:space="preserve">df = df[np.abs(df.past_eleven_month_return-df.past_eleven_month_return.apply(np.nanmean())&lt;=(3*df.past_eleven_month_return.apply(nanstd())] </v>
      </c>
      <c r="F63" t="str">
        <f t="shared" si="15"/>
        <v>past_eleven_month_return.name = dependent['past_eleven_month_return']</v>
      </c>
      <c r="G63" t="str">
        <f t="shared" si="32"/>
        <v>past_eleven_month_return_median = df.groupby(['year-month'])[['past_eleven_month_return']].apply(np.nanmedian)</v>
      </c>
      <c r="H63">
        <v>378</v>
      </c>
      <c r="I63" t="str">
        <f t="shared" si="33"/>
        <v>past_eleven_month_return_median.name = 'past_eleven_month_return_median'</v>
      </c>
      <c r="J63">
        <v>379</v>
      </c>
      <c r="K63">
        <v>380</v>
      </c>
      <c r="L63" t="str">
        <f t="shared" si="34"/>
        <v>df = df.join(past_eleven_month_return_median, on=['year-month'])</v>
      </c>
      <c r="M63" t="str">
        <f t="shared" si="35"/>
        <v>past_eleven_month_return_sector_median = df.groupby(['year-month', 'sector'])[['past_eleven_month_return']].apply(np.nanmedian)</v>
      </c>
      <c r="N63" t="str">
        <f t="shared" si="36"/>
        <v>past_eleven_month_return_sector_median.name = 'past_eleven_month_return_sector_median'</v>
      </c>
      <c r="O63" t="str">
        <f t="shared" si="37"/>
        <v>df = df.join(past_eleven_month_return_sector_median, on=['year-month', 'sector'])</v>
      </c>
      <c r="P63" t="str">
        <f t="shared" si="3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Q63" t="str">
        <f t="shared" si="39"/>
        <v>df = df.join(past_eleven_month_return_mad, on=['year-month'])</v>
      </c>
      <c r="R63" t="str">
        <f t="shared" si="40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S63" t="str">
        <f t="shared" si="41"/>
        <v>past_eleven_month_return_sector_mad.name = 'past_eleven_month_return_sector_mad'</v>
      </c>
      <c r="T63" t="str">
        <f t="shared" si="42"/>
        <v>df = df.join(past_eleven_month_return_sector_mad, on=['year-month', 'sector'])</v>
      </c>
      <c r="U63" t="str">
        <f t="shared" si="43"/>
        <v>df['past_eleven_month_return_zscore'] = (df['past_eleven_month_return'] - df['past_eleven_month_return_median']) / df['past_eleven_month_return_mad']</v>
      </c>
      <c r="V63" t="str">
        <f t="shared" si="44"/>
        <v>df['past_eleven_month_return_sector_zscore'] = (df['past_eleven_month_return'] - df['past_eleven_month_return_sector_median']) / df['past_eleven_month_return_sector_mad']</v>
      </c>
    </row>
    <row r="64" spans="1:22" x14ac:dyDescent="0.25">
      <c r="A64" t="s">
        <v>232</v>
      </c>
      <c r="B64" s="2">
        <v>15</v>
      </c>
      <c r="C64" t="str">
        <f t="shared" si="30"/>
        <v xml:space="preserve">'past_twelve_month_return', </v>
      </c>
      <c r="D64">
        <v>553</v>
      </c>
      <c r="E64" t="str">
        <f t="shared" si="31"/>
        <v xml:space="preserve">df = df[np.abs(df.past_twelve_month_return-df.past_twelve_month_return.apply(np.nanmean())&lt;=(3*df.past_twelve_month_return.apply(nanstd())] </v>
      </c>
      <c r="F64" t="str">
        <f t="shared" si="15"/>
        <v>past_twelve_month_return.name = dependent['past_twelve_month_return']</v>
      </c>
      <c r="G64" t="str">
        <f t="shared" si="32"/>
        <v>past_twelve_month_return_median = df.groupby(['year-month'])[['past_twelve_month_return']].apply(np.nanmedian)</v>
      </c>
      <c r="H64">
        <v>554</v>
      </c>
      <c r="I64" t="str">
        <f t="shared" si="33"/>
        <v>past_twelve_month_return_median.name = 'past_twelve_month_return_median'</v>
      </c>
      <c r="J64">
        <v>555</v>
      </c>
      <c r="K64">
        <v>556</v>
      </c>
      <c r="L64" t="str">
        <f t="shared" si="34"/>
        <v>df = df.join(past_twelve_month_return_median, on=['year-month'])</v>
      </c>
      <c r="M64" t="str">
        <f t="shared" si="35"/>
        <v>past_twelve_month_return_sector_median = df.groupby(['year-month', 'sector'])[['past_twelve_month_return']].apply(np.nanmedian)</v>
      </c>
      <c r="N64" t="str">
        <f t="shared" si="36"/>
        <v>past_twelve_month_return_sector_median.name = 'past_twelve_month_return_sector_median'</v>
      </c>
      <c r="O64" t="str">
        <f t="shared" si="37"/>
        <v>df = df.join(past_twelve_month_return_sector_median, on=['year-month', 'sector'])</v>
      </c>
      <c r="P64" t="str">
        <f t="shared" si="3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Q64" t="str">
        <f t="shared" si="39"/>
        <v>df = df.join(past_twelve_month_return_mad, on=['year-month'])</v>
      </c>
      <c r="R64" t="str">
        <f t="shared" si="40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S64" t="str">
        <f t="shared" si="41"/>
        <v>past_twelve_month_return_sector_mad.name = 'past_twelve_month_return_sector_mad'</v>
      </c>
      <c r="T64" t="str">
        <f t="shared" si="42"/>
        <v>df = df.join(past_twelve_month_return_sector_mad, on=['year-month', 'sector'])</v>
      </c>
      <c r="U64" t="str">
        <f t="shared" si="43"/>
        <v>df['past_twelve_month_return_zscore'] = (df['past_twelve_month_return'] - df['past_twelve_month_return_median']) / df['past_twelve_month_return_mad']</v>
      </c>
      <c r="V64" t="str">
        <f t="shared" si="44"/>
        <v>df['past_twelve_month_return_sector_zscore'] = (df['past_twelve_month_return'] - df['past_twelve_month_return_sector_median']) / df['past_twelve_month_return_sector_mad']</v>
      </c>
    </row>
    <row r="65" spans="1:22" x14ac:dyDescent="0.25">
      <c r="A65" t="s">
        <v>225</v>
      </c>
      <c r="B65" s="2">
        <v>16</v>
      </c>
      <c r="C65" t="str">
        <f t="shared" si="30"/>
        <v xml:space="preserve">'past_thirteen_month_return', </v>
      </c>
      <c r="D65">
        <v>481</v>
      </c>
      <c r="E65" t="str">
        <f t="shared" si="31"/>
        <v xml:space="preserve">df = df[np.abs(df.past_thirteen_month_return-df.past_thirteen_month_return.apply(np.nanmean())&lt;=(3*df.past_thirteen_month_return.apply(nanstd())] </v>
      </c>
      <c r="F65" t="str">
        <f t="shared" si="15"/>
        <v>past_thirteen_month_return.name = dependent['past_thirteen_month_return']</v>
      </c>
      <c r="G65" t="str">
        <f t="shared" si="32"/>
        <v>past_thirteen_month_return_median = df.groupby(['year-month'])[['past_thirteen_month_return']].apply(np.nanmedian)</v>
      </c>
      <c r="H65">
        <v>482</v>
      </c>
      <c r="I65" t="str">
        <f t="shared" si="33"/>
        <v>past_thirteen_month_return_median.name = 'past_thirteen_month_return_median'</v>
      </c>
      <c r="J65">
        <v>483</v>
      </c>
      <c r="K65">
        <v>484</v>
      </c>
      <c r="L65" t="str">
        <f t="shared" si="34"/>
        <v>df = df.join(past_thirteen_month_return_median, on=['year-month'])</v>
      </c>
      <c r="M65" t="str">
        <f t="shared" si="35"/>
        <v>past_thirteen_month_return_sector_median = df.groupby(['year-month', 'sector'])[['past_thirteen_month_return']].apply(np.nanmedian)</v>
      </c>
      <c r="N65" t="str">
        <f t="shared" si="36"/>
        <v>past_thirteen_month_return_sector_median.name = 'past_thirteen_month_return_sector_median'</v>
      </c>
      <c r="O65" t="str">
        <f t="shared" si="37"/>
        <v>df = df.join(past_thirteen_month_return_sector_median, on=['year-month', 'sector'])</v>
      </c>
      <c r="P65" t="str">
        <f t="shared" si="3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Q65" t="str">
        <f t="shared" si="39"/>
        <v>df = df.join(past_thirteen_month_return_mad, on=['year-month'])</v>
      </c>
      <c r="R65" t="str">
        <f t="shared" si="40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S65" t="str">
        <f t="shared" si="41"/>
        <v>past_thirteen_month_return_sector_mad.name = 'past_thirteen_month_return_sector_mad'</v>
      </c>
      <c r="T65" t="str">
        <f t="shared" si="42"/>
        <v>df = df.join(past_thirteen_month_return_sector_mad, on=['year-month', 'sector'])</v>
      </c>
      <c r="U65" t="str">
        <f t="shared" si="43"/>
        <v>df['past_thirteen_month_return_zscore'] = (df['past_thirteen_month_return'] - df['past_thirteen_month_return_median']) / df['past_thirteen_month_return_mad']</v>
      </c>
      <c r="V65" t="str">
        <f t="shared" si="44"/>
        <v>df['past_thirteen_month_return_sector_zscore'] = (df['past_thirteen_month_return'] - df['past_thirteen_month_return_sector_median']) / df['past_thirteen_month_return_sector_mad']</v>
      </c>
    </row>
    <row r="66" spans="1:22" x14ac:dyDescent="0.25">
      <c r="A66" t="s">
        <v>216</v>
      </c>
      <c r="B66" s="2">
        <v>17</v>
      </c>
      <c r="C66" t="str">
        <f t="shared" si="30"/>
        <v xml:space="preserve">'past_fourteen_month_return', </v>
      </c>
      <c r="D66">
        <v>409</v>
      </c>
      <c r="E66" t="str">
        <f t="shared" si="31"/>
        <v xml:space="preserve">df = df[np.abs(df.past_fourteen_month_return-df.past_fourteen_month_return.apply(np.nanmean())&lt;=(3*df.past_fourteen_month_return.apply(nanstd())] </v>
      </c>
      <c r="F66" t="str">
        <f t="shared" si="15"/>
        <v>past_fourteen_month_return.name = dependent['past_fourteen_month_return']</v>
      </c>
      <c r="G66" t="str">
        <f t="shared" si="32"/>
        <v>past_fourteen_month_return_median = df.groupby(['year-month'])[['past_fourteen_month_return']].apply(np.nanmedian)</v>
      </c>
      <c r="H66">
        <v>410</v>
      </c>
      <c r="I66" t="str">
        <f t="shared" si="33"/>
        <v>past_fourteen_month_return_median.name = 'past_fourteen_month_return_median'</v>
      </c>
      <c r="J66">
        <v>411</v>
      </c>
      <c r="K66">
        <v>412</v>
      </c>
      <c r="L66" t="str">
        <f t="shared" si="34"/>
        <v>df = df.join(past_fourteen_month_return_median, on=['year-month'])</v>
      </c>
      <c r="M66" t="str">
        <f t="shared" si="35"/>
        <v>past_fourteen_month_return_sector_median = df.groupby(['year-month', 'sector'])[['past_fourteen_month_return']].apply(np.nanmedian)</v>
      </c>
      <c r="N66" t="str">
        <f t="shared" si="36"/>
        <v>past_fourteen_month_return_sector_median.name = 'past_fourteen_month_return_sector_median'</v>
      </c>
      <c r="O66" t="str">
        <f t="shared" si="37"/>
        <v>df = df.join(past_fourteen_month_return_sector_median, on=['year-month', 'sector'])</v>
      </c>
      <c r="P66" t="str">
        <f t="shared" si="3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Q66" t="str">
        <f t="shared" si="39"/>
        <v>df = df.join(past_fourteen_month_return_mad, on=['year-month'])</v>
      </c>
      <c r="R66" t="str">
        <f t="shared" si="40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S66" t="str">
        <f t="shared" si="41"/>
        <v>past_fourteen_month_return_sector_mad.name = 'past_fourteen_month_return_sector_mad'</v>
      </c>
      <c r="T66" t="str">
        <f t="shared" si="42"/>
        <v>df = df.join(past_fourteen_month_return_sector_mad, on=['year-month', 'sector'])</v>
      </c>
      <c r="U66" t="str">
        <f t="shared" si="43"/>
        <v>df['past_fourteen_month_return_zscore'] = (df['past_fourteen_month_return'] - df['past_fourteen_month_return_median']) / df['past_fourteen_month_return_mad']</v>
      </c>
      <c r="V66" t="str">
        <f t="shared" si="44"/>
        <v>df['past_fourteen_month_return_sector_zscore'] = (df['past_fourteen_month_return'] - df['past_fourteen_month_return_sector_median']) / df['past_fourteen_month_return_sector_mad']</v>
      </c>
    </row>
    <row r="67" spans="1:22" x14ac:dyDescent="0.25">
      <c r="A67" t="s">
        <v>209</v>
      </c>
      <c r="B67" s="2">
        <v>18</v>
      </c>
      <c r="C67" t="str">
        <f t="shared" si="30"/>
        <v xml:space="preserve">'past_fifteen_month_return', </v>
      </c>
      <c r="D67">
        <v>385</v>
      </c>
      <c r="E67" t="str">
        <f t="shared" si="31"/>
        <v xml:space="preserve">df = df[np.abs(df.past_fifteen_month_return-df.past_fifteen_month_return.apply(np.nanmean())&lt;=(3*df.past_fifteen_month_return.apply(nanstd())] </v>
      </c>
      <c r="F67" t="str">
        <f t="shared" si="15"/>
        <v>past_fifteen_month_return.name = dependent['past_fifteen_month_return']</v>
      </c>
      <c r="G67" t="str">
        <f t="shared" si="32"/>
        <v>past_fifteen_month_return_median = df.groupby(['year-month'])[['past_fifteen_month_return']].apply(np.nanmedian)</v>
      </c>
      <c r="H67">
        <v>386</v>
      </c>
      <c r="I67" t="str">
        <f t="shared" si="33"/>
        <v>past_fifteen_month_return_median.name = 'past_fifteen_month_return_median'</v>
      </c>
      <c r="J67">
        <v>387</v>
      </c>
      <c r="K67">
        <v>388</v>
      </c>
      <c r="L67" t="str">
        <f t="shared" si="34"/>
        <v>df = df.join(past_fifteen_month_return_median, on=['year-month'])</v>
      </c>
      <c r="M67" t="str">
        <f t="shared" si="35"/>
        <v>past_fifteen_month_return_sector_median = df.groupby(['year-month', 'sector'])[['past_fifteen_month_return']].apply(np.nanmedian)</v>
      </c>
      <c r="N67" t="str">
        <f t="shared" si="36"/>
        <v>past_fifteen_month_return_sector_median.name = 'past_fifteen_month_return_sector_median'</v>
      </c>
      <c r="O67" t="str">
        <f t="shared" si="37"/>
        <v>df = df.join(past_fifteen_month_return_sector_median, on=['year-month', 'sector'])</v>
      </c>
      <c r="P67" t="str">
        <f t="shared" si="3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Q67" t="str">
        <f t="shared" si="39"/>
        <v>df = df.join(past_fifteen_month_return_mad, on=['year-month'])</v>
      </c>
      <c r="R67" t="str">
        <f t="shared" si="40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S67" t="str">
        <f t="shared" si="41"/>
        <v>past_fifteen_month_return_sector_mad.name = 'past_fifteen_month_return_sector_mad'</v>
      </c>
      <c r="T67" t="str">
        <f t="shared" si="42"/>
        <v>df = df.join(past_fifteen_month_return_sector_mad, on=['year-month', 'sector'])</v>
      </c>
      <c r="U67" t="str">
        <f t="shared" si="43"/>
        <v>df['past_fifteen_month_return_zscore'] = (df['past_fifteen_month_return'] - df['past_fifteen_month_return_median']) / df['past_fifteen_month_return_mad']</v>
      </c>
      <c r="V67" t="str">
        <f t="shared" si="44"/>
        <v>df['past_fifteen_month_return_sector_zscore'] = (df['past_fifteen_month_return'] - df['past_fifteen_month_return_sector_median']) / df['past_fifteen_month_return_sector_mad']</v>
      </c>
    </row>
    <row r="68" spans="1:22" x14ac:dyDescent="0.25">
      <c r="A68" t="s">
        <v>202</v>
      </c>
      <c r="B68" s="2">
        <v>19</v>
      </c>
      <c r="C68" t="str">
        <f t="shared" si="30"/>
        <v xml:space="preserve">'past_sixteen_month_return', </v>
      </c>
      <c r="D68">
        <v>465</v>
      </c>
      <c r="E68" t="str">
        <f t="shared" si="31"/>
        <v xml:space="preserve">df = df[np.abs(df.past_sixteen_month_return-df.past_sixteen_month_return.apply(np.nanmean())&lt;=(3*df.past_sixteen_month_return.apply(nanstd())] </v>
      </c>
      <c r="F68" t="str">
        <f t="shared" si="15"/>
        <v>past_sixteen_month_return.name = dependent['past_sixteen_month_return']</v>
      </c>
      <c r="G68" t="str">
        <f t="shared" si="32"/>
        <v>past_sixteen_month_return_median = df.groupby(['year-month'])[['past_sixteen_month_return']].apply(np.nanmedian)</v>
      </c>
      <c r="H68">
        <v>466</v>
      </c>
      <c r="I68" t="str">
        <f t="shared" si="33"/>
        <v>past_sixteen_month_return_median.name = 'past_sixteen_month_return_median'</v>
      </c>
      <c r="J68">
        <v>467</v>
      </c>
      <c r="K68">
        <v>468</v>
      </c>
      <c r="L68" t="str">
        <f t="shared" si="34"/>
        <v>df = df.join(past_sixteen_month_return_median, on=['year-month'])</v>
      </c>
      <c r="M68" t="str">
        <f t="shared" si="35"/>
        <v>past_sixteen_month_return_sector_median = df.groupby(['year-month', 'sector'])[['past_sixteen_month_return']].apply(np.nanmedian)</v>
      </c>
      <c r="N68" t="str">
        <f t="shared" si="36"/>
        <v>past_sixteen_month_return_sector_median.name = 'past_sixteen_month_return_sector_median'</v>
      </c>
      <c r="O68" t="str">
        <f t="shared" si="37"/>
        <v>df = df.join(past_sixteen_month_return_sector_median, on=['year-month', 'sector'])</v>
      </c>
      <c r="P68" t="str">
        <f t="shared" si="3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Q68" t="str">
        <f t="shared" si="39"/>
        <v>df = df.join(past_sixteen_month_return_mad, on=['year-month'])</v>
      </c>
      <c r="R68" t="str">
        <f t="shared" si="40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S68" t="str">
        <f t="shared" si="41"/>
        <v>past_sixteen_month_return_sector_mad.name = 'past_sixteen_month_return_sector_mad'</v>
      </c>
      <c r="T68" t="str">
        <f t="shared" si="42"/>
        <v>df = df.join(past_sixteen_month_return_sector_mad, on=['year-month', 'sector'])</v>
      </c>
      <c r="U68" t="str">
        <f t="shared" si="43"/>
        <v>df['past_sixteen_month_return_zscore'] = (df['past_sixteen_month_return'] - df['past_sixteen_month_return_median']) / df['past_sixteen_month_return_mad']</v>
      </c>
      <c r="V68" t="str">
        <f t="shared" si="44"/>
        <v>df['past_sixteen_month_return_sector_zscore'] = (df['past_sixteen_month_return'] - df['past_sixteen_month_return_sector_median']) / df['past_sixteen_month_return_sector_mad']</v>
      </c>
    </row>
    <row r="69" spans="1:22" x14ac:dyDescent="0.25">
      <c r="A69" t="s">
        <v>193</v>
      </c>
      <c r="B69" s="2">
        <v>20</v>
      </c>
      <c r="C69" t="str">
        <f t="shared" ref="C69:C84" si="45">CONCATENATE("'",A69,"', ")</f>
        <v xml:space="preserve">'past_seventeen_month_return', </v>
      </c>
      <c r="D69">
        <v>449</v>
      </c>
      <c r="E69" t="str">
        <f t="shared" ref="E69:E84" si="46">CONCATENATE("df = df[np.abs(df.",A69,"-df.",A69,".apply(np.nanmean())&lt;=(3*df.",A69,".apply(nanstd())] ")</f>
        <v xml:space="preserve">df = df[np.abs(df.past_seventeen_month_return-df.past_seventeen_month_return.apply(np.nanmean())&lt;=(3*df.past_seventeen_month_return.apply(nanstd())] </v>
      </c>
      <c r="F69" t="str">
        <f t="shared" si="15"/>
        <v>past_seventeen_month_return.name = dependent['past_seventeen_month_return']</v>
      </c>
      <c r="G69" t="str">
        <f t="shared" si="32"/>
        <v>past_seventeen_month_return_median = df.groupby(['year-month'])[['past_seventeen_month_return']].apply(np.nanmedian)</v>
      </c>
      <c r="H69">
        <v>450</v>
      </c>
      <c r="I69" t="str">
        <f t="shared" si="33"/>
        <v>past_seventeen_month_return_median.name = 'past_seventeen_month_return_median'</v>
      </c>
      <c r="J69">
        <v>451</v>
      </c>
      <c r="K69">
        <v>452</v>
      </c>
      <c r="L69" t="str">
        <f t="shared" si="34"/>
        <v>df = df.join(past_seventeen_month_return_median, on=['year-month'])</v>
      </c>
      <c r="M69" t="str">
        <f t="shared" si="35"/>
        <v>past_seventeen_month_return_sector_median = df.groupby(['year-month', 'sector'])[['past_seventeen_month_return']].apply(np.nanmedian)</v>
      </c>
      <c r="N69" t="str">
        <f t="shared" si="36"/>
        <v>past_seventeen_month_return_sector_median.name = 'past_seventeen_month_return_sector_median'</v>
      </c>
      <c r="O69" t="str">
        <f t="shared" si="37"/>
        <v>df = df.join(past_seventeen_month_return_sector_median, on=['year-month', 'sector'])</v>
      </c>
      <c r="P69" t="str">
        <f t="shared" si="3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Q69" t="str">
        <f t="shared" si="39"/>
        <v>df = df.join(past_seventeen_month_return_mad, on=['year-month'])</v>
      </c>
      <c r="R69" t="str">
        <f t="shared" si="40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S69" t="str">
        <f t="shared" si="41"/>
        <v>past_seventeen_month_return_sector_mad.name = 'past_seventeen_month_return_sector_mad'</v>
      </c>
      <c r="T69" t="str">
        <f t="shared" si="42"/>
        <v>df = df.join(past_seventeen_month_return_sector_mad, on=['year-month', 'sector'])</v>
      </c>
      <c r="U69" t="str">
        <f t="shared" si="43"/>
        <v>df['past_seventeen_month_return_zscore'] = (df['past_seventeen_month_return'] - df['past_seventeen_month_return_median']) / df['past_seventeen_month_return_mad']</v>
      </c>
      <c r="V69" t="str">
        <f t="shared" si="44"/>
        <v>df['past_seventeen_month_return_sector_zscore'] = (df['past_seventeen_month_return'] - df['past_seventeen_month_return_sector_median']) / df['past_seventeen_month_return_sector_mad']</v>
      </c>
    </row>
    <row r="70" spans="1:22" x14ac:dyDescent="0.25">
      <c r="A70" t="s">
        <v>183</v>
      </c>
      <c r="B70" s="2">
        <v>21</v>
      </c>
      <c r="C70" t="str">
        <f t="shared" si="45"/>
        <v xml:space="preserve">'past_eighteen_month_return', </v>
      </c>
      <c r="D70">
        <v>369</v>
      </c>
      <c r="E70" t="str">
        <f t="shared" si="46"/>
        <v xml:space="preserve">df = df[np.abs(df.past_eighteen_month_return-df.past_eighteen_month_return.apply(np.nanmean())&lt;=(3*df.past_eighteen_month_return.apply(nanstd())] </v>
      </c>
      <c r="F70" t="str">
        <f t="shared" ref="F70:F88" si="47">CONCATENATE(A70,".name = dependent['", A70,"']")</f>
        <v>past_eighteen_month_return.name = dependent['past_eighteen_month_return']</v>
      </c>
      <c r="G70" t="str">
        <f t="shared" si="32"/>
        <v>past_eighteen_month_return_median = df.groupby(['year-month'])[['past_eighteen_month_return']].apply(np.nanmedian)</v>
      </c>
      <c r="H70">
        <v>370</v>
      </c>
      <c r="I70" t="str">
        <f t="shared" si="33"/>
        <v>past_eighteen_month_return_median.name = 'past_eighteen_month_return_median'</v>
      </c>
      <c r="J70">
        <v>371</v>
      </c>
      <c r="K70">
        <v>372</v>
      </c>
      <c r="L70" t="str">
        <f t="shared" si="34"/>
        <v>df = df.join(past_eighteen_month_return_median, on=['year-month'])</v>
      </c>
      <c r="M70" t="str">
        <f t="shared" si="35"/>
        <v>past_eighteen_month_return_sector_median = df.groupby(['year-month', 'sector'])[['past_eighteen_month_return']].apply(np.nanmedian)</v>
      </c>
      <c r="N70" t="str">
        <f t="shared" si="36"/>
        <v>past_eighteen_month_return_sector_median.name = 'past_eighteen_month_return_sector_median'</v>
      </c>
      <c r="O70" t="str">
        <f t="shared" si="37"/>
        <v>df = df.join(past_eighteen_month_return_sector_median, on=['year-month', 'sector'])</v>
      </c>
      <c r="P70" t="str">
        <f t="shared" si="3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Q70" t="str">
        <f t="shared" si="39"/>
        <v>df = df.join(past_eighteen_month_return_mad, on=['year-month'])</v>
      </c>
      <c r="R70" t="str">
        <f t="shared" si="40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S70" t="str">
        <f t="shared" si="41"/>
        <v>past_eighteen_month_return_sector_mad.name = 'past_eighteen_month_return_sector_mad'</v>
      </c>
      <c r="T70" t="str">
        <f t="shared" si="42"/>
        <v>df = df.join(past_eighteen_month_return_sector_mad, on=['year-month', 'sector'])</v>
      </c>
      <c r="U70" t="str">
        <f t="shared" si="43"/>
        <v>df['past_eighteen_month_return_zscore'] = (df['past_eighteen_month_return'] - df['past_eighteen_month_return_median']) / df['past_eighteen_month_return_mad']</v>
      </c>
      <c r="V70" t="str">
        <f t="shared" si="44"/>
        <v>df['past_eighteen_month_return_sector_zscore'] = (df['past_eighteen_month_return'] - df['past_eighteen_month_return_sector_median']) / df['past_eighteen_month_return_sector_mad']</v>
      </c>
    </row>
    <row r="71" spans="1:22" x14ac:dyDescent="0.25">
      <c r="A71" t="s">
        <v>175</v>
      </c>
      <c r="B71" s="2">
        <v>22</v>
      </c>
      <c r="C71" t="str">
        <f t="shared" si="45"/>
        <v xml:space="preserve">'past_nineteen_month_return', </v>
      </c>
      <c r="D71">
        <v>425</v>
      </c>
      <c r="E71" t="str">
        <f t="shared" si="46"/>
        <v xml:space="preserve">df = df[np.abs(df.past_nineteen_month_return-df.past_nineteen_month_return.apply(np.nanmean())&lt;=(3*df.past_nineteen_month_return.apply(nanstd())] </v>
      </c>
      <c r="F71" t="str">
        <f t="shared" si="47"/>
        <v>past_nineteen_month_return.name = dependent['past_nineteen_month_return']</v>
      </c>
      <c r="G71" t="str">
        <f t="shared" si="32"/>
        <v>past_nineteen_month_return_median = df.groupby(['year-month'])[['past_nineteen_month_return']].apply(np.nanmedian)</v>
      </c>
      <c r="H71">
        <v>426</v>
      </c>
      <c r="I71" t="str">
        <f t="shared" si="33"/>
        <v>past_nineteen_month_return_median.name = 'past_nineteen_month_return_median'</v>
      </c>
      <c r="J71">
        <v>427</v>
      </c>
      <c r="K71">
        <v>428</v>
      </c>
      <c r="L71" t="str">
        <f t="shared" si="34"/>
        <v>df = df.join(past_nineteen_month_return_median, on=['year-month'])</v>
      </c>
      <c r="M71" t="str">
        <f t="shared" si="35"/>
        <v>past_nineteen_month_return_sector_median = df.groupby(['year-month', 'sector'])[['past_nineteen_month_return']].apply(np.nanmedian)</v>
      </c>
      <c r="N71" t="str">
        <f t="shared" si="36"/>
        <v>past_nineteen_month_return_sector_median.name = 'past_nineteen_month_return_sector_median'</v>
      </c>
      <c r="O71" t="str">
        <f t="shared" si="37"/>
        <v>df = df.join(past_nineteen_month_return_sector_median, on=['year-month', 'sector'])</v>
      </c>
      <c r="P71" t="str">
        <f t="shared" si="3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Q71" t="str">
        <f t="shared" si="39"/>
        <v>df = df.join(past_nineteen_month_return_mad, on=['year-month'])</v>
      </c>
      <c r="R71" t="str">
        <f t="shared" si="40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S71" t="str">
        <f t="shared" si="41"/>
        <v>past_nineteen_month_return_sector_mad.name = 'past_nineteen_month_return_sector_mad'</v>
      </c>
      <c r="T71" t="str">
        <f t="shared" si="42"/>
        <v>df = df.join(past_nineteen_month_return_sector_mad, on=['year-month', 'sector'])</v>
      </c>
      <c r="U71" t="str">
        <f t="shared" si="43"/>
        <v>df['past_nineteen_month_return_zscore'] = (df['past_nineteen_month_return'] - df['past_nineteen_month_return_median']) / df['past_nineteen_month_return_mad']</v>
      </c>
      <c r="V71" t="str">
        <f t="shared" si="44"/>
        <v>df['past_nineteen_month_return_sector_zscore'] = (df['past_nineteen_month_return'] - df['past_nineteen_month_return_sector_median']) / df['past_nineteen_month_return_sector_mad']</v>
      </c>
    </row>
    <row r="72" spans="1:22" x14ac:dyDescent="0.25">
      <c r="A72" t="s">
        <v>166</v>
      </c>
      <c r="B72" s="2">
        <v>23</v>
      </c>
      <c r="C72" t="str">
        <f t="shared" si="45"/>
        <v xml:space="preserve">'past_twenty_month_return', </v>
      </c>
      <c r="D72">
        <v>561</v>
      </c>
      <c r="E72" t="str">
        <f t="shared" si="46"/>
        <v xml:space="preserve">df = df[np.abs(df.past_twenty_month_return-df.past_twenty_month_return.apply(np.nanmean())&lt;=(3*df.past_twenty_month_return.apply(nanstd())] </v>
      </c>
      <c r="F72" t="str">
        <f t="shared" si="47"/>
        <v>past_twenty_month_return.name = dependent['past_twenty_month_return']</v>
      </c>
      <c r="G72" t="str">
        <f t="shared" si="32"/>
        <v>past_twenty_month_return_median = df.groupby(['year-month'])[['past_twenty_month_return']].apply(np.nanmedian)</v>
      </c>
      <c r="H72">
        <v>562</v>
      </c>
      <c r="I72" t="str">
        <f t="shared" si="33"/>
        <v>past_twenty_month_return_median.name = 'past_twenty_month_return_median'</v>
      </c>
      <c r="J72">
        <v>563</v>
      </c>
      <c r="K72">
        <v>564</v>
      </c>
      <c r="L72" t="str">
        <f t="shared" si="34"/>
        <v>df = df.join(past_twenty_month_return_median, on=['year-month'])</v>
      </c>
      <c r="M72" t="str">
        <f t="shared" si="35"/>
        <v>past_twenty_month_return_sector_median = df.groupby(['year-month', 'sector'])[['past_twenty_month_return']].apply(np.nanmedian)</v>
      </c>
      <c r="N72" t="str">
        <f t="shared" si="36"/>
        <v>past_twenty_month_return_sector_median.name = 'past_twenty_month_return_sector_median'</v>
      </c>
      <c r="O72" t="str">
        <f t="shared" si="37"/>
        <v>df = df.join(past_twenty_month_return_sector_median, on=['year-month', 'sector'])</v>
      </c>
      <c r="P72" t="str">
        <f t="shared" si="3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Q72" t="str">
        <f t="shared" si="39"/>
        <v>df = df.join(past_twenty_month_return_mad, on=['year-month'])</v>
      </c>
      <c r="R72" t="str">
        <f t="shared" si="40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S72" t="str">
        <f t="shared" si="41"/>
        <v>past_twenty_month_return_sector_mad.name = 'past_twenty_month_return_sector_mad'</v>
      </c>
      <c r="T72" t="str">
        <f t="shared" si="42"/>
        <v>df = df.join(past_twenty_month_return_sector_mad, on=['year-month', 'sector'])</v>
      </c>
      <c r="U72" t="str">
        <f t="shared" si="43"/>
        <v>df['past_twenty_month_return_zscore'] = (df['past_twenty_month_return'] - df['past_twenty_month_return_median']) / df['past_twenty_month_return_mad']</v>
      </c>
      <c r="V72" t="str">
        <f t="shared" si="44"/>
        <v>df['past_twenty_month_return_sector_zscore'] = (df['past_twenty_month_return'] - df['past_twenty_month_return_sector_median']) / df['past_twenty_month_return_sector_mad']</v>
      </c>
    </row>
    <row r="73" spans="1:22" x14ac:dyDescent="0.25">
      <c r="A73" t="s">
        <v>158</v>
      </c>
      <c r="B73" s="2">
        <v>24</v>
      </c>
      <c r="C73" t="str">
        <f t="shared" si="45"/>
        <v xml:space="preserve">'past_twentyone_month_return', </v>
      </c>
      <c r="D73">
        <v>601</v>
      </c>
      <c r="E73" t="str">
        <f t="shared" si="46"/>
        <v xml:space="preserve">df = df[np.abs(df.past_twentyone_month_return-df.past_twentyone_month_return.apply(np.nanmean())&lt;=(3*df.past_twentyone_month_return.apply(nanstd())] </v>
      </c>
      <c r="F73" t="str">
        <f t="shared" si="47"/>
        <v>past_twentyone_month_return.name = dependent['past_twentyone_month_return']</v>
      </c>
      <c r="G73" t="str">
        <f t="shared" si="32"/>
        <v>past_twentyone_month_return_median = df.groupby(['year-month'])[['past_twentyone_month_return']].apply(np.nanmedian)</v>
      </c>
      <c r="H73">
        <v>602</v>
      </c>
      <c r="I73" t="str">
        <f t="shared" si="33"/>
        <v>past_twentyone_month_return_median.name = 'past_twentyone_month_return_median'</v>
      </c>
      <c r="J73">
        <v>603</v>
      </c>
      <c r="K73">
        <v>604</v>
      </c>
      <c r="L73" t="str">
        <f t="shared" si="34"/>
        <v>df = df.join(past_twentyone_month_return_median, on=['year-month'])</v>
      </c>
      <c r="M73" t="str">
        <f t="shared" si="35"/>
        <v>past_twentyone_month_return_sector_median = df.groupby(['year-month', 'sector'])[['past_twentyone_month_return']].apply(np.nanmedian)</v>
      </c>
      <c r="N73" t="str">
        <f t="shared" si="36"/>
        <v>past_twentyone_month_return_sector_median.name = 'past_twentyone_month_return_sector_median'</v>
      </c>
      <c r="O73" t="str">
        <f t="shared" si="37"/>
        <v>df = df.join(past_twentyone_month_return_sector_median, on=['year-month', 'sector'])</v>
      </c>
      <c r="P73" t="str">
        <f t="shared" si="3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Q73" t="str">
        <f t="shared" si="39"/>
        <v>df = df.join(past_twentyone_month_return_mad, on=['year-month'])</v>
      </c>
      <c r="R73" t="str">
        <f t="shared" si="40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S73" t="str">
        <f t="shared" si="41"/>
        <v>past_twentyone_month_return_sector_mad.name = 'past_twentyone_month_return_sector_mad'</v>
      </c>
      <c r="T73" t="str">
        <f t="shared" si="42"/>
        <v>df = df.join(past_twentyone_month_return_sector_mad, on=['year-month', 'sector'])</v>
      </c>
      <c r="U73" t="str">
        <f t="shared" si="43"/>
        <v>df['past_twentyone_month_return_zscore'] = (df['past_twentyone_month_return'] - df['past_twentyone_month_return_median']) / df['past_twentyone_month_return_mad']</v>
      </c>
      <c r="V73" t="str">
        <f t="shared" si="44"/>
        <v>df['past_twentyone_month_return_sector_zscore'] = (df['past_twentyone_month_return'] - df['past_twentyone_month_return_sector_median']) / df['past_twentyone_month_return_sector_mad']</v>
      </c>
    </row>
    <row r="74" spans="1:22" x14ac:dyDescent="0.25">
      <c r="A74" t="s">
        <v>153</v>
      </c>
      <c r="B74" s="2">
        <v>25</v>
      </c>
      <c r="C74" t="str">
        <f t="shared" si="45"/>
        <v xml:space="preserve">'past_twentytwo_month_return', </v>
      </c>
      <c r="D74">
        <v>633</v>
      </c>
      <c r="E74" t="str">
        <f t="shared" si="46"/>
        <v xml:space="preserve">df = df[np.abs(df.past_twentytwo_month_return-df.past_twentytwo_month_return.apply(np.nanmean())&lt;=(3*df.past_twentytwo_month_return.apply(nanstd())] </v>
      </c>
      <c r="F74" t="str">
        <f t="shared" si="47"/>
        <v>past_twentytwo_month_return.name = dependent['past_twentytwo_month_return']</v>
      </c>
      <c r="G74" t="str">
        <f t="shared" si="32"/>
        <v>past_twentytwo_month_return_median = df.groupby(['year-month'])[['past_twentytwo_month_return']].apply(np.nanmedian)</v>
      </c>
      <c r="H74">
        <v>634</v>
      </c>
      <c r="I74" t="str">
        <f t="shared" si="33"/>
        <v>past_twentytwo_month_return_median.name = 'past_twentytwo_month_return_median'</v>
      </c>
      <c r="J74">
        <v>635</v>
      </c>
      <c r="K74">
        <v>636</v>
      </c>
      <c r="L74" t="str">
        <f t="shared" si="34"/>
        <v>df = df.join(past_twentytwo_month_return_median, on=['year-month'])</v>
      </c>
      <c r="M74" t="str">
        <f t="shared" si="35"/>
        <v>past_twentytwo_month_return_sector_median = df.groupby(['year-month', 'sector'])[['past_twentytwo_month_return']].apply(np.nanmedian)</v>
      </c>
      <c r="N74" t="str">
        <f t="shared" si="36"/>
        <v>past_twentytwo_month_return_sector_median.name = 'past_twentytwo_month_return_sector_median'</v>
      </c>
      <c r="O74" t="str">
        <f t="shared" si="37"/>
        <v>df = df.join(past_twentytwo_month_return_sector_median, on=['year-month', 'sector'])</v>
      </c>
      <c r="P74" t="str">
        <f t="shared" si="3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Q74" t="str">
        <f t="shared" si="39"/>
        <v>df = df.join(past_twentytwo_month_return_mad, on=['year-month'])</v>
      </c>
      <c r="R74" t="str">
        <f t="shared" si="40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S74" t="str">
        <f t="shared" si="41"/>
        <v>past_twentytwo_month_return_sector_mad.name = 'past_twentytwo_month_return_sector_mad'</v>
      </c>
      <c r="T74" t="str">
        <f t="shared" si="42"/>
        <v>df = df.join(past_twentytwo_month_return_sector_mad, on=['year-month', 'sector'])</v>
      </c>
      <c r="U74" t="str">
        <f t="shared" si="43"/>
        <v>df['past_twentytwo_month_return_zscore'] = (df['past_twentytwo_month_return'] - df['past_twentytwo_month_return_median']) / df['past_twentytwo_month_return_mad']</v>
      </c>
      <c r="V74" t="str">
        <f t="shared" si="44"/>
        <v>df['past_twentytwo_month_return_sector_zscore'] = (df['past_twentytwo_month_return'] - df['past_twentytwo_month_return_sector_median']) / df['past_twentytwo_month_return_sector_mad']</v>
      </c>
    </row>
    <row r="75" spans="1:22" x14ac:dyDescent="0.25">
      <c r="A75" t="s">
        <v>141</v>
      </c>
      <c r="B75" s="2">
        <v>26</v>
      </c>
      <c r="C75" t="str">
        <f t="shared" si="45"/>
        <v xml:space="preserve">'past_twentythree_month_return', </v>
      </c>
      <c r="D75">
        <v>625</v>
      </c>
      <c r="E75" t="str">
        <f t="shared" si="46"/>
        <v xml:space="preserve">df = df[np.abs(df.past_twentythree_month_return-df.past_twentythree_month_return.apply(np.nanmean())&lt;=(3*df.past_twentythree_month_return.apply(nanstd())] </v>
      </c>
      <c r="F75" t="str">
        <f t="shared" si="47"/>
        <v>past_twentythree_month_return.name = dependent['past_twentythree_month_return']</v>
      </c>
      <c r="G75" t="str">
        <f t="shared" si="32"/>
        <v>past_twentythree_month_return_median = df.groupby(['year-month'])[['past_twentythree_month_return']].apply(np.nanmedian)</v>
      </c>
      <c r="H75">
        <v>626</v>
      </c>
      <c r="I75" t="str">
        <f t="shared" si="33"/>
        <v>past_twentythree_month_return_median.name = 'past_twentythree_month_return_median'</v>
      </c>
      <c r="J75">
        <v>627</v>
      </c>
      <c r="K75">
        <v>628</v>
      </c>
      <c r="L75" t="str">
        <f t="shared" si="34"/>
        <v>df = df.join(past_twentythree_month_return_median, on=['year-month'])</v>
      </c>
      <c r="M75" t="str">
        <f t="shared" si="35"/>
        <v>past_twentythree_month_return_sector_median = df.groupby(['year-month', 'sector'])[['past_twentythree_month_return']].apply(np.nanmedian)</v>
      </c>
      <c r="N75" t="str">
        <f t="shared" si="36"/>
        <v>past_twentythree_month_return_sector_median.name = 'past_twentythree_month_return_sector_median'</v>
      </c>
      <c r="O75" t="str">
        <f t="shared" si="37"/>
        <v>df = df.join(past_twentythree_month_return_sector_median, on=['year-month', 'sector'])</v>
      </c>
      <c r="P75" t="str">
        <f t="shared" si="3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Q75" t="str">
        <f t="shared" si="39"/>
        <v>df = df.join(past_twentythree_month_return_mad, on=['year-month'])</v>
      </c>
      <c r="R75" t="str">
        <f t="shared" si="40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S75" t="str">
        <f t="shared" si="41"/>
        <v>past_twentythree_month_return_sector_mad.name = 'past_twentythree_month_return_sector_mad'</v>
      </c>
      <c r="T75" t="str">
        <f t="shared" si="42"/>
        <v>df = df.join(past_twentythree_month_return_sector_mad, on=['year-month', 'sector'])</v>
      </c>
      <c r="U75" t="str">
        <f t="shared" si="43"/>
        <v>df['past_twentythree_month_return_zscore'] = (df['past_twentythree_month_return'] - df['past_twentythree_month_return_median']) / df['past_twentythree_month_return_mad']</v>
      </c>
      <c r="V75" t="str">
        <f t="shared" si="44"/>
        <v>df['past_twentythree_month_return_sector_zscore'] = (df['past_twentythree_month_return'] - df['past_twentythree_month_return_sector_median']) / df['past_twentythree_month_return_sector_mad']</v>
      </c>
    </row>
    <row r="76" spans="1:22" x14ac:dyDescent="0.25">
      <c r="A76" t="s">
        <v>128</v>
      </c>
      <c r="B76" s="2">
        <v>27</v>
      </c>
      <c r="C76" t="str">
        <f t="shared" si="45"/>
        <v xml:space="preserve">'past_twentyfour_month_return', </v>
      </c>
      <c r="D76">
        <v>585</v>
      </c>
      <c r="E76" t="str">
        <f t="shared" si="46"/>
        <v xml:space="preserve">df = df[np.abs(df.past_twentyfour_month_return-df.past_twentyfour_month_return.apply(np.nanmean())&lt;=(3*df.past_twentyfour_month_return.apply(nanstd())] </v>
      </c>
      <c r="F76" t="str">
        <f t="shared" si="47"/>
        <v>past_twentyfour_month_return.name = dependent['past_twentyfour_month_return']</v>
      </c>
      <c r="G76" t="str">
        <f t="shared" si="32"/>
        <v>past_twentyfour_month_return_median = df.groupby(['year-month'])[['past_twentyfour_month_return']].apply(np.nanmedian)</v>
      </c>
      <c r="H76">
        <v>586</v>
      </c>
      <c r="I76" t="str">
        <f t="shared" si="33"/>
        <v>past_twentyfour_month_return_median.name = 'past_twentyfour_month_return_median'</v>
      </c>
      <c r="J76">
        <v>587</v>
      </c>
      <c r="K76">
        <v>588</v>
      </c>
      <c r="L76" t="str">
        <f t="shared" si="34"/>
        <v>df = df.join(past_twentyfour_month_return_median, on=['year-month'])</v>
      </c>
      <c r="M76" t="str">
        <f t="shared" si="35"/>
        <v>past_twentyfour_month_return_sector_median = df.groupby(['year-month', 'sector'])[['past_twentyfour_month_return']].apply(np.nanmedian)</v>
      </c>
      <c r="N76" t="str">
        <f t="shared" si="36"/>
        <v>past_twentyfour_month_return_sector_median.name = 'past_twentyfour_month_return_sector_median'</v>
      </c>
      <c r="O76" t="str">
        <f t="shared" si="37"/>
        <v>df = df.join(past_twentyfour_month_return_sector_median, on=['year-month', 'sector'])</v>
      </c>
      <c r="P76" t="str">
        <f t="shared" si="3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Q76" t="str">
        <f t="shared" si="39"/>
        <v>df = df.join(past_twentyfour_month_return_mad, on=['year-month'])</v>
      </c>
      <c r="R76" t="str">
        <f t="shared" si="40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S76" t="str">
        <f t="shared" si="41"/>
        <v>past_twentyfour_month_return_sector_mad.name = 'past_twentyfour_month_return_sector_mad'</v>
      </c>
      <c r="T76" t="str">
        <f t="shared" si="42"/>
        <v>df = df.join(past_twentyfour_month_return_sector_mad, on=['year-month', 'sector'])</v>
      </c>
      <c r="U76" t="str">
        <f t="shared" si="43"/>
        <v>df['past_twentyfour_month_return_zscore'] = (df['past_twentyfour_month_return'] - df['past_twentyfour_month_return_median']) / df['past_twentyfour_month_return_mad']</v>
      </c>
      <c r="V76" t="str">
        <f t="shared" si="44"/>
        <v>df['past_twentyfour_month_return_sector_zscore'] = (df['past_twentyfour_month_return'] - df['past_twentyfour_month_return_sector_median']) / df['past_twentyfour_month_return_sector_mad']</v>
      </c>
    </row>
    <row r="77" spans="1:22" x14ac:dyDescent="0.25">
      <c r="A77" t="s">
        <v>125</v>
      </c>
      <c r="B77" s="2">
        <v>28</v>
      </c>
      <c r="C77" t="str">
        <f t="shared" si="45"/>
        <v xml:space="preserve">'past_twentyfive_month_return', </v>
      </c>
      <c r="D77">
        <v>577</v>
      </c>
      <c r="E77" t="str">
        <f t="shared" si="46"/>
        <v xml:space="preserve">df = df[np.abs(df.past_twentyfive_month_return-df.past_twentyfive_month_return.apply(np.nanmean())&lt;=(3*df.past_twentyfive_month_return.apply(nanstd())] </v>
      </c>
      <c r="F77" t="str">
        <f t="shared" si="47"/>
        <v>past_twentyfive_month_return.name = dependent['past_twentyfive_month_return']</v>
      </c>
      <c r="G77" t="str">
        <f t="shared" si="32"/>
        <v>past_twentyfive_month_return_median = df.groupby(['year-month'])[['past_twentyfive_month_return']].apply(np.nanmedian)</v>
      </c>
      <c r="H77">
        <v>578</v>
      </c>
      <c r="I77" t="str">
        <f t="shared" si="33"/>
        <v>past_twentyfive_month_return_median.name = 'past_twentyfive_month_return_median'</v>
      </c>
      <c r="J77">
        <v>579</v>
      </c>
      <c r="K77">
        <v>580</v>
      </c>
      <c r="L77" t="str">
        <f t="shared" si="34"/>
        <v>df = df.join(past_twentyfive_month_return_median, on=['year-month'])</v>
      </c>
      <c r="M77" t="str">
        <f t="shared" si="35"/>
        <v>past_twentyfive_month_return_sector_median = df.groupby(['year-month', 'sector'])[['past_twentyfive_month_return']].apply(np.nanmedian)</v>
      </c>
      <c r="N77" t="str">
        <f t="shared" si="36"/>
        <v>past_twentyfive_month_return_sector_median.name = 'past_twentyfive_month_return_sector_median'</v>
      </c>
      <c r="O77" t="str">
        <f t="shared" si="37"/>
        <v>df = df.join(past_twentyfive_month_return_sector_median, on=['year-month', 'sector'])</v>
      </c>
      <c r="P77" t="str">
        <f t="shared" si="3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Q77" t="str">
        <f t="shared" si="39"/>
        <v>df = df.join(past_twentyfive_month_return_mad, on=['year-month'])</v>
      </c>
      <c r="R77" t="str">
        <f t="shared" si="40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S77" t="str">
        <f t="shared" si="41"/>
        <v>past_twentyfive_month_return_sector_mad.name = 'past_twentyfive_month_return_sector_mad'</v>
      </c>
      <c r="T77" t="str">
        <f t="shared" si="42"/>
        <v>df = df.join(past_twentyfive_month_return_sector_mad, on=['year-month', 'sector'])</v>
      </c>
      <c r="U77" t="str">
        <f t="shared" si="43"/>
        <v>df['past_twentyfive_month_return_zscore'] = (df['past_twentyfive_month_return'] - df['past_twentyfive_month_return_median']) / df['past_twentyfive_month_return_mad']</v>
      </c>
      <c r="V77" t="str">
        <f t="shared" si="44"/>
        <v>df['past_twentyfive_month_return_sector_zscore'] = (df['past_twentyfive_month_return'] - df['past_twentyfive_month_return_sector_median']) / df['past_twentyfive_month_return_sector_mad']</v>
      </c>
    </row>
    <row r="78" spans="1:22" x14ac:dyDescent="0.25">
      <c r="A78" t="s">
        <v>116</v>
      </c>
      <c r="B78" s="2">
        <v>29</v>
      </c>
      <c r="C78" t="str">
        <f t="shared" si="45"/>
        <v xml:space="preserve">'past_twentysix_month_return', </v>
      </c>
      <c r="D78">
        <v>617</v>
      </c>
      <c r="E78" t="str">
        <f t="shared" si="46"/>
        <v xml:space="preserve">df = df[np.abs(df.past_twentysix_month_return-df.past_twentysix_month_return.apply(np.nanmean())&lt;=(3*df.past_twentysix_month_return.apply(nanstd())] </v>
      </c>
      <c r="F78" t="str">
        <f t="shared" si="47"/>
        <v>past_twentysix_month_return.name = dependent['past_twentysix_month_return']</v>
      </c>
      <c r="G78" t="str">
        <f t="shared" si="32"/>
        <v>past_twentysix_month_return_median = df.groupby(['year-month'])[['past_twentysix_month_return']].apply(np.nanmedian)</v>
      </c>
      <c r="H78">
        <v>618</v>
      </c>
      <c r="I78" t="str">
        <f t="shared" si="33"/>
        <v>past_twentysix_month_return_median.name = 'past_twentysix_month_return_median'</v>
      </c>
      <c r="J78">
        <v>619</v>
      </c>
      <c r="K78">
        <v>620</v>
      </c>
      <c r="L78" t="str">
        <f t="shared" si="34"/>
        <v>df = df.join(past_twentysix_month_return_median, on=['year-month'])</v>
      </c>
      <c r="M78" t="str">
        <f t="shared" si="35"/>
        <v>past_twentysix_month_return_sector_median = df.groupby(['year-month', 'sector'])[['past_twentysix_month_return']].apply(np.nanmedian)</v>
      </c>
      <c r="N78" t="str">
        <f t="shared" si="36"/>
        <v>past_twentysix_month_return_sector_median.name = 'past_twentysix_month_return_sector_median'</v>
      </c>
      <c r="O78" t="str">
        <f t="shared" si="37"/>
        <v>df = df.join(past_twentysix_month_return_sector_median, on=['year-month', 'sector'])</v>
      </c>
      <c r="P78" t="str">
        <f t="shared" si="3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Q78" t="str">
        <f t="shared" si="39"/>
        <v>df = df.join(past_twentysix_month_return_mad, on=['year-month'])</v>
      </c>
      <c r="R78" t="str">
        <f t="shared" si="40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S78" t="str">
        <f t="shared" si="41"/>
        <v>past_twentysix_month_return_sector_mad.name = 'past_twentysix_month_return_sector_mad'</v>
      </c>
      <c r="T78" t="str">
        <f t="shared" si="42"/>
        <v>df = df.join(past_twentysix_month_return_sector_mad, on=['year-month', 'sector'])</v>
      </c>
      <c r="U78" t="str">
        <f t="shared" si="43"/>
        <v>df['past_twentysix_month_return_zscore'] = (df['past_twentysix_month_return'] - df['past_twentysix_month_return_median']) / df['past_twentysix_month_return_mad']</v>
      </c>
      <c r="V78" t="str">
        <f t="shared" si="44"/>
        <v>df['past_twentysix_month_return_sector_zscore'] = (df['past_twentysix_month_return'] - df['past_twentysix_month_return_sector_median']) / df['past_twentysix_month_return_sector_mad']</v>
      </c>
    </row>
    <row r="79" spans="1:22" x14ac:dyDescent="0.25">
      <c r="A79" t="s">
        <v>105</v>
      </c>
      <c r="B79" s="2">
        <v>30</v>
      </c>
      <c r="C79" t="str">
        <f t="shared" si="45"/>
        <v xml:space="preserve">'past_twentyseven_month_return', </v>
      </c>
      <c r="D79">
        <v>609</v>
      </c>
      <c r="E79" t="str">
        <f t="shared" si="46"/>
        <v xml:space="preserve">df = df[np.abs(df.past_twentyseven_month_return-df.past_twentyseven_month_return.apply(np.nanmean())&lt;=(3*df.past_twentyseven_month_return.apply(nanstd())] </v>
      </c>
      <c r="F79" t="str">
        <f t="shared" si="47"/>
        <v>past_twentyseven_month_return.name = dependent['past_twentyseven_month_return']</v>
      </c>
      <c r="G79" t="str">
        <f t="shared" si="32"/>
        <v>past_twentyseven_month_return_median = df.groupby(['year-month'])[['past_twentyseven_month_return']].apply(np.nanmedian)</v>
      </c>
      <c r="H79">
        <v>610</v>
      </c>
      <c r="I79" t="str">
        <f t="shared" si="33"/>
        <v>past_twentyseven_month_return_median.name = 'past_twentyseven_month_return_median'</v>
      </c>
      <c r="J79">
        <v>611</v>
      </c>
      <c r="K79">
        <v>612</v>
      </c>
      <c r="L79" t="str">
        <f t="shared" si="34"/>
        <v>df = df.join(past_twentyseven_month_return_median, on=['year-month'])</v>
      </c>
      <c r="M79" t="str">
        <f t="shared" si="35"/>
        <v>past_twentyseven_month_return_sector_median = df.groupby(['year-month', 'sector'])[['past_twentyseven_month_return']].apply(np.nanmedian)</v>
      </c>
      <c r="N79" t="str">
        <f t="shared" si="36"/>
        <v>past_twentyseven_month_return_sector_median.name = 'past_twentyseven_month_return_sector_median'</v>
      </c>
      <c r="O79" t="str">
        <f t="shared" si="37"/>
        <v>df = df.join(past_twentyseven_month_return_sector_median, on=['year-month', 'sector'])</v>
      </c>
      <c r="P79" t="str">
        <f t="shared" si="3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Q79" t="str">
        <f t="shared" si="39"/>
        <v>df = df.join(past_twentyseven_month_return_mad, on=['year-month'])</v>
      </c>
      <c r="R79" t="str">
        <f t="shared" si="40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S79" t="str">
        <f t="shared" si="41"/>
        <v>past_twentyseven_month_return_sector_mad.name = 'past_twentyseven_month_return_sector_mad'</v>
      </c>
      <c r="T79" t="str">
        <f t="shared" si="42"/>
        <v>df = df.join(past_twentyseven_month_return_sector_mad, on=['year-month', 'sector'])</v>
      </c>
      <c r="U79" t="str">
        <f t="shared" si="43"/>
        <v>df['past_twentyseven_month_return_zscore'] = (df['past_twentyseven_month_return'] - df['past_twentyseven_month_return_median']) / df['past_twentyseven_month_return_mad']</v>
      </c>
      <c r="V79" t="str">
        <f t="shared" si="44"/>
        <v>df['past_twentyseven_month_return_sector_zscore'] = (df['past_twentyseven_month_return'] - df['past_twentyseven_month_return_sector_median']) / df['past_twentyseven_month_return_sector_mad']</v>
      </c>
    </row>
    <row r="80" spans="1:22" x14ac:dyDescent="0.25">
      <c r="A80" t="s">
        <v>93</v>
      </c>
      <c r="B80" s="2">
        <v>31</v>
      </c>
      <c r="C80" t="str">
        <f t="shared" si="45"/>
        <v xml:space="preserve">'past_twentyeight_month_return', </v>
      </c>
      <c r="D80">
        <v>569</v>
      </c>
      <c r="E80" t="str">
        <f t="shared" si="46"/>
        <v xml:space="preserve">df = df[np.abs(df.past_twentyeight_month_return-df.past_twentyeight_month_return.apply(np.nanmean())&lt;=(3*df.past_twentyeight_month_return.apply(nanstd())] </v>
      </c>
      <c r="F80" t="str">
        <f t="shared" si="47"/>
        <v>past_twentyeight_month_return.name = dependent['past_twentyeight_month_return']</v>
      </c>
      <c r="G80" t="str">
        <f t="shared" si="32"/>
        <v>past_twentyeight_month_return_median = df.groupby(['year-month'])[['past_twentyeight_month_return']].apply(np.nanmedian)</v>
      </c>
      <c r="H80">
        <v>570</v>
      </c>
      <c r="I80" t="str">
        <f t="shared" si="33"/>
        <v>past_twentyeight_month_return_median.name = 'past_twentyeight_month_return_median'</v>
      </c>
      <c r="J80">
        <v>571</v>
      </c>
      <c r="K80">
        <v>572</v>
      </c>
      <c r="L80" t="str">
        <f t="shared" si="34"/>
        <v>df = df.join(past_twentyeight_month_return_median, on=['year-month'])</v>
      </c>
      <c r="M80" t="str">
        <f t="shared" si="35"/>
        <v>past_twentyeight_month_return_sector_median = df.groupby(['year-month', 'sector'])[['past_twentyeight_month_return']].apply(np.nanmedian)</v>
      </c>
      <c r="N80" t="str">
        <f t="shared" si="36"/>
        <v>past_twentyeight_month_return_sector_median.name = 'past_twentyeight_month_return_sector_median'</v>
      </c>
      <c r="O80" t="str">
        <f t="shared" si="37"/>
        <v>df = df.join(past_twentyeight_month_return_sector_median, on=['year-month', 'sector'])</v>
      </c>
      <c r="P80" t="str">
        <f t="shared" si="3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Q80" t="str">
        <f t="shared" si="39"/>
        <v>df = df.join(past_twentyeight_month_return_mad, on=['year-month'])</v>
      </c>
      <c r="R80" t="str">
        <f t="shared" si="40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S80" t="str">
        <f t="shared" si="41"/>
        <v>past_twentyeight_month_return_sector_mad.name = 'past_twentyeight_month_return_sector_mad'</v>
      </c>
      <c r="T80" t="str">
        <f t="shared" si="42"/>
        <v>df = df.join(past_twentyeight_month_return_sector_mad, on=['year-month', 'sector'])</v>
      </c>
      <c r="U80" t="str">
        <f t="shared" si="43"/>
        <v>df['past_twentyeight_month_return_zscore'] = (df['past_twentyeight_month_return'] - df['past_twentyeight_month_return_median']) / df['past_twentyeight_month_return_mad']</v>
      </c>
      <c r="V80" t="str">
        <f t="shared" si="44"/>
        <v>df['past_twentyeight_month_return_sector_zscore'] = (df['past_twentyeight_month_return'] - df['past_twentyeight_month_return_sector_median']) / df['past_twentyeight_month_return_sector_mad']</v>
      </c>
    </row>
    <row r="81" spans="1:22" x14ac:dyDescent="0.25">
      <c r="A81" t="s">
        <v>86</v>
      </c>
      <c r="B81" s="2">
        <v>32</v>
      </c>
      <c r="C81" t="str">
        <f t="shared" si="45"/>
        <v xml:space="preserve">'past_twentynine_month_return', </v>
      </c>
      <c r="D81">
        <v>593</v>
      </c>
      <c r="E81" t="str">
        <f t="shared" si="46"/>
        <v xml:space="preserve">df = df[np.abs(df.past_twentynine_month_return-df.past_twentynine_month_return.apply(np.nanmean())&lt;=(3*df.past_twentynine_month_return.apply(nanstd())] </v>
      </c>
      <c r="F81" t="str">
        <f t="shared" si="47"/>
        <v>past_twentynine_month_return.name = dependent['past_twentynine_month_return']</v>
      </c>
      <c r="G81" t="str">
        <f t="shared" si="32"/>
        <v>past_twentynine_month_return_median = df.groupby(['year-month'])[['past_twentynine_month_return']].apply(np.nanmedian)</v>
      </c>
      <c r="H81">
        <v>594</v>
      </c>
      <c r="I81" t="str">
        <f t="shared" si="33"/>
        <v>past_twentynine_month_return_median.name = 'past_twentynine_month_return_median'</v>
      </c>
      <c r="J81">
        <v>595</v>
      </c>
      <c r="K81">
        <v>596</v>
      </c>
      <c r="L81" t="str">
        <f t="shared" si="34"/>
        <v>df = df.join(past_twentynine_month_return_median, on=['year-month'])</v>
      </c>
      <c r="M81" t="str">
        <f t="shared" si="35"/>
        <v>past_twentynine_month_return_sector_median = df.groupby(['year-month', 'sector'])[['past_twentynine_month_return']].apply(np.nanmedian)</v>
      </c>
      <c r="N81" t="str">
        <f t="shared" si="36"/>
        <v>past_twentynine_month_return_sector_median.name = 'past_twentynine_month_return_sector_median'</v>
      </c>
      <c r="O81" t="str">
        <f t="shared" si="37"/>
        <v>df = df.join(past_twentynine_month_return_sector_median, on=['year-month', 'sector'])</v>
      </c>
      <c r="P81" t="str">
        <f t="shared" si="3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Q81" t="str">
        <f t="shared" si="39"/>
        <v>df = df.join(past_twentynine_month_return_mad, on=['year-month'])</v>
      </c>
      <c r="R81" t="str">
        <f t="shared" si="40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S81" t="str">
        <f t="shared" si="41"/>
        <v>past_twentynine_month_return_sector_mad.name = 'past_twentynine_month_return_sector_mad'</v>
      </c>
      <c r="T81" t="str">
        <f t="shared" si="42"/>
        <v>df = df.join(past_twentynine_month_return_sector_mad, on=['year-month', 'sector'])</v>
      </c>
      <c r="U81" t="str">
        <f t="shared" si="43"/>
        <v>df['past_twentynine_month_return_zscore'] = (df['past_twentynine_month_return'] - df['past_twentynine_month_return_median']) / df['past_twentynine_month_return_mad']</v>
      </c>
      <c r="V81" t="str">
        <f t="shared" si="44"/>
        <v>df['past_twentynine_month_return_sector_zscore'] = (df['past_twentynine_month_return'] - df['past_twentynine_month_return_sector_median']) / df['past_twentynine_month_return_sector_mad']</v>
      </c>
    </row>
    <row r="82" spans="1:22" x14ac:dyDescent="0.25">
      <c r="A82" t="s">
        <v>79</v>
      </c>
      <c r="B82" s="2">
        <v>33</v>
      </c>
      <c r="C82" t="str">
        <f t="shared" si="45"/>
        <v xml:space="preserve">'past_thirty_month_return', </v>
      </c>
      <c r="D82">
        <v>489</v>
      </c>
      <c r="E82" t="str">
        <f t="shared" si="46"/>
        <v xml:space="preserve">df = df[np.abs(df.past_thirty_month_return-df.past_thirty_month_return.apply(np.nanmean())&lt;=(3*df.past_thirty_month_return.apply(nanstd())] </v>
      </c>
      <c r="F82" t="str">
        <f t="shared" si="47"/>
        <v>past_thirty_month_return.name = dependent['past_thirty_month_return']</v>
      </c>
      <c r="G82" t="str">
        <f t="shared" si="32"/>
        <v>past_thirty_month_return_median = df.groupby(['year-month'])[['past_thirty_month_return']].apply(np.nanmedian)</v>
      </c>
      <c r="H82">
        <v>490</v>
      </c>
      <c r="I82" t="str">
        <f t="shared" si="33"/>
        <v>past_thirty_month_return_median.name = 'past_thirty_month_return_median'</v>
      </c>
      <c r="J82">
        <v>491</v>
      </c>
      <c r="K82">
        <v>492</v>
      </c>
      <c r="L82" t="str">
        <f t="shared" si="34"/>
        <v>df = df.join(past_thirty_month_return_median, on=['year-month'])</v>
      </c>
      <c r="M82" t="str">
        <f t="shared" si="35"/>
        <v>past_thirty_month_return_sector_median = df.groupby(['year-month', 'sector'])[['past_thirty_month_return']].apply(np.nanmedian)</v>
      </c>
      <c r="N82" t="str">
        <f t="shared" si="36"/>
        <v>past_thirty_month_return_sector_median.name = 'past_thirty_month_return_sector_median'</v>
      </c>
      <c r="O82" t="str">
        <f t="shared" si="37"/>
        <v>df = df.join(past_thirty_month_return_sector_median, on=['year-month', 'sector'])</v>
      </c>
      <c r="P82" t="str">
        <f t="shared" si="38"/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Q82" t="str">
        <f t="shared" si="39"/>
        <v>df = df.join(past_thirty_month_return_mad, on=['year-month'])</v>
      </c>
      <c r="R82" t="str">
        <f t="shared" si="40"/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S82" t="str">
        <f t="shared" si="41"/>
        <v>past_thirty_month_return_sector_mad.name = 'past_thirty_month_return_sector_mad'</v>
      </c>
      <c r="T82" t="str">
        <f t="shared" si="42"/>
        <v>df = df.join(past_thirty_month_return_sector_mad, on=['year-month', 'sector'])</v>
      </c>
      <c r="U82" t="str">
        <f t="shared" si="43"/>
        <v>df['past_thirty_month_return_zscore'] = (df['past_thirty_month_return'] - df['past_thirty_month_return_median']) / df['past_thirty_month_return_mad']</v>
      </c>
      <c r="V82" t="str">
        <f t="shared" si="44"/>
        <v>df['past_thirty_month_return_sector_zscore'] = (df['past_thirty_month_return'] - df['past_thirty_month_return_sector_median']) / df['past_thirty_month_return_sector_mad']</v>
      </c>
    </row>
    <row r="83" spans="1:22" x14ac:dyDescent="0.25">
      <c r="A83" t="s">
        <v>73</v>
      </c>
      <c r="B83" s="2">
        <v>34</v>
      </c>
      <c r="C83" t="str">
        <f t="shared" si="45"/>
        <v xml:space="preserve">'past_thirtyone_month_return', </v>
      </c>
      <c r="D83">
        <v>513</v>
      </c>
      <c r="E83" t="str">
        <f t="shared" si="46"/>
        <v xml:space="preserve">df = df[np.abs(df.past_thirtyone_month_return-df.past_thirtyone_month_return.apply(np.nanmean())&lt;=(3*df.past_thirtyone_month_return.apply(nanstd())] </v>
      </c>
      <c r="F83" t="str">
        <f t="shared" si="47"/>
        <v>past_thirtyone_month_return.name = dependent['past_thirtyone_month_return']</v>
      </c>
      <c r="G83" t="str">
        <f t="shared" si="32"/>
        <v>past_thirtyone_month_return_median = df.groupby(['year-month'])[['past_thirtyone_month_return']].apply(np.nanmedian)</v>
      </c>
      <c r="H83">
        <v>514</v>
      </c>
      <c r="I83" t="str">
        <f t="shared" si="33"/>
        <v>past_thirtyone_month_return_median.name = 'past_thirtyone_month_return_median'</v>
      </c>
      <c r="J83">
        <v>515</v>
      </c>
      <c r="K83">
        <v>516</v>
      </c>
      <c r="L83" t="str">
        <f t="shared" si="34"/>
        <v>df = df.join(past_thirtyone_month_return_median, on=['year-month'])</v>
      </c>
      <c r="M83" t="str">
        <f t="shared" si="35"/>
        <v>past_thirtyone_month_return_sector_median = df.groupby(['year-month', 'sector'])[['past_thirtyone_month_return']].apply(np.nanmedian)</v>
      </c>
      <c r="N83" t="str">
        <f t="shared" si="36"/>
        <v>past_thirtyone_month_return_sector_median.name = 'past_thirtyone_month_return_sector_median'</v>
      </c>
      <c r="O83" t="str">
        <f t="shared" si="37"/>
        <v>df = df.join(past_thirtyone_month_return_sector_median, on=['year-month', 'sector'])</v>
      </c>
      <c r="P83" t="str">
        <f t="shared" si="38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Q83" t="str">
        <f t="shared" si="39"/>
        <v>df = df.join(past_thirtyone_month_return_mad, on=['year-month'])</v>
      </c>
      <c r="R83" t="str">
        <f t="shared" si="40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S83" t="str">
        <f t="shared" si="41"/>
        <v>past_thirtyone_month_return_sector_mad.name = 'past_thirtyone_month_return_sector_mad'</v>
      </c>
      <c r="T83" t="str">
        <f t="shared" si="42"/>
        <v>df = df.join(past_thirtyone_month_return_sector_mad, on=['year-month', 'sector'])</v>
      </c>
      <c r="U83" t="str">
        <f t="shared" si="43"/>
        <v>df['past_thirtyone_month_return_zscore'] = (df['past_thirtyone_month_return'] - df['past_thirtyone_month_return_median']) / df['past_thirtyone_month_return_mad']</v>
      </c>
      <c r="V83" t="str">
        <f t="shared" si="44"/>
        <v>df['past_thirtyone_month_return_sector_zscore'] = (df['past_thirtyone_month_return'] - df['past_thirtyone_month_return_sector_median']) / df['past_thirtyone_month_return_sector_mad']</v>
      </c>
    </row>
    <row r="84" spans="1:22" x14ac:dyDescent="0.25">
      <c r="A84" t="s">
        <v>65</v>
      </c>
      <c r="B84" s="2">
        <v>35</v>
      </c>
      <c r="C84" t="str">
        <f t="shared" si="45"/>
        <v xml:space="preserve">'past_thirtytwo_month_return', </v>
      </c>
      <c r="D84">
        <v>537</v>
      </c>
      <c r="E84" t="str">
        <f t="shared" si="46"/>
        <v xml:space="preserve">df = df[np.abs(df.past_thirtytwo_month_return-df.past_thirtytwo_month_return.apply(np.nanmean())&lt;=(3*df.past_thirtytwo_month_return.apply(nanstd())] </v>
      </c>
      <c r="F84" t="str">
        <f t="shared" si="47"/>
        <v>past_thirtytwo_month_return.name = dependent['past_thirtytwo_month_return']</v>
      </c>
      <c r="G84" t="str">
        <f t="shared" si="32"/>
        <v>past_thirtytwo_month_return_median = df.groupby(['year-month'])[['past_thirtytwo_month_return']].apply(np.nanmedian)</v>
      </c>
      <c r="H84">
        <v>538</v>
      </c>
      <c r="I84" t="str">
        <f t="shared" si="33"/>
        <v>past_thirtytwo_month_return_median.name = 'past_thirtytwo_month_return_median'</v>
      </c>
      <c r="J84">
        <v>539</v>
      </c>
      <c r="K84">
        <v>540</v>
      </c>
      <c r="L84" t="str">
        <f t="shared" si="34"/>
        <v>df = df.join(past_thirtytwo_month_return_median, on=['year-month'])</v>
      </c>
      <c r="M84" t="str">
        <f t="shared" si="35"/>
        <v>past_thirtytwo_month_return_sector_median = df.groupby(['year-month', 'sector'])[['past_thirtytwo_month_return']].apply(np.nanmedian)</v>
      </c>
      <c r="N84" t="str">
        <f t="shared" si="36"/>
        <v>past_thirtytwo_month_return_sector_median.name = 'past_thirtytwo_month_return_sector_median'</v>
      </c>
      <c r="O84" t="str">
        <f t="shared" si="37"/>
        <v>df = df.join(past_thirtytwo_month_return_sector_median, on=['year-month', 'sector'])</v>
      </c>
      <c r="P84" t="str">
        <f t="shared" si="38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Q84" t="str">
        <f t="shared" si="39"/>
        <v>df = df.join(past_thirtytwo_month_return_mad, on=['year-month'])</v>
      </c>
      <c r="R84" t="str">
        <f t="shared" si="40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S84" t="str">
        <f t="shared" si="41"/>
        <v>past_thirtytwo_month_return_sector_mad.name = 'past_thirtytwo_month_return_sector_mad'</v>
      </c>
      <c r="T84" t="str">
        <f t="shared" si="42"/>
        <v>df = df.join(past_thirtytwo_month_return_sector_mad, on=['year-month', 'sector'])</v>
      </c>
      <c r="U84" t="str">
        <f t="shared" si="43"/>
        <v>df['past_thirtytwo_month_return_zscore'] = (df['past_thirtytwo_month_return'] - df['past_thirtytwo_month_return_median']) / df['past_thirtytwo_month_return_mad']</v>
      </c>
      <c r="V84" t="str">
        <f t="shared" si="44"/>
        <v>df['past_thirtytwo_month_return_sector_zscore'] = (df['past_thirtytwo_month_return'] - df['past_thirtytwo_month_return_sector_median']) / df['past_thirtytwo_month_return_sector_mad']</v>
      </c>
    </row>
    <row r="85" spans="1:22" x14ac:dyDescent="0.25">
      <c r="A85" t="s">
        <v>52</v>
      </c>
      <c r="B85" s="2">
        <v>36</v>
      </c>
      <c r="C85" t="str">
        <f>CONCATENATE("'",A85,"', ")</f>
        <v xml:space="preserve">'past_thirtythree_month_return', </v>
      </c>
      <c r="D85">
        <v>529</v>
      </c>
      <c r="E85" t="str">
        <f t="shared" ref="E85:E88" si="48">CONCATENATE("df = df[np.abs(df.",A85,"-df.",A85,".apply(np.nanmean())&lt;=(3*df.",A85,".apply(nanstd())] ")</f>
        <v xml:space="preserve">df = df[np.abs(df.past_thirtythree_month_return-df.past_thirtythree_month_return.apply(np.nanmean())&lt;=(3*df.past_thirtythree_month_return.apply(nanstd())] </v>
      </c>
      <c r="F85" t="str">
        <f t="shared" si="47"/>
        <v>past_thirtythree_month_return.name = dependent['past_thirtythree_month_return']</v>
      </c>
      <c r="G85" t="str">
        <f t="shared" si="32"/>
        <v>past_thirtythree_month_return_median = df.groupby(['year-month'])[['past_thirtythree_month_return']].apply(np.nanmedian)</v>
      </c>
      <c r="H85">
        <v>530</v>
      </c>
      <c r="I85" t="str">
        <f t="shared" si="33"/>
        <v>past_thirtythree_month_return_median.name = 'past_thirtythree_month_return_median'</v>
      </c>
      <c r="J85">
        <v>531</v>
      </c>
      <c r="K85">
        <v>532</v>
      </c>
      <c r="L85" t="str">
        <f t="shared" si="34"/>
        <v>df = df.join(past_thirtythree_month_return_median, on=['year-month'])</v>
      </c>
      <c r="M85" t="str">
        <f t="shared" si="35"/>
        <v>past_thirtythree_month_return_sector_median = df.groupby(['year-month', 'sector'])[['past_thirtythree_month_return']].apply(np.nanmedian)</v>
      </c>
      <c r="N85" t="str">
        <f t="shared" si="36"/>
        <v>past_thirtythree_month_return_sector_median.name = 'past_thirtythree_month_return_sector_median'</v>
      </c>
      <c r="O85" t="str">
        <f t="shared" si="37"/>
        <v>df = df.join(past_thirtythree_month_return_sector_median, on=['year-month', 'sector'])</v>
      </c>
      <c r="P85" t="str">
        <f t="shared" si="38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Q85" t="str">
        <f t="shared" si="39"/>
        <v>df = df.join(past_thirtythree_month_return_mad, on=['year-month'])</v>
      </c>
      <c r="R85" t="str">
        <f t="shared" si="40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S85" t="str">
        <f t="shared" si="41"/>
        <v>past_thirtythree_month_return_sector_mad.name = 'past_thirtythree_month_return_sector_mad'</v>
      </c>
      <c r="T85" t="str">
        <f t="shared" si="42"/>
        <v>df = df.join(past_thirtythree_month_return_sector_mad, on=['year-month', 'sector'])</v>
      </c>
      <c r="U85" t="str">
        <f t="shared" si="43"/>
        <v>df['past_thirtythree_month_return_zscore'] = (df['past_thirtythree_month_return'] - df['past_thirtythree_month_return_median']) / df['past_thirtythree_month_return_mad']</v>
      </c>
      <c r="V85" t="str">
        <f t="shared" si="44"/>
        <v>df['past_thirtythree_month_return_sector_zscore'] = (df['past_thirtythree_month_return'] - df['past_thirtythree_month_return_sector_median']) / df['past_thirtythree_month_return_sector_mad']</v>
      </c>
    </row>
    <row r="86" spans="1:22" x14ac:dyDescent="0.25">
      <c r="A86" t="s">
        <v>42</v>
      </c>
      <c r="B86" s="2">
        <v>37</v>
      </c>
      <c r="C86" t="str">
        <f>CONCATENATE("'",A86,"', ")</f>
        <v xml:space="preserve">'past_thirtyfour_month_return', </v>
      </c>
      <c r="D86">
        <v>505</v>
      </c>
      <c r="E86" t="str">
        <f t="shared" si="48"/>
        <v xml:space="preserve">df = df[np.abs(df.past_thirtyfour_month_return-df.past_thirtyfour_month_return.apply(np.nanmean())&lt;=(3*df.past_thirtyfour_month_return.apply(nanstd())] </v>
      </c>
      <c r="F86" t="str">
        <f t="shared" si="47"/>
        <v>past_thirtyfour_month_return.name = dependent['past_thirtyfour_month_return']</v>
      </c>
      <c r="G86" t="str">
        <f t="shared" si="32"/>
        <v>past_thirtyfour_month_return_median = df.groupby(['year-month'])[['past_thirtyfour_month_return']].apply(np.nanmedian)</v>
      </c>
      <c r="H86">
        <v>506</v>
      </c>
      <c r="I86" t="str">
        <f t="shared" si="33"/>
        <v>past_thirtyfour_month_return_median.name = 'past_thirtyfour_month_return_median'</v>
      </c>
      <c r="J86">
        <v>507</v>
      </c>
      <c r="K86">
        <v>508</v>
      </c>
      <c r="L86" t="str">
        <f t="shared" si="34"/>
        <v>df = df.join(past_thirtyfour_month_return_median, on=['year-month'])</v>
      </c>
      <c r="M86" t="str">
        <f t="shared" si="35"/>
        <v>past_thirtyfour_month_return_sector_median = df.groupby(['year-month', 'sector'])[['past_thirtyfour_month_return']].apply(np.nanmedian)</v>
      </c>
      <c r="N86" t="str">
        <f t="shared" si="36"/>
        <v>past_thirtyfour_month_return_sector_median.name = 'past_thirtyfour_month_return_sector_median'</v>
      </c>
      <c r="O86" t="str">
        <f t="shared" si="37"/>
        <v>df = df.join(past_thirtyfour_month_return_sector_median, on=['year-month', 'sector'])</v>
      </c>
      <c r="P86" t="str">
        <f t="shared" si="38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Q86" t="str">
        <f t="shared" si="39"/>
        <v>df = df.join(past_thirtyfour_month_return_mad, on=['year-month'])</v>
      </c>
      <c r="R86" t="str">
        <f t="shared" si="40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S86" t="str">
        <f t="shared" si="41"/>
        <v>past_thirtyfour_month_return_sector_mad.name = 'past_thirtyfour_month_return_sector_mad'</v>
      </c>
      <c r="T86" t="str">
        <f t="shared" si="42"/>
        <v>df = df.join(past_thirtyfour_month_return_sector_mad, on=['year-month', 'sector'])</v>
      </c>
      <c r="U86" t="str">
        <f t="shared" si="43"/>
        <v>df['past_thirtyfour_month_return_zscore'] = (df['past_thirtyfour_month_return'] - df['past_thirtyfour_month_return_median']) / df['past_thirtyfour_month_return_mad']</v>
      </c>
      <c r="V86" t="str">
        <f t="shared" si="44"/>
        <v>df['past_thirtyfour_month_return_sector_zscore'] = (df['past_thirtyfour_month_return'] - df['past_thirtyfour_month_return_sector_median']) / df['past_thirtyfour_month_return_sector_mad']</v>
      </c>
    </row>
    <row r="87" spans="1:22" x14ac:dyDescent="0.25">
      <c r="A87" t="s">
        <v>36</v>
      </c>
      <c r="B87" s="2">
        <v>38</v>
      </c>
      <c r="C87" t="str">
        <f>CONCATENATE("'",A87,"', ")</f>
        <v xml:space="preserve">'past_thirtyfive_month_return', </v>
      </c>
      <c r="D87">
        <v>497</v>
      </c>
      <c r="E87" t="str">
        <f t="shared" si="48"/>
        <v xml:space="preserve">df = df[np.abs(df.past_thirtyfive_month_return-df.past_thirtyfive_month_return.apply(np.nanmean())&lt;=(3*df.past_thirtyfive_month_return.apply(nanstd())] </v>
      </c>
      <c r="F87" t="str">
        <f t="shared" si="47"/>
        <v>past_thirtyfive_month_return.name = dependent['past_thirtyfive_month_return']</v>
      </c>
      <c r="G87" t="str">
        <f t="shared" si="32"/>
        <v>past_thirtyfive_month_return_median = df.groupby(['year-month'])[['past_thirtyfive_month_return']].apply(np.nanmedian)</v>
      </c>
      <c r="H87">
        <v>498</v>
      </c>
      <c r="I87" t="str">
        <f t="shared" si="33"/>
        <v>past_thirtyfive_month_return_median.name = 'past_thirtyfive_month_return_median'</v>
      </c>
      <c r="J87">
        <v>499</v>
      </c>
      <c r="K87">
        <v>500</v>
      </c>
      <c r="L87" t="str">
        <f t="shared" si="34"/>
        <v>df = df.join(past_thirtyfive_month_return_median, on=['year-month'])</v>
      </c>
      <c r="M87" t="str">
        <f t="shared" si="35"/>
        <v>past_thirtyfive_month_return_sector_median = df.groupby(['year-month', 'sector'])[['past_thirtyfive_month_return']].apply(np.nanmedian)</v>
      </c>
      <c r="N87" t="str">
        <f t="shared" si="36"/>
        <v>past_thirtyfive_month_return_sector_median.name = 'past_thirtyfive_month_return_sector_median'</v>
      </c>
      <c r="O87" t="str">
        <f t="shared" si="37"/>
        <v>df = df.join(past_thirtyfive_month_return_sector_median, on=['year-month', 'sector'])</v>
      </c>
      <c r="P87" t="str">
        <f t="shared" si="38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Q87" t="str">
        <f t="shared" si="39"/>
        <v>df = df.join(past_thirtyfive_month_return_mad, on=['year-month'])</v>
      </c>
      <c r="R87" t="str">
        <f t="shared" si="40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S87" t="str">
        <f t="shared" si="41"/>
        <v>past_thirtyfive_month_return_sector_mad.name = 'past_thirtyfive_month_return_sector_mad'</v>
      </c>
      <c r="T87" t="str">
        <f t="shared" si="42"/>
        <v>df = df.join(past_thirtyfive_month_return_sector_mad, on=['year-month', 'sector'])</v>
      </c>
      <c r="U87" t="str">
        <f t="shared" si="43"/>
        <v>df['past_thirtyfive_month_return_zscore'] = (df['past_thirtyfive_month_return'] - df['past_thirtyfive_month_return_median']) / df['past_thirtyfive_month_return_mad']</v>
      </c>
      <c r="V87" t="str">
        <f t="shared" si="44"/>
        <v>df['past_thirtyfive_month_return_sector_zscore'] = (df['past_thirtyfive_month_return'] - df['past_thirtyfive_month_return_sector_median']) / df['past_thirtyfive_month_return_sector_mad']</v>
      </c>
    </row>
    <row r="88" spans="1:22" x14ac:dyDescent="0.25">
      <c r="A88" t="s">
        <v>29</v>
      </c>
      <c r="B88" s="2">
        <v>39</v>
      </c>
      <c r="C88" t="str">
        <f>CONCATENATE("'",A88,"', ")</f>
        <v xml:space="preserve">'past_thirtysix_month_return', </v>
      </c>
      <c r="D88">
        <v>521</v>
      </c>
      <c r="E88" t="str">
        <f t="shared" si="48"/>
        <v xml:space="preserve">df = df[np.abs(df.past_thirtysix_month_return-df.past_thirtysix_month_return.apply(np.nanmean())&lt;=(3*df.past_thirtysix_month_return.apply(nanstd())] </v>
      </c>
      <c r="F88" t="str">
        <f t="shared" si="47"/>
        <v>past_thirtysix_month_return.name = dependent['past_thirtysix_month_return']</v>
      </c>
      <c r="G88" t="str">
        <f t="shared" si="32"/>
        <v>past_thirtysix_month_return_median = df.groupby(['year-month'])[['past_thirtysix_month_return']].apply(np.nanmedian)</v>
      </c>
      <c r="H88">
        <v>522</v>
      </c>
      <c r="I88" t="str">
        <f t="shared" si="33"/>
        <v>past_thirtysix_month_return_median.name = 'past_thirtysix_month_return_median'</v>
      </c>
      <c r="J88">
        <v>523</v>
      </c>
      <c r="K88">
        <v>524</v>
      </c>
      <c r="L88" t="str">
        <f t="shared" si="34"/>
        <v>df = df.join(past_thirtysix_month_return_median, on=['year-month'])</v>
      </c>
      <c r="M88" t="str">
        <f t="shared" si="35"/>
        <v>past_thirtysix_month_return_sector_median = df.groupby(['year-month', 'sector'])[['past_thirtysix_month_return']].apply(np.nanmedian)</v>
      </c>
      <c r="N88" t="str">
        <f t="shared" si="36"/>
        <v>past_thirtysix_month_return_sector_median.name = 'past_thirtysix_month_return_sector_median'</v>
      </c>
      <c r="O88" t="str">
        <f t="shared" si="37"/>
        <v>df = df.join(past_thirtysix_month_return_sector_median, on=['year-month', 'sector'])</v>
      </c>
      <c r="P88" t="str">
        <f t="shared" si="38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Q88" t="str">
        <f t="shared" si="39"/>
        <v>df = df.join(past_thirtysix_month_return_mad, on=['year-month'])</v>
      </c>
      <c r="R88" t="str">
        <f t="shared" si="40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S88" t="str">
        <f t="shared" si="41"/>
        <v>past_thirtysix_month_return_sector_mad.name = 'past_thirtysix_month_return_sector_mad'</v>
      </c>
      <c r="T88" t="str">
        <f t="shared" si="42"/>
        <v>df = df.join(past_thirtysix_month_return_sector_mad, on=['year-month', 'sector'])</v>
      </c>
      <c r="U88" t="str">
        <f t="shared" si="43"/>
        <v>df['past_thirtysix_month_return_zscore'] = (df['past_thirtysix_month_return'] - df['past_thirtysix_month_return_median']) / df['past_thirtysix_month_return_mad']</v>
      </c>
      <c r="V88" t="str">
        <f t="shared" si="44"/>
        <v>df['past_thirtysix_month_return_sector_zscore'] = (df['past_thirtysix_month_return'] - df['past_thirtysix_month_return_sector_median']) / df['past_thirtysix_month_return_sector_mad']</v>
      </c>
    </row>
    <row r="89" spans="1:22" x14ac:dyDescent="0.25">
      <c r="A89" t="s">
        <v>1924</v>
      </c>
      <c r="B89" s="2">
        <v>52</v>
      </c>
      <c r="C89" t="str">
        <f t="shared" ref="C89:C112" si="49">CONCATENATE("'",A89,"', ")</f>
        <v xml:space="preserve">'past_one_month_return_sector_zscore', </v>
      </c>
    </row>
    <row r="90" spans="1:22" x14ac:dyDescent="0.25">
      <c r="A90" t="s">
        <v>1938</v>
      </c>
      <c r="B90" s="2">
        <v>53</v>
      </c>
      <c r="C90" t="str">
        <f t="shared" si="49"/>
        <v xml:space="preserve">'past_one_month_return_zscore', </v>
      </c>
    </row>
    <row r="91" spans="1:22" x14ac:dyDescent="0.25">
      <c r="A91" t="s">
        <v>1906</v>
      </c>
      <c r="B91" s="2">
        <v>54</v>
      </c>
      <c r="C91" t="str">
        <f t="shared" si="49"/>
        <v xml:space="preserve">'past_two_month_return_sector_zscore', </v>
      </c>
    </row>
    <row r="92" spans="1:22" x14ac:dyDescent="0.25">
      <c r="A92" t="s">
        <v>1907</v>
      </c>
      <c r="B92" s="2">
        <v>55</v>
      </c>
      <c r="C92" t="str">
        <f t="shared" si="49"/>
        <v xml:space="preserve">'past_two_month_return_zscore', </v>
      </c>
    </row>
    <row r="93" spans="1:22" x14ac:dyDescent="0.25">
      <c r="A93" t="s">
        <v>1829</v>
      </c>
      <c r="B93" s="2">
        <v>56</v>
      </c>
      <c r="C93" t="str">
        <f t="shared" si="49"/>
        <v xml:space="preserve">'past_three_month_return_sector_zscore', </v>
      </c>
    </row>
    <row r="94" spans="1:22" x14ac:dyDescent="0.25">
      <c r="A94" t="s">
        <v>1842</v>
      </c>
      <c r="B94" s="2">
        <v>57</v>
      </c>
      <c r="C94" t="str">
        <f t="shared" si="49"/>
        <v xml:space="preserve">'past_three_month_return_zscore', </v>
      </c>
    </row>
    <row r="95" spans="1:22" x14ac:dyDescent="0.25">
      <c r="A95" t="s">
        <v>1787</v>
      </c>
      <c r="B95" s="2">
        <v>58</v>
      </c>
      <c r="C95" t="str">
        <f t="shared" si="49"/>
        <v xml:space="preserve">'past_four_month_return_sector_zscore', </v>
      </c>
    </row>
    <row r="96" spans="1:22" x14ac:dyDescent="0.25">
      <c r="A96" t="s">
        <v>1800</v>
      </c>
      <c r="B96" s="2">
        <v>59</v>
      </c>
      <c r="C96" t="str">
        <f t="shared" si="49"/>
        <v xml:space="preserve">'past_four_month_return_zscore', </v>
      </c>
    </row>
    <row r="97" spans="1:3" x14ac:dyDescent="0.25">
      <c r="A97" t="s">
        <v>1743</v>
      </c>
      <c r="B97" s="2">
        <v>60</v>
      </c>
      <c r="C97" t="str">
        <f t="shared" si="49"/>
        <v xml:space="preserve">'past_five_month_return_sector_zscore', </v>
      </c>
    </row>
    <row r="98" spans="1:3" x14ac:dyDescent="0.25">
      <c r="A98" t="s">
        <v>1757</v>
      </c>
      <c r="B98" s="2">
        <v>61</v>
      </c>
      <c r="C98" t="str">
        <f t="shared" si="49"/>
        <v xml:space="preserve">'past_five_month_return_zscore', </v>
      </c>
    </row>
    <row r="99" spans="1:3" x14ac:dyDescent="0.25">
      <c r="A99" t="s">
        <v>1715</v>
      </c>
      <c r="B99" s="2">
        <v>62</v>
      </c>
      <c r="C99" t="str">
        <f t="shared" si="49"/>
        <v xml:space="preserve">'past_six_month_return_sector_zscore', </v>
      </c>
    </row>
    <row r="100" spans="1:3" x14ac:dyDescent="0.25">
      <c r="A100" t="s">
        <v>1728</v>
      </c>
      <c r="B100" s="2">
        <v>63</v>
      </c>
      <c r="C100" t="str">
        <f t="shared" si="49"/>
        <v xml:space="preserve">'past_six_month_return_zscore', </v>
      </c>
    </row>
    <row r="101" spans="1:3" x14ac:dyDescent="0.25">
      <c r="A101" t="s">
        <v>1698</v>
      </c>
      <c r="B101" s="2">
        <v>64</v>
      </c>
      <c r="C101" t="str">
        <f t="shared" si="49"/>
        <v xml:space="preserve">'past_seven_month_return_sector_zscore', </v>
      </c>
    </row>
    <row r="102" spans="1:3" x14ac:dyDescent="0.25">
      <c r="A102" t="s">
        <v>1700</v>
      </c>
      <c r="B102" s="2">
        <v>65</v>
      </c>
      <c r="C102" t="str">
        <f t="shared" si="49"/>
        <v xml:space="preserve">'past_seven_month_return_zscore', </v>
      </c>
    </row>
    <row r="103" spans="1:3" x14ac:dyDescent="0.25">
      <c r="A103" t="s">
        <v>1672</v>
      </c>
      <c r="B103" s="2">
        <v>66</v>
      </c>
      <c r="C103" t="str">
        <f t="shared" si="49"/>
        <v xml:space="preserve">'past_eight_month_return_sector_zscore', </v>
      </c>
    </row>
    <row r="104" spans="1:3" x14ac:dyDescent="0.25">
      <c r="A104" t="s">
        <v>1674</v>
      </c>
      <c r="B104" s="2">
        <v>67</v>
      </c>
      <c r="C104" t="str">
        <f t="shared" si="49"/>
        <v xml:space="preserve">'past_eight_month_return_zscore', </v>
      </c>
    </row>
    <row r="105" spans="1:3" x14ac:dyDescent="0.25">
      <c r="A105" t="s">
        <v>1648</v>
      </c>
      <c r="B105" s="2">
        <v>68</v>
      </c>
      <c r="C105" t="str">
        <f t="shared" si="49"/>
        <v xml:space="preserve">'past_nine_month_return_sector_zscore', </v>
      </c>
    </row>
    <row r="106" spans="1:3" x14ac:dyDescent="0.25">
      <c r="A106" t="s">
        <v>1649</v>
      </c>
      <c r="B106" s="2">
        <v>69</v>
      </c>
      <c r="C106" t="str">
        <f t="shared" si="49"/>
        <v xml:space="preserve">'past_nine_month_return_zscore', </v>
      </c>
    </row>
    <row r="107" spans="1:3" x14ac:dyDescent="0.25">
      <c r="A107" t="s">
        <v>1623</v>
      </c>
      <c r="B107" s="2">
        <v>70</v>
      </c>
      <c r="C107" t="str">
        <f t="shared" si="49"/>
        <v xml:space="preserve">'past_ten_month_return_sector_zscore', </v>
      </c>
    </row>
    <row r="108" spans="1:3" x14ac:dyDescent="0.25">
      <c r="A108" t="s">
        <v>1624</v>
      </c>
      <c r="B108" s="2">
        <v>71</v>
      </c>
      <c r="C108" t="str">
        <f t="shared" si="49"/>
        <v xml:space="preserve">'past_ten_month_return_zscore', </v>
      </c>
    </row>
    <row r="109" spans="1:3" x14ac:dyDescent="0.25">
      <c r="A109" t="s">
        <v>1597</v>
      </c>
      <c r="B109" s="2">
        <v>72</v>
      </c>
      <c r="C109" t="str">
        <f t="shared" si="49"/>
        <v xml:space="preserve">'past_eleven_month_return_sector_zscore', </v>
      </c>
    </row>
    <row r="110" spans="1:3" x14ac:dyDescent="0.25">
      <c r="A110" t="s">
        <v>1598</v>
      </c>
      <c r="B110" s="2">
        <v>73</v>
      </c>
      <c r="C110" t="str">
        <f t="shared" si="49"/>
        <v xml:space="preserve">'past_eleven_month_return_zscore', </v>
      </c>
    </row>
    <row r="111" spans="1:3" x14ac:dyDescent="0.25">
      <c r="A111" t="s">
        <v>1546</v>
      </c>
      <c r="B111" s="2">
        <v>74</v>
      </c>
      <c r="C111" t="str">
        <f t="shared" si="49"/>
        <v xml:space="preserve">'past_twelve_month_return_sector_zscore', </v>
      </c>
    </row>
    <row r="112" spans="1:3" x14ac:dyDescent="0.25">
      <c r="A112" t="s">
        <v>1545</v>
      </c>
      <c r="B112" s="2">
        <v>75</v>
      </c>
      <c r="C112" t="str">
        <f t="shared" si="49"/>
        <v xml:space="preserve">'past_twelve_month_return_zscore', </v>
      </c>
    </row>
    <row r="113" spans="1:3" x14ac:dyDescent="0.25">
      <c r="A113" t="s">
        <v>1541</v>
      </c>
      <c r="B113" s="2">
        <v>76</v>
      </c>
      <c r="C113" t="str">
        <f t="shared" ref="C113:C144" si="50">CONCATENATE("'",A113,"', ")</f>
        <v xml:space="preserve">'past_thirteen_month_return_sector_zscore', </v>
      </c>
    </row>
    <row r="114" spans="1:3" x14ac:dyDescent="0.25">
      <c r="A114" t="s">
        <v>1543</v>
      </c>
      <c r="B114" s="2">
        <v>77</v>
      </c>
      <c r="C114" t="str">
        <f t="shared" si="50"/>
        <v xml:space="preserve">'past_thirteen_month_return_zscore', </v>
      </c>
    </row>
    <row r="115" spans="1:3" x14ac:dyDescent="0.25">
      <c r="A115" t="s">
        <v>1537</v>
      </c>
      <c r="B115" s="2">
        <v>78</v>
      </c>
      <c r="C115" t="str">
        <f t="shared" si="50"/>
        <v xml:space="preserve">'past_fourteen_month_return_sector_zscore', </v>
      </c>
    </row>
    <row r="116" spans="1:3" x14ac:dyDescent="0.25">
      <c r="A116" t="s">
        <v>1538</v>
      </c>
      <c r="B116" s="2">
        <v>79</v>
      </c>
      <c r="C116" t="str">
        <f t="shared" si="50"/>
        <v xml:space="preserve">'past_fourteen_month_return_zscore', </v>
      </c>
    </row>
    <row r="117" spans="1:3" x14ac:dyDescent="0.25">
      <c r="A117" t="s">
        <v>1533</v>
      </c>
      <c r="B117" s="2">
        <v>80</v>
      </c>
      <c r="C117" t="str">
        <f t="shared" si="50"/>
        <v xml:space="preserve">'past_fifteen_month_return_sector_zscore', </v>
      </c>
    </row>
    <row r="118" spans="1:3" x14ac:dyDescent="0.25">
      <c r="A118" t="s">
        <v>1535</v>
      </c>
      <c r="B118" s="2">
        <v>81</v>
      </c>
      <c r="C118" t="str">
        <f t="shared" si="50"/>
        <v xml:space="preserve">'past_fifteen_month_return_zscore', </v>
      </c>
    </row>
    <row r="119" spans="1:3" x14ac:dyDescent="0.25">
      <c r="A119" t="s">
        <v>1529</v>
      </c>
      <c r="B119" s="2">
        <v>82</v>
      </c>
      <c r="C119" t="str">
        <f t="shared" si="50"/>
        <v xml:space="preserve">'past_sixteen_month_return_sector_zscore', </v>
      </c>
    </row>
    <row r="120" spans="1:3" x14ac:dyDescent="0.25">
      <c r="A120" t="s">
        <v>1530</v>
      </c>
      <c r="B120" s="2">
        <v>83</v>
      </c>
      <c r="C120" t="str">
        <f t="shared" si="50"/>
        <v xml:space="preserve">'past_sixteen_month_return_zscore', </v>
      </c>
    </row>
    <row r="121" spans="1:3" x14ac:dyDescent="0.25">
      <c r="A121" t="s">
        <v>1525</v>
      </c>
      <c r="B121" s="2">
        <v>84</v>
      </c>
      <c r="C121" t="str">
        <f t="shared" si="50"/>
        <v xml:space="preserve">'past_seventeen_month_return_sector_zscore', </v>
      </c>
    </row>
    <row r="122" spans="1:3" x14ac:dyDescent="0.25">
      <c r="A122" t="s">
        <v>1527</v>
      </c>
      <c r="B122" s="2">
        <v>85</v>
      </c>
      <c r="C122" t="str">
        <f t="shared" si="50"/>
        <v xml:space="preserve">'past_seventeen_month_return_zscore', </v>
      </c>
    </row>
    <row r="123" spans="1:3" x14ac:dyDescent="0.25">
      <c r="A123" t="s">
        <v>1509</v>
      </c>
      <c r="B123" s="2">
        <v>86</v>
      </c>
      <c r="C123" t="str">
        <f t="shared" si="50"/>
        <v xml:space="preserve">'past_eighteen_month_return_sector_zscore', </v>
      </c>
    </row>
    <row r="124" spans="1:3" x14ac:dyDescent="0.25">
      <c r="A124" t="s">
        <v>1510</v>
      </c>
      <c r="B124" s="2">
        <v>87</v>
      </c>
      <c r="C124" t="str">
        <f t="shared" si="50"/>
        <v xml:space="preserve">'past_eighteen_month_return_zscore', </v>
      </c>
    </row>
    <row r="125" spans="1:3" x14ac:dyDescent="0.25">
      <c r="A125" t="s">
        <v>1505</v>
      </c>
      <c r="B125" s="2">
        <v>88</v>
      </c>
      <c r="C125" t="str">
        <f t="shared" si="50"/>
        <v xml:space="preserve">'past_nineteen_month_return_sector_zscore', </v>
      </c>
    </row>
    <row r="126" spans="1:3" x14ac:dyDescent="0.25">
      <c r="A126" t="s">
        <v>1506</v>
      </c>
      <c r="B126" s="2">
        <v>89</v>
      </c>
      <c r="C126" t="str">
        <f t="shared" si="50"/>
        <v xml:space="preserve">'past_nineteen_month_return_zscore', </v>
      </c>
    </row>
    <row r="127" spans="1:3" x14ac:dyDescent="0.25">
      <c r="A127" t="s">
        <v>1502</v>
      </c>
      <c r="B127" s="2">
        <v>90</v>
      </c>
      <c r="C127" t="str">
        <f t="shared" si="50"/>
        <v xml:space="preserve">'past_twenty_month_return_sector_zscore', </v>
      </c>
    </row>
    <row r="128" spans="1:3" x14ac:dyDescent="0.25">
      <c r="A128" t="s">
        <v>1501</v>
      </c>
      <c r="B128" s="2">
        <v>91</v>
      </c>
      <c r="C128" t="str">
        <f t="shared" si="50"/>
        <v xml:space="preserve">'past_twenty_month_return_zscore', </v>
      </c>
    </row>
    <row r="129" spans="1:3" x14ac:dyDescent="0.25">
      <c r="A129" t="s">
        <v>1497</v>
      </c>
      <c r="B129" s="2">
        <v>92</v>
      </c>
      <c r="C129" t="str">
        <f t="shared" si="50"/>
        <v xml:space="preserve">'past_twentyone_month_return_sector_zscore', </v>
      </c>
    </row>
    <row r="130" spans="1:3" x14ac:dyDescent="0.25">
      <c r="A130" t="s">
        <v>1499</v>
      </c>
      <c r="B130" s="2">
        <v>93</v>
      </c>
      <c r="C130" t="str">
        <f t="shared" si="50"/>
        <v xml:space="preserve">'past_twentyone_month_return_zscore', </v>
      </c>
    </row>
    <row r="131" spans="1:3" x14ac:dyDescent="0.25">
      <c r="A131" t="s">
        <v>1494</v>
      </c>
      <c r="B131" s="2">
        <v>94</v>
      </c>
      <c r="C131" t="str">
        <f t="shared" si="50"/>
        <v xml:space="preserve">'past_twentytwo_month_return_sector_zscore', </v>
      </c>
    </row>
    <row r="132" spans="1:3" x14ac:dyDescent="0.25">
      <c r="A132" t="s">
        <v>1493</v>
      </c>
      <c r="B132" s="2">
        <v>95</v>
      </c>
      <c r="C132" t="str">
        <f t="shared" si="50"/>
        <v xml:space="preserve">'past_twentytwo_month_return_zscore', </v>
      </c>
    </row>
    <row r="133" spans="1:3" x14ac:dyDescent="0.25">
      <c r="A133" t="s">
        <v>1489</v>
      </c>
      <c r="B133" s="2">
        <v>96</v>
      </c>
      <c r="C133" t="str">
        <f t="shared" si="50"/>
        <v xml:space="preserve">'past_twentythree_month_return_sector_zscore', </v>
      </c>
    </row>
    <row r="134" spans="1:3" x14ac:dyDescent="0.25">
      <c r="A134" t="s">
        <v>1491</v>
      </c>
      <c r="B134" s="2">
        <v>97</v>
      </c>
      <c r="C134" t="str">
        <f t="shared" si="50"/>
        <v xml:space="preserve">'past_twentythree_month_return_zscore', </v>
      </c>
    </row>
    <row r="135" spans="1:3" x14ac:dyDescent="0.25">
      <c r="A135" t="s">
        <v>1485</v>
      </c>
      <c r="B135" s="2">
        <v>98</v>
      </c>
      <c r="C135" t="str">
        <f t="shared" si="50"/>
        <v xml:space="preserve">'past_twentyfour_month_return_sector_zscore', </v>
      </c>
    </row>
    <row r="136" spans="1:3" x14ac:dyDescent="0.25">
      <c r="A136" t="s">
        <v>1486</v>
      </c>
      <c r="B136" s="2">
        <v>99</v>
      </c>
      <c r="C136" t="str">
        <f t="shared" si="50"/>
        <v xml:space="preserve">'past_twentyfour_month_return_zscore', </v>
      </c>
    </row>
    <row r="137" spans="1:3" x14ac:dyDescent="0.25">
      <c r="A137" t="s">
        <v>1481</v>
      </c>
      <c r="B137" s="2">
        <v>100</v>
      </c>
      <c r="C137" t="str">
        <f t="shared" si="50"/>
        <v xml:space="preserve">'past_twentyfive_month_return_sector_zscore', </v>
      </c>
    </row>
    <row r="138" spans="1:3" x14ac:dyDescent="0.25">
      <c r="A138" t="s">
        <v>1483</v>
      </c>
      <c r="B138" s="2">
        <v>101</v>
      </c>
      <c r="C138" t="str">
        <f t="shared" si="50"/>
        <v xml:space="preserve">'past_twentyfive_month_return_zscore', </v>
      </c>
    </row>
    <row r="139" spans="1:3" x14ac:dyDescent="0.25">
      <c r="A139" t="s">
        <v>1480</v>
      </c>
      <c r="B139" s="2">
        <v>102</v>
      </c>
      <c r="C139" t="str">
        <f t="shared" si="50"/>
        <v xml:space="preserve">'past_twentysix_month_return_sector_zscore', </v>
      </c>
    </row>
    <row r="140" spans="1:3" x14ac:dyDescent="0.25">
      <c r="A140" t="s">
        <v>1479</v>
      </c>
      <c r="B140" s="2">
        <v>103</v>
      </c>
      <c r="C140" t="str">
        <f t="shared" si="50"/>
        <v xml:space="preserve">'past_twentysix_month_return_zscore', </v>
      </c>
    </row>
    <row r="141" spans="1:3" x14ac:dyDescent="0.25">
      <c r="A141" t="s">
        <v>1473</v>
      </c>
      <c r="B141" s="2">
        <v>104</v>
      </c>
      <c r="C141" t="str">
        <f t="shared" si="50"/>
        <v xml:space="preserve">'past_twentyseven_month_return_sector_zscore', </v>
      </c>
    </row>
    <row r="142" spans="1:3" x14ac:dyDescent="0.25">
      <c r="A142" t="s">
        <v>1474</v>
      </c>
      <c r="B142" s="2">
        <v>105</v>
      </c>
      <c r="C142" t="str">
        <f t="shared" si="50"/>
        <v xml:space="preserve">'past_twentyseven_month_return_zscore', </v>
      </c>
    </row>
    <row r="143" spans="1:3" x14ac:dyDescent="0.25">
      <c r="A143" t="s">
        <v>1470</v>
      </c>
      <c r="B143" s="2">
        <v>106</v>
      </c>
      <c r="C143" t="str">
        <f t="shared" si="50"/>
        <v xml:space="preserve">'past_twentyeight_month_return_sector_zscore', </v>
      </c>
    </row>
    <row r="144" spans="1:3" x14ac:dyDescent="0.25">
      <c r="A144" t="s">
        <v>1471</v>
      </c>
      <c r="B144" s="2">
        <v>107</v>
      </c>
      <c r="C144" t="str">
        <f t="shared" si="50"/>
        <v xml:space="preserve">'past_twentyeight_month_return_zscore', </v>
      </c>
    </row>
    <row r="145" spans="1:3" x14ac:dyDescent="0.25">
      <c r="A145" t="s">
        <v>1468</v>
      </c>
      <c r="B145" s="2">
        <v>108</v>
      </c>
      <c r="C145" t="str">
        <f t="shared" ref="C145:C160" si="51">CONCATENATE("'",A145,"', ")</f>
        <v xml:space="preserve">'past_twentynine_month_return_sector_zscore', </v>
      </c>
    </row>
    <row r="146" spans="1:3" x14ac:dyDescent="0.25">
      <c r="A146" t="s">
        <v>1467</v>
      </c>
      <c r="B146" s="2">
        <v>109</v>
      </c>
      <c r="C146" t="str">
        <f t="shared" si="51"/>
        <v xml:space="preserve">'past_twentynine_month_return_zscore', </v>
      </c>
    </row>
    <row r="147" spans="1:3" x14ac:dyDescent="0.25">
      <c r="A147" t="s">
        <v>1461</v>
      </c>
      <c r="B147" s="2">
        <v>110</v>
      </c>
      <c r="C147" t="str">
        <f t="shared" si="51"/>
        <v xml:space="preserve">'past_thirty_month_return_sector_zscore', </v>
      </c>
    </row>
    <row r="148" spans="1:3" x14ac:dyDescent="0.25">
      <c r="A148" t="s">
        <v>1463</v>
      </c>
      <c r="B148" s="2">
        <v>111</v>
      </c>
      <c r="C148" t="str">
        <f t="shared" si="51"/>
        <v xml:space="preserve">'past_thirty_month_return_zscore', </v>
      </c>
    </row>
    <row r="149" spans="1:3" x14ac:dyDescent="0.25">
      <c r="A149" t="s">
        <v>1458</v>
      </c>
      <c r="B149" s="2">
        <v>112</v>
      </c>
      <c r="C149" t="str">
        <f t="shared" si="51"/>
        <v xml:space="preserve">'past_thirtyone_month_return_sector_zscore', </v>
      </c>
    </row>
    <row r="150" spans="1:3" x14ac:dyDescent="0.25">
      <c r="A150" t="s">
        <v>1460</v>
      </c>
      <c r="B150" s="2">
        <v>113</v>
      </c>
      <c r="C150" t="str">
        <f t="shared" si="51"/>
        <v xml:space="preserve">'past_thirtyone_month_return_zscore', </v>
      </c>
    </row>
    <row r="151" spans="1:3" x14ac:dyDescent="0.25">
      <c r="A151" t="s">
        <v>1454</v>
      </c>
      <c r="B151" s="2">
        <v>114</v>
      </c>
      <c r="C151" t="str">
        <f t="shared" si="51"/>
        <v xml:space="preserve">'past_thirtytwo_month_return_sector_zscore', </v>
      </c>
    </row>
    <row r="152" spans="1:3" x14ac:dyDescent="0.25">
      <c r="A152" t="s">
        <v>1456</v>
      </c>
      <c r="B152" s="2">
        <v>115</v>
      </c>
      <c r="C152" t="str">
        <f t="shared" si="51"/>
        <v xml:space="preserve">'past_thirtytwo_month_return_zscore', </v>
      </c>
    </row>
    <row r="153" spans="1:3" x14ac:dyDescent="0.25">
      <c r="A153" t="s">
        <v>1452</v>
      </c>
      <c r="B153" s="2">
        <v>116</v>
      </c>
      <c r="C153" t="str">
        <f t="shared" si="51"/>
        <v xml:space="preserve">'past_thirtythree_month_return_sector_zscore', </v>
      </c>
    </row>
    <row r="154" spans="1:3" x14ac:dyDescent="0.25">
      <c r="A154" t="s">
        <v>1451</v>
      </c>
      <c r="B154" s="2">
        <v>117</v>
      </c>
      <c r="C154" t="str">
        <f t="shared" si="51"/>
        <v xml:space="preserve">'past_thirtythree_month_return_zscore', </v>
      </c>
    </row>
    <row r="155" spans="1:3" x14ac:dyDescent="0.25">
      <c r="A155" t="s">
        <v>1446</v>
      </c>
      <c r="B155" s="2">
        <v>118</v>
      </c>
      <c r="C155" t="str">
        <f t="shared" si="51"/>
        <v xml:space="preserve">'past_thirtyfour_month_return_sector_zscore', </v>
      </c>
    </row>
    <row r="156" spans="1:3" x14ac:dyDescent="0.25">
      <c r="A156" t="s">
        <v>1448</v>
      </c>
      <c r="B156" s="2">
        <v>119</v>
      </c>
      <c r="C156" t="str">
        <f t="shared" si="51"/>
        <v xml:space="preserve">'past_thirtyfour_month_return_zscore', </v>
      </c>
    </row>
    <row r="157" spans="1:3" x14ac:dyDescent="0.25">
      <c r="A157" t="s">
        <v>1444</v>
      </c>
      <c r="B157" s="2">
        <v>120</v>
      </c>
      <c r="C157" t="str">
        <f t="shared" si="51"/>
        <v xml:space="preserve">'past_thirtyfive_month_return_sector_zscore', </v>
      </c>
    </row>
    <row r="158" spans="1:3" x14ac:dyDescent="0.25">
      <c r="A158" t="s">
        <v>1442</v>
      </c>
      <c r="B158" s="2">
        <v>121</v>
      </c>
      <c r="C158" t="str">
        <f t="shared" si="51"/>
        <v xml:space="preserve">'past_thirtyfive_month_return_zscore', </v>
      </c>
    </row>
    <row r="159" spans="1:3" x14ac:dyDescent="0.25">
      <c r="A159" t="s">
        <v>1437</v>
      </c>
      <c r="B159" s="2">
        <v>122</v>
      </c>
      <c r="C159" t="str">
        <f t="shared" si="51"/>
        <v xml:space="preserve">'past_thirtysix_month_return_sector_zscore', </v>
      </c>
    </row>
    <row r="160" spans="1:3" x14ac:dyDescent="0.25">
      <c r="A160" t="s">
        <v>1439</v>
      </c>
      <c r="B160" s="2">
        <v>123</v>
      </c>
      <c r="C160" t="str">
        <f t="shared" si="51"/>
        <v xml:space="preserve">'past_thirtysix_month_return_zscore', </v>
      </c>
    </row>
    <row r="161" spans="1:22" x14ac:dyDescent="0.25">
      <c r="A161" t="s">
        <v>2015</v>
      </c>
      <c r="B161" s="2">
        <v>124</v>
      </c>
      <c r="C161" t="str">
        <f t="shared" si="0"/>
        <v xml:space="preserve">'accrual_sector_zscore', </v>
      </c>
      <c r="D161">
        <v>49</v>
      </c>
      <c r="E161" t="str">
        <f t="shared" si="16"/>
        <v xml:space="preserve">df = df[np.abs(df.accrual_sector_zscore-df.accrual_sector_zscore.apply(np.nanmean())&lt;=(3*df.accrual_sector_zscore.apply(nanstd())] </v>
      </c>
      <c r="F161" t="str">
        <f t="shared" ref="F161:F192" si="52">CONCATENATE(A161,"_mad.name = '", A161,"_mad'")</f>
        <v>accrual_sector_zscore_mad.name = 'accrual_sector_zscore_mad'</v>
      </c>
      <c r="G161" t="str">
        <f t="shared" si="17"/>
        <v>accrual_sector_zscore_median = df.groupby(['year-month'])[['accrual_sector_zscore']].apply(np.nanmedian)</v>
      </c>
      <c r="H161">
        <v>50</v>
      </c>
      <c r="I161" t="str">
        <f t="shared" si="18"/>
        <v>accrual_sector_zscore_median.name = 'accrual_sector_zscore_median'</v>
      </c>
      <c r="J161">
        <v>51</v>
      </c>
      <c r="K161">
        <v>52</v>
      </c>
      <c r="L161" t="str">
        <f t="shared" si="19"/>
        <v>df = df.join(accrual_sector_zscore_median, on=['year-month'])</v>
      </c>
      <c r="M161" t="str">
        <f t="shared" si="20"/>
        <v>accrual_sector_zscore_sector_median = df.groupby(['year-month', 'sector'])[['accrual_sector_zscore']].apply(np.nanmedian)</v>
      </c>
      <c r="N161" t="str">
        <f t="shared" si="21"/>
        <v>accrual_sector_zscore_sector_median.name = 'accrual_sector_zscore_sector_median'</v>
      </c>
      <c r="O161" t="str">
        <f t="shared" si="22"/>
        <v>df = df.join(accrual_sector_zscore_sector_median, on=['year-month', 'sector'])</v>
      </c>
      <c r="P161" t="str">
        <f t="shared" si="23"/>
        <v>if df.groupby(['year-month'])[['accrual_sector_zscore']].apply(mad).any() == 0:
    accrual_sector_zscore_mad = df.groupby(['year-month'])[['accrual_sector_zscore']].apply(meanad)
else:
    accrual_sector_zscore_mad = df.groupby(['year-month'])[['accrual_sector_zscore']].apply(mad)</v>
      </c>
      <c r="Q161" t="str">
        <f t="shared" si="24"/>
        <v>df = df.join(accrual_sector_zscore_mad, on=['year-month'])</v>
      </c>
      <c r="R161" t="str">
        <f t="shared" si="25"/>
        <v>if df.groupby(['year-month', 'sector'])[['accrual_sector_zscore']].apply(mad).any() == 0:
    accrual_sector_zscore_sector_mad = df.groupby(['year-month', 'sector'])[['accrual_sector_zscore']].apply(meanad)
else:
    accrual_sector_zscore_sector_mad = df.groupby(['year-month', 'sector'])[['accrual_sector_zscore']].apply(mad)</v>
      </c>
      <c r="S161" t="str">
        <f t="shared" si="26"/>
        <v>accrual_sector_zscore_sector_mad.name = 'accrual_sector_zscore_sector_mad'</v>
      </c>
      <c r="T161" t="str">
        <f t="shared" si="27"/>
        <v>df = df.join(accrual_sector_zscore_sector_mad, on=['year-month', 'sector'])</v>
      </c>
      <c r="U161" t="str">
        <f t="shared" si="28"/>
        <v>df['accrual_sector_zscore_zscore'] = (df['accrual_sector_zscore'] - df['accrual_sector_zscore_median']) / df['accrual_sector_zscore_mad']</v>
      </c>
      <c r="V161" t="str">
        <f t="shared" si="29"/>
        <v>df['accrual_sector_zscore_sector_zscore'] = (df['accrual_sector_zscore'] - df['accrual_sector_zscore_sector_median']) / df['accrual_sector_zscore_sector_mad']</v>
      </c>
    </row>
    <row r="162" spans="1:22" x14ac:dyDescent="0.25">
      <c r="A162" t="s">
        <v>2027</v>
      </c>
      <c r="B162" s="2">
        <v>125</v>
      </c>
      <c r="C162" t="str">
        <f t="shared" si="0"/>
        <v xml:space="preserve">'accrual_zscore', </v>
      </c>
      <c r="D162">
        <v>53</v>
      </c>
      <c r="E162" t="str">
        <f t="shared" si="16"/>
        <v xml:space="preserve">df = df[np.abs(df.accrual_zscore-df.accrual_zscore.apply(np.nanmean())&lt;=(3*df.accrual_zscore.apply(nanstd())] </v>
      </c>
      <c r="F162" t="str">
        <f t="shared" si="52"/>
        <v>accrual_zscore_mad.name = 'accrual_zscore_mad'</v>
      </c>
      <c r="G162" t="str">
        <f t="shared" si="17"/>
        <v>accrual_zscore_median = df.groupby(['year-month'])[['accrual_zscore']].apply(np.nanmedian)</v>
      </c>
      <c r="H162">
        <v>54</v>
      </c>
      <c r="I162" t="str">
        <f t="shared" si="18"/>
        <v>accrual_zscore_median.name = 'accrual_zscore_median'</v>
      </c>
      <c r="J162">
        <v>55</v>
      </c>
      <c r="K162">
        <v>56</v>
      </c>
      <c r="L162" t="str">
        <f t="shared" si="19"/>
        <v>df = df.join(accrual_zscore_median, on=['year-month'])</v>
      </c>
      <c r="M162" t="str">
        <f t="shared" si="20"/>
        <v>accrual_zscore_sector_median = df.groupby(['year-month', 'sector'])[['accrual_zscore']].apply(np.nanmedian)</v>
      </c>
      <c r="N162" t="str">
        <f t="shared" si="21"/>
        <v>accrual_zscore_sector_median.name = 'accrual_zscore_sector_median'</v>
      </c>
      <c r="O162" t="str">
        <f t="shared" si="22"/>
        <v>df = df.join(accrual_zscore_sector_median, on=['year-month', 'sector'])</v>
      </c>
      <c r="P162" t="str">
        <f t="shared" si="23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Q162" t="str">
        <f t="shared" si="24"/>
        <v>df = df.join(accrual_zscore_mad, on=['year-month'])</v>
      </c>
      <c r="R162" t="str">
        <f t="shared" si="25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S162" t="str">
        <f t="shared" si="26"/>
        <v>accrual_zscore_sector_mad.name = 'accrual_zscore_sector_mad'</v>
      </c>
      <c r="T162" t="str">
        <f t="shared" si="27"/>
        <v>df = df.join(accrual_zscore_sector_mad, on=['year-month', 'sector'])</v>
      </c>
      <c r="U162" t="str">
        <f t="shared" si="28"/>
        <v>df['accrual_zscore_zscore'] = (df['accrual_zscore'] - df['accrual_zscore_median']) / df['accrual_zscore_mad']</v>
      </c>
      <c r="V162" t="str">
        <f t="shared" si="29"/>
        <v>df['accrual_zscore_sector_zscore'] = (df['accrual_zscore'] - df['accrual_zscore_sector_median']) / df['accrual_zscore_sector_mad']</v>
      </c>
    </row>
    <row r="163" spans="1:22" x14ac:dyDescent="0.25">
      <c r="A163" t="s">
        <v>1738</v>
      </c>
      <c r="B163" s="2">
        <v>126</v>
      </c>
      <c r="C163" t="str">
        <f t="shared" si="0"/>
        <v xml:space="preserve">'adv_sale_sector_zscore', </v>
      </c>
      <c r="D163">
        <v>57</v>
      </c>
      <c r="E163" t="str">
        <f t="shared" si="16"/>
        <v xml:space="preserve">df = df[np.abs(df.adv_sale_sector_zscore-df.adv_sale_sector_zscore.apply(np.nanmean())&lt;=(3*df.adv_sale_sector_zscore.apply(nanstd())] </v>
      </c>
      <c r="F163" t="str">
        <f t="shared" si="52"/>
        <v>adv_sale_sector_zscore_mad.name = 'adv_sale_sector_zscore_mad'</v>
      </c>
      <c r="G163" t="str">
        <f t="shared" si="17"/>
        <v>adv_sale_sector_zscore_median = df.groupby(['year-month'])[['adv_sale_sector_zscore']].apply(np.nanmedian)</v>
      </c>
      <c r="H163">
        <v>58</v>
      </c>
      <c r="I163" t="str">
        <f t="shared" si="18"/>
        <v>adv_sale_sector_zscore_median.name = 'adv_sale_sector_zscore_median'</v>
      </c>
      <c r="J163">
        <v>59</v>
      </c>
      <c r="K163">
        <v>60</v>
      </c>
      <c r="L163" t="str">
        <f t="shared" si="19"/>
        <v>df = df.join(adv_sale_sector_zscore_median, on=['year-month'])</v>
      </c>
      <c r="M163" t="str">
        <f t="shared" si="20"/>
        <v>adv_sale_sector_zscore_sector_median = df.groupby(['year-month', 'sector'])[['adv_sale_sector_zscore']].apply(np.nanmedian)</v>
      </c>
      <c r="N163" t="str">
        <f t="shared" si="21"/>
        <v>adv_sale_sector_zscore_sector_median.name = 'adv_sale_sector_zscore_sector_median'</v>
      </c>
      <c r="O163" t="str">
        <f t="shared" si="22"/>
        <v>df = df.join(adv_sale_sector_zscore_sector_median, on=['year-month', 'sector'])</v>
      </c>
      <c r="P163" t="str">
        <f t="shared" si="23"/>
        <v>if df.groupby(['year-month'])[['adv_sale_sector_zscore']].apply(mad).any() == 0:
    adv_sale_sector_zscore_mad = df.groupby(['year-month'])[['adv_sale_sector_zscore']].apply(meanad)
else:
    adv_sale_sector_zscore_mad = df.groupby(['year-month'])[['adv_sale_sector_zscore']].apply(mad)</v>
      </c>
      <c r="Q163" t="str">
        <f t="shared" si="24"/>
        <v>df = df.join(adv_sale_sector_zscore_mad, on=['year-month'])</v>
      </c>
      <c r="R163" t="str">
        <f t="shared" si="25"/>
        <v>if df.groupby(['year-month', 'sector'])[['adv_sale_sector_zscore']].apply(mad).any() == 0:
    adv_sale_sector_zscore_sector_mad = df.groupby(['year-month', 'sector'])[['adv_sale_sector_zscore']].apply(meanad)
else:
    adv_sale_sector_zscore_sector_mad = df.groupby(['year-month', 'sector'])[['adv_sale_sector_zscore']].apply(mad)</v>
      </c>
      <c r="S163" t="str">
        <f t="shared" si="26"/>
        <v>adv_sale_sector_zscore_sector_mad.name = 'adv_sale_sector_zscore_sector_mad'</v>
      </c>
      <c r="T163" t="str">
        <f t="shared" si="27"/>
        <v>df = df.join(adv_sale_sector_zscore_sector_mad, on=['year-month', 'sector'])</v>
      </c>
      <c r="U163" t="str">
        <f t="shared" si="28"/>
        <v>df['adv_sale_sector_zscore_zscore'] = (df['adv_sale_sector_zscore'] - df['adv_sale_sector_zscore_median']) / df['adv_sale_sector_zscore_mad']</v>
      </c>
      <c r="V163" t="str">
        <f t="shared" si="29"/>
        <v>df['adv_sale_sector_zscore_sector_zscore'] = (df['adv_sale_sector_zscore'] - df['adv_sale_sector_zscore_sector_median']) / df['adv_sale_sector_zscore_sector_mad']</v>
      </c>
    </row>
    <row r="164" spans="1:22" x14ac:dyDescent="0.25">
      <c r="A164" t="s">
        <v>1956</v>
      </c>
      <c r="B164" s="2">
        <v>127</v>
      </c>
      <c r="C164" t="str">
        <f t="shared" si="0"/>
        <v xml:space="preserve">'adv_sale_zscore', </v>
      </c>
      <c r="D164">
        <v>61</v>
      </c>
      <c r="E164" t="str">
        <f t="shared" si="16"/>
        <v xml:space="preserve">df = df[np.abs(df.adv_sale_zscore-df.adv_sale_zscore.apply(np.nanmean())&lt;=(3*df.adv_sale_zscore.apply(nanstd())] </v>
      </c>
      <c r="F164" t="str">
        <f t="shared" si="52"/>
        <v>adv_sale_zscore_mad.name = 'adv_sale_zscore_mad'</v>
      </c>
      <c r="G164" t="str">
        <f t="shared" si="17"/>
        <v>adv_sale_zscore_median = df.groupby(['year-month'])[['adv_sale_zscore']].apply(np.nanmedian)</v>
      </c>
      <c r="H164">
        <v>62</v>
      </c>
      <c r="I164" t="str">
        <f t="shared" si="18"/>
        <v>adv_sale_zscore_median.name = 'adv_sale_zscore_median'</v>
      </c>
      <c r="J164">
        <v>63</v>
      </c>
      <c r="K164">
        <v>64</v>
      </c>
      <c r="L164" t="str">
        <f t="shared" si="19"/>
        <v>df = df.join(adv_sale_zscore_median, on=['year-month'])</v>
      </c>
      <c r="M164" t="str">
        <f t="shared" si="20"/>
        <v>adv_sale_zscore_sector_median = df.groupby(['year-month', 'sector'])[['adv_sale_zscore']].apply(np.nanmedian)</v>
      </c>
      <c r="N164" t="str">
        <f t="shared" si="21"/>
        <v>adv_sale_zscore_sector_median.name = 'adv_sale_zscore_sector_median'</v>
      </c>
      <c r="O164" t="str">
        <f t="shared" si="22"/>
        <v>df = df.join(adv_sale_zscore_sector_median, on=['year-month', 'sector'])</v>
      </c>
      <c r="P164" t="str">
        <f t="shared" si="23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Q164" t="str">
        <f t="shared" si="24"/>
        <v>df = df.join(adv_sale_zscore_mad, on=['year-month'])</v>
      </c>
      <c r="R164" t="str">
        <f t="shared" si="25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S164" t="str">
        <f t="shared" si="26"/>
        <v>adv_sale_zscore_sector_mad.name = 'adv_sale_zscore_sector_mad'</v>
      </c>
      <c r="T164" t="str">
        <f t="shared" si="27"/>
        <v>df = df.join(adv_sale_zscore_sector_mad, on=['year-month', 'sector'])</v>
      </c>
      <c r="U164" t="str">
        <f t="shared" si="28"/>
        <v>df['adv_sale_zscore_zscore'] = (df['adv_sale_zscore'] - df['adv_sale_zscore_median']) / df['adv_sale_zscore_mad']</v>
      </c>
      <c r="V164" t="str">
        <f t="shared" si="29"/>
        <v>df['adv_sale_zscore_sector_zscore'] = (df['adv_sale_zscore'] - df['adv_sale_zscore_sector_median']) / df['adv_sale_zscore_sector_mad']</v>
      </c>
    </row>
    <row r="165" spans="1:22" x14ac:dyDescent="0.25">
      <c r="A165" t="s">
        <v>2008</v>
      </c>
      <c r="B165" s="2">
        <v>128</v>
      </c>
      <c r="C165" t="str">
        <f t="shared" si="0"/>
        <v xml:space="preserve">'aftret_eq_sector_zscore', </v>
      </c>
      <c r="D165">
        <v>65</v>
      </c>
      <c r="E165" t="str">
        <f t="shared" si="16"/>
        <v xml:space="preserve">df = df[np.abs(df.aftret_eq_sector_zscore-df.aftret_eq_sector_zscore.apply(np.nanmean())&lt;=(3*df.aftret_eq_sector_zscore.apply(nanstd())] </v>
      </c>
      <c r="F165" t="str">
        <f t="shared" si="52"/>
        <v>aftret_eq_sector_zscore_mad.name = 'aftret_eq_sector_zscore_mad'</v>
      </c>
      <c r="G165" t="str">
        <f t="shared" si="17"/>
        <v>aftret_eq_sector_zscore_median = df.groupby(['year-month'])[['aftret_eq_sector_zscore']].apply(np.nanmedian)</v>
      </c>
      <c r="H165">
        <v>66</v>
      </c>
      <c r="I165" t="str">
        <f t="shared" si="18"/>
        <v>aftret_eq_sector_zscore_median.name = 'aftret_eq_sector_zscore_median'</v>
      </c>
      <c r="J165">
        <v>67</v>
      </c>
      <c r="K165">
        <v>68</v>
      </c>
      <c r="L165" t="str">
        <f t="shared" si="19"/>
        <v>df = df.join(aftret_eq_sector_zscore_median, on=['year-month'])</v>
      </c>
      <c r="M165" t="str">
        <f t="shared" si="20"/>
        <v>aftret_eq_sector_zscore_sector_median = df.groupby(['year-month', 'sector'])[['aftret_eq_sector_zscore']].apply(np.nanmedian)</v>
      </c>
      <c r="N165" t="str">
        <f t="shared" si="21"/>
        <v>aftret_eq_sector_zscore_sector_median.name = 'aftret_eq_sector_zscore_sector_median'</v>
      </c>
      <c r="O165" t="str">
        <f t="shared" si="22"/>
        <v>df = df.join(aftret_eq_sector_zscore_sector_median, on=['year-month', 'sector'])</v>
      </c>
      <c r="P165" t="str">
        <f t="shared" si="23"/>
        <v>if df.groupby(['year-month'])[['aftret_eq_sector_zscore']].apply(mad).any() == 0:
    aftret_eq_sector_zscore_mad = df.groupby(['year-month'])[['aftret_eq_sector_zscore']].apply(meanad)
else:
    aftret_eq_sector_zscore_mad = df.groupby(['year-month'])[['aftret_eq_sector_zscore']].apply(mad)</v>
      </c>
      <c r="Q165" t="str">
        <f t="shared" si="24"/>
        <v>df = df.join(aftret_eq_sector_zscore_mad, on=['year-month'])</v>
      </c>
      <c r="R165" t="str">
        <f t="shared" si="25"/>
        <v>if df.groupby(['year-month', 'sector'])[['aftret_eq_sector_zscore']].apply(mad).any() == 0:
    aftret_eq_sector_zscore_sector_mad = df.groupby(['year-month', 'sector'])[['aftret_eq_sector_zscore']].apply(meanad)
else:
    aftret_eq_sector_zscore_sector_mad = df.groupby(['year-month', 'sector'])[['aftret_eq_sector_zscore']].apply(mad)</v>
      </c>
      <c r="S165" t="str">
        <f t="shared" si="26"/>
        <v>aftret_eq_sector_zscore_sector_mad.name = 'aftret_eq_sector_zscore_sector_mad'</v>
      </c>
      <c r="T165" t="str">
        <f t="shared" si="27"/>
        <v>df = df.join(aftret_eq_sector_zscore_sector_mad, on=['year-month', 'sector'])</v>
      </c>
      <c r="U165" t="str">
        <f t="shared" si="28"/>
        <v>df['aftret_eq_sector_zscore_zscore'] = (df['aftret_eq_sector_zscore'] - df['aftret_eq_sector_zscore_median']) / df['aftret_eq_sector_zscore_mad']</v>
      </c>
      <c r="V165" t="str">
        <f t="shared" si="29"/>
        <v>df['aftret_eq_sector_zscore_sector_zscore'] = (df['aftret_eq_sector_zscore'] - df['aftret_eq_sector_zscore_sector_median']) / df['aftret_eq_sector_zscore_sector_mad']</v>
      </c>
    </row>
    <row r="166" spans="1:22" x14ac:dyDescent="0.25">
      <c r="A166" t="s">
        <v>2017</v>
      </c>
      <c r="B166" s="2">
        <v>129</v>
      </c>
      <c r="C166" t="str">
        <f t="shared" si="0"/>
        <v xml:space="preserve">'aftret_eq_zscore', </v>
      </c>
      <c r="D166">
        <v>69</v>
      </c>
      <c r="E166" t="str">
        <f t="shared" si="16"/>
        <v xml:space="preserve">df = df[np.abs(df.aftret_eq_zscore-df.aftret_eq_zscore.apply(np.nanmean())&lt;=(3*df.aftret_eq_zscore.apply(nanstd())] </v>
      </c>
      <c r="F166" t="str">
        <f t="shared" si="52"/>
        <v>aftret_eq_zscore_mad.name = 'aftret_eq_zscore_mad'</v>
      </c>
      <c r="G166" t="str">
        <f t="shared" si="17"/>
        <v>aftret_eq_zscore_median = df.groupby(['year-month'])[['aftret_eq_zscore']].apply(np.nanmedian)</v>
      </c>
      <c r="H166">
        <v>70</v>
      </c>
      <c r="I166" t="str">
        <f t="shared" si="18"/>
        <v>aftret_eq_zscore_median.name = 'aftret_eq_zscore_median'</v>
      </c>
      <c r="J166">
        <v>71</v>
      </c>
      <c r="K166">
        <v>72</v>
      </c>
      <c r="L166" t="str">
        <f t="shared" si="19"/>
        <v>df = df.join(aftret_eq_zscore_median, on=['year-month'])</v>
      </c>
      <c r="M166" t="str">
        <f t="shared" si="20"/>
        <v>aftret_eq_zscore_sector_median = df.groupby(['year-month', 'sector'])[['aftret_eq_zscore']].apply(np.nanmedian)</v>
      </c>
      <c r="N166" t="str">
        <f t="shared" si="21"/>
        <v>aftret_eq_zscore_sector_median.name = 'aftret_eq_zscore_sector_median'</v>
      </c>
      <c r="O166" t="str">
        <f t="shared" si="22"/>
        <v>df = df.join(aftret_eq_zscore_sector_median, on=['year-month', 'sector'])</v>
      </c>
      <c r="P166" t="str">
        <f t="shared" si="23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Q166" t="str">
        <f t="shared" si="24"/>
        <v>df = df.join(aftret_eq_zscore_mad, on=['year-month'])</v>
      </c>
      <c r="R166" t="str">
        <f t="shared" si="25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S166" t="str">
        <f t="shared" si="26"/>
        <v>aftret_eq_zscore_sector_mad.name = 'aftret_eq_zscore_sector_mad'</v>
      </c>
      <c r="T166" t="str">
        <f t="shared" si="27"/>
        <v>df = df.join(aftret_eq_zscore_sector_mad, on=['year-month', 'sector'])</v>
      </c>
      <c r="U166" t="str">
        <f t="shared" si="28"/>
        <v>df['aftret_eq_zscore_zscore'] = (df['aftret_eq_zscore'] - df['aftret_eq_zscore_median']) / df['aftret_eq_zscore_mad']</v>
      </c>
      <c r="V166" t="str">
        <f t="shared" si="29"/>
        <v>df['aftret_eq_zscore_sector_zscore'] = (df['aftret_eq_zscore'] - df['aftret_eq_zscore_sector_median']) / df['aftret_eq_zscore_sector_mad']</v>
      </c>
    </row>
    <row r="167" spans="1:22" x14ac:dyDescent="0.25">
      <c r="A167" t="s">
        <v>2011</v>
      </c>
      <c r="B167" s="2">
        <v>130</v>
      </c>
      <c r="C167" t="str">
        <f t="shared" si="0"/>
        <v xml:space="preserve">'aftret_equity_sector_zscore', </v>
      </c>
      <c r="D167">
        <v>73</v>
      </c>
      <c r="E167" t="str">
        <f t="shared" si="16"/>
        <v xml:space="preserve">df = df[np.abs(df.aftret_equity_sector_zscore-df.aftret_equity_sector_zscore.apply(np.nanmean())&lt;=(3*df.aftret_equity_sector_zscore.apply(nanstd())] </v>
      </c>
      <c r="F167" t="str">
        <f t="shared" si="52"/>
        <v>aftret_equity_sector_zscore_mad.name = 'aftret_equity_sector_zscore_mad'</v>
      </c>
      <c r="G167" t="str">
        <f t="shared" si="17"/>
        <v>aftret_equity_sector_zscore_median = df.groupby(['year-month'])[['aftret_equity_sector_zscore']].apply(np.nanmedian)</v>
      </c>
      <c r="H167">
        <v>74</v>
      </c>
      <c r="I167" t="str">
        <f t="shared" si="18"/>
        <v>aftret_equity_sector_zscore_median.name = 'aftret_equity_sector_zscore_median'</v>
      </c>
      <c r="J167">
        <v>75</v>
      </c>
      <c r="K167">
        <v>76</v>
      </c>
      <c r="L167" t="str">
        <f t="shared" si="19"/>
        <v>df = df.join(aftret_equity_sector_zscore_median, on=['year-month'])</v>
      </c>
      <c r="M167" t="str">
        <f t="shared" si="20"/>
        <v>aftret_equity_sector_zscore_sector_median = df.groupby(['year-month', 'sector'])[['aftret_equity_sector_zscore']].apply(np.nanmedian)</v>
      </c>
      <c r="N167" t="str">
        <f t="shared" si="21"/>
        <v>aftret_equity_sector_zscore_sector_median.name = 'aftret_equity_sector_zscore_sector_median'</v>
      </c>
      <c r="O167" t="str">
        <f t="shared" si="22"/>
        <v>df = df.join(aftret_equity_sector_zscore_sector_median, on=['year-month', 'sector'])</v>
      </c>
      <c r="P167" t="str">
        <f t="shared" si="23"/>
        <v>if df.groupby(['year-month'])[['aftret_equity_sector_zscore']].apply(mad).any() == 0:
    aftret_equity_sector_zscore_mad = df.groupby(['year-month'])[['aftret_equity_sector_zscore']].apply(meanad)
else:
    aftret_equity_sector_zscore_mad = df.groupby(['year-month'])[['aftret_equity_sector_zscore']].apply(mad)</v>
      </c>
      <c r="Q167" t="str">
        <f t="shared" si="24"/>
        <v>df = df.join(aftret_equity_sector_zscore_mad, on=['year-month'])</v>
      </c>
      <c r="R167" t="str">
        <f t="shared" si="25"/>
        <v>if df.groupby(['year-month', 'sector'])[['aftret_equity_sector_zscore']].apply(mad).any() == 0:
    aftret_equity_sector_zscore_sector_mad = df.groupby(['year-month', 'sector'])[['aftret_equity_sector_zscore']].apply(meanad)
else:
    aftret_equity_sector_zscore_sector_mad = df.groupby(['year-month', 'sector'])[['aftret_equity_sector_zscore']].apply(mad)</v>
      </c>
      <c r="S167" t="str">
        <f t="shared" si="26"/>
        <v>aftret_equity_sector_zscore_sector_mad.name = 'aftret_equity_sector_zscore_sector_mad'</v>
      </c>
      <c r="T167" t="str">
        <f t="shared" si="27"/>
        <v>df = df.join(aftret_equity_sector_zscore_sector_mad, on=['year-month', 'sector'])</v>
      </c>
      <c r="U167" t="str">
        <f t="shared" si="28"/>
        <v>df['aftret_equity_sector_zscore_zscore'] = (df['aftret_equity_sector_zscore'] - df['aftret_equity_sector_zscore_median']) / df['aftret_equity_sector_zscore_mad']</v>
      </c>
      <c r="V167" t="str">
        <f t="shared" si="29"/>
        <v>df['aftret_equity_sector_zscore_sector_zscore'] = (df['aftret_equity_sector_zscore'] - df['aftret_equity_sector_zscore_sector_median']) / df['aftret_equity_sector_zscore_sector_mad']</v>
      </c>
    </row>
    <row r="168" spans="1:22" x14ac:dyDescent="0.25">
      <c r="A168" t="s">
        <v>2022</v>
      </c>
      <c r="B168" s="2">
        <v>131</v>
      </c>
      <c r="C168" t="str">
        <f t="shared" si="0"/>
        <v xml:space="preserve">'aftret_equity_zscore', </v>
      </c>
      <c r="D168">
        <v>77</v>
      </c>
      <c r="E168" t="str">
        <f t="shared" si="16"/>
        <v xml:space="preserve">df = df[np.abs(df.aftret_equity_zscore-df.aftret_equity_zscore.apply(np.nanmean())&lt;=(3*df.aftret_equity_zscore.apply(nanstd())] </v>
      </c>
      <c r="F168" t="str">
        <f t="shared" si="52"/>
        <v>aftret_equity_zscore_mad.name = 'aftret_equity_zscore_mad'</v>
      </c>
      <c r="G168" t="str">
        <f t="shared" si="17"/>
        <v>aftret_equity_zscore_median = df.groupby(['year-month'])[['aftret_equity_zscore']].apply(np.nanmedian)</v>
      </c>
      <c r="H168">
        <v>78</v>
      </c>
      <c r="I168" t="str">
        <f t="shared" si="18"/>
        <v>aftret_equity_zscore_median.name = 'aftret_equity_zscore_median'</v>
      </c>
      <c r="J168">
        <v>79</v>
      </c>
      <c r="K168">
        <v>80</v>
      </c>
      <c r="L168" t="str">
        <f t="shared" si="19"/>
        <v>df = df.join(aftret_equity_zscore_median, on=['year-month'])</v>
      </c>
      <c r="M168" t="str">
        <f t="shared" si="20"/>
        <v>aftret_equity_zscore_sector_median = df.groupby(['year-month', 'sector'])[['aftret_equity_zscore']].apply(np.nanmedian)</v>
      </c>
      <c r="N168" t="str">
        <f t="shared" si="21"/>
        <v>aftret_equity_zscore_sector_median.name = 'aftret_equity_zscore_sector_median'</v>
      </c>
      <c r="O168" t="str">
        <f t="shared" si="22"/>
        <v>df = df.join(aftret_equity_zscore_sector_median, on=['year-month', 'sector'])</v>
      </c>
      <c r="P168" t="str">
        <f t="shared" si="23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Q168" t="str">
        <f t="shared" si="24"/>
        <v>df = df.join(aftret_equity_zscore_mad, on=['year-month'])</v>
      </c>
      <c r="R168" t="str">
        <f t="shared" si="25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S168" t="str">
        <f t="shared" si="26"/>
        <v>aftret_equity_zscore_sector_mad.name = 'aftret_equity_zscore_sector_mad'</v>
      </c>
      <c r="T168" t="str">
        <f t="shared" si="27"/>
        <v>df = df.join(aftret_equity_zscore_sector_mad, on=['year-month', 'sector'])</v>
      </c>
      <c r="U168" t="str">
        <f t="shared" si="28"/>
        <v>df['aftret_equity_zscore_zscore'] = (df['aftret_equity_zscore'] - df['aftret_equity_zscore_median']) / df['aftret_equity_zscore_mad']</v>
      </c>
      <c r="V168" t="str">
        <f t="shared" si="29"/>
        <v>df['aftret_equity_zscore_sector_zscore'] = (df['aftret_equity_zscore'] - df['aftret_equity_zscore_sector_median']) / df['aftret_equity_zscore_sector_mad']</v>
      </c>
    </row>
    <row r="169" spans="1:22" x14ac:dyDescent="0.25">
      <c r="A169" t="s">
        <v>1918</v>
      </c>
      <c r="B169" s="2">
        <v>132</v>
      </c>
      <c r="C169" t="str">
        <f t="shared" si="0"/>
        <v xml:space="preserve">'aftret_invcapx_sector_zscore', </v>
      </c>
      <c r="D169">
        <v>81</v>
      </c>
      <c r="E169" t="str">
        <f t="shared" si="16"/>
        <v xml:space="preserve">df = df[np.abs(df.aftret_invcapx_sector_zscore-df.aftret_invcapx_sector_zscore.apply(np.nanmean())&lt;=(3*df.aftret_invcapx_sector_zscore.apply(nanstd())] </v>
      </c>
      <c r="F169" t="str">
        <f t="shared" si="52"/>
        <v>aftret_invcapx_sector_zscore_mad.name = 'aftret_invcapx_sector_zscore_mad'</v>
      </c>
      <c r="G169" t="str">
        <f t="shared" si="17"/>
        <v>aftret_invcapx_sector_zscore_median = df.groupby(['year-month'])[['aftret_invcapx_sector_zscore']].apply(np.nanmedian)</v>
      </c>
      <c r="H169">
        <v>82</v>
      </c>
      <c r="I169" t="str">
        <f t="shared" si="18"/>
        <v>aftret_invcapx_sector_zscore_median.name = 'aftret_invcapx_sector_zscore_median'</v>
      </c>
      <c r="J169">
        <v>83</v>
      </c>
      <c r="K169">
        <v>84</v>
      </c>
      <c r="L169" t="str">
        <f t="shared" si="19"/>
        <v>df = df.join(aftret_invcapx_sector_zscore_median, on=['year-month'])</v>
      </c>
      <c r="M169" t="str">
        <f t="shared" si="20"/>
        <v>aftret_invcapx_sector_zscore_sector_median = df.groupby(['year-month', 'sector'])[['aftret_invcapx_sector_zscore']].apply(np.nanmedian)</v>
      </c>
      <c r="N169" t="str">
        <f t="shared" si="21"/>
        <v>aftret_invcapx_sector_zscore_sector_median.name = 'aftret_invcapx_sector_zscore_sector_median'</v>
      </c>
      <c r="O169" t="str">
        <f t="shared" si="22"/>
        <v>df = df.join(aftret_invcapx_sector_zscore_sector_median, on=['year-month', 'sector'])</v>
      </c>
      <c r="P169" t="str">
        <f t="shared" si="23"/>
        <v>if df.groupby(['year-month'])[['aftret_invcapx_sector_zscore']].apply(mad).any() == 0:
    aftret_invcapx_sector_zscore_mad = df.groupby(['year-month'])[['aftret_invcapx_sector_zscore']].apply(meanad)
else:
    aftret_invcapx_sector_zscore_mad = df.groupby(['year-month'])[['aftret_invcapx_sector_zscore']].apply(mad)</v>
      </c>
      <c r="Q169" t="str">
        <f t="shared" si="24"/>
        <v>df = df.join(aftret_invcapx_sector_zscore_mad, on=['year-month'])</v>
      </c>
      <c r="R169" t="str">
        <f t="shared" si="25"/>
        <v>if df.groupby(['year-month', 'sector'])[['aftret_invcapx_sector_zscore']].apply(mad).any() == 0:
    aftret_invcapx_sector_zscore_sector_mad = df.groupby(['year-month', 'sector'])[['aftret_invcapx_sector_zscore']].apply(meanad)
else:
    aftret_invcapx_sector_zscore_sector_mad = df.groupby(['year-month', 'sector'])[['aftret_invcapx_sector_zscore']].apply(mad)</v>
      </c>
      <c r="S169" t="str">
        <f t="shared" si="26"/>
        <v>aftret_invcapx_sector_zscore_sector_mad.name = 'aftret_invcapx_sector_zscore_sector_mad'</v>
      </c>
      <c r="T169" t="str">
        <f t="shared" si="27"/>
        <v>df = df.join(aftret_invcapx_sector_zscore_sector_mad, on=['year-month', 'sector'])</v>
      </c>
      <c r="U169" t="str">
        <f t="shared" si="28"/>
        <v>df['aftret_invcapx_sector_zscore_zscore'] = (df['aftret_invcapx_sector_zscore'] - df['aftret_invcapx_sector_zscore_median']) / df['aftret_invcapx_sector_zscore_mad']</v>
      </c>
      <c r="V169" t="str">
        <f t="shared" si="29"/>
        <v>df['aftret_invcapx_sector_zscore_sector_zscore'] = (df['aftret_invcapx_sector_zscore'] - df['aftret_invcapx_sector_zscore_sector_median']) / df['aftret_invcapx_sector_zscore_sector_mad']</v>
      </c>
    </row>
    <row r="170" spans="1:22" x14ac:dyDescent="0.25">
      <c r="A170" t="s">
        <v>1989</v>
      </c>
      <c r="B170" s="2">
        <v>133</v>
      </c>
      <c r="C170" t="str">
        <f t="shared" si="0"/>
        <v xml:space="preserve">'aftret_invcapx_zscore', </v>
      </c>
      <c r="D170">
        <v>85</v>
      </c>
      <c r="E170" t="str">
        <f t="shared" si="16"/>
        <v xml:space="preserve">df = df[np.abs(df.aftret_invcapx_zscore-df.aftret_invcapx_zscore.apply(np.nanmean())&lt;=(3*df.aftret_invcapx_zscore.apply(nanstd())] </v>
      </c>
      <c r="F170" t="str">
        <f t="shared" si="52"/>
        <v>aftret_invcapx_zscore_mad.name = 'aftret_invcapx_zscore_mad'</v>
      </c>
      <c r="G170" t="str">
        <f t="shared" si="17"/>
        <v>aftret_invcapx_zscore_median = df.groupby(['year-month'])[['aftret_invcapx_zscore']].apply(np.nanmedian)</v>
      </c>
      <c r="H170">
        <v>86</v>
      </c>
      <c r="I170" t="str">
        <f t="shared" si="18"/>
        <v>aftret_invcapx_zscore_median.name = 'aftret_invcapx_zscore_median'</v>
      </c>
      <c r="J170">
        <v>87</v>
      </c>
      <c r="K170">
        <v>88</v>
      </c>
      <c r="L170" t="str">
        <f t="shared" si="19"/>
        <v>df = df.join(aftret_invcapx_zscore_median, on=['year-month'])</v>
      </c>
      <c r="M170" t="str">
        <f t="shared" si="20"/>
        <v>aftret_invcapx_zscore_sector_median = df.groupby(['year-month', 'sector'])[['aftret_invcapx_zscore']].apply(np.nanmedian)</v>
      </c>
      <c r="N170" t="str">
        <f t="shared" si="21"/>
        <v>aftret_invcapx_zscore_sector_median.name = 'aftret_invcapx_zscore_sector_median'</v>
      </c>
      <c r="O170" t="str">
        <f t="shared" si="22"/>
        <v>df = df.join(aftret_invcapx_zscore_sector_median, on=['year-month', 'sector'])</v>
      </c>
      <c r="P170" t="str">
        <f t="shared" si="23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Q170" t="str">
        <f t="shared" si="24"/>
        <v>df = df.join(aftret_invcapx_zscore_mad, on=['year-month'])</v>
      </c>
      <c r="R170" t="str">
        <f t="shared" si="25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S170" t="str">
        <f t="shared" si="26"/>
        <v>aftret_invcapx_zscore_sector_mad.name = 'aftret_invcapx_zscore_sector_mad'</v>
      </c>
      <c r="T170" t="str">
        <f t="shared" si="27"/>
        <v>df = df.join(aftret_invcapx_zscore_sector_mad, on=['year-month', 'sector'])</v>
      </c>
      <c r="U170" t="str">
        <f t="shared" si="28"/>
        <v>df['aftret_invcapx_zscore_zscore'] = (df['aftret_invcapx_zscore'] - df['aftret_invcapx_zscore_median']) / df['aftret_invcapx_zscore_mad']</v>
      </c>
      <c r="V170" t="str">
        <f t="shared" si="29"/>
        <v>df['aftret_invcapx_zscore_sector_zscore'] = (df['aftret_invcapx_zscore'] - df['aftret_invcapx_zscore_sector_median']) / df['aftret_invcapx_zscore_sector_mad']</v>
      </c>
    </row>
    <row r="171" spans="1:22" x14ac:dyDescent="0.25">
      <c r="A171" t="s">
        <v>1782</v>
      </c>
      <c r="B171" s="2">
        <v>134</v>
      </c>
      <c r="C171" t="str">
        <f t="shared" si="0"/>
        <v xml:space="preserve">'alpha_sector_zscore', </v>
      </c>
      <c r="D171">
        <v>89</v>
      </c>
      <c r="E171" t="str">
        <f t="shared" si="16"/>
        <v xml:space="preserve">df = df[np.abs(df.alpha_sector_zscore-df.alpha_sector_zscore.apply(np.nanmean())&lt;=(3*df.alpha_sector_zscore.apply(nanstd())] </v>
      </c>
      <c r="F171" t="str">
        <f t="shared" si="52"/>
        <v>alpha_sector_zscore_mad.name = 'alpha_sector_zscore_mad'</v>
      </c>
      <c r="G171" t="str">
        <f t="shared" si="17"/>
        <v>alpha_sector_zscore_median = df.groupby(['year-month'])[['alpha_sector_zscore']].apply(np.nanmedian)</v>
      </c>
      <c r="H171">
        <v>90</v>
      </c>
      <c r="I171" t="str">
        <f t="shared" si="18"/>
        <v>alpha_sector_zscore_median.name = 'alpha_sector_zscore_median'</v>
      </c>
      <c r="J171">
        <v>91</v>
      </c>
      <c r="K171">
        <v>92</v>
      </c>
      <c r="L171" t="str">
        <f t="shared" si="19"/>
        <v>df = df.join(alpha_sector_zscore_median, on=['year-month'])</v>
      </c>
      <c r="M171" t="str">
        <f t="shared" si="20"/>
        <v>alpha_sector_zscore_sector_median = df.groupby(['year-month', 'sector'])[['alpha_sector_zscore']].apply(np.nanmedian)</v>
      </c>
      <c r="N171" t="str">
        <f t="shared" si="21"/>
        <v>alpha_sector_zscore_sector_median.name = 'alpha_sector_zscore_sector_median'</v>
      </c>
      <c r="O171" t="str">
        <f t="shared" si="22"/>
        <v>df = df.join(alpha_sector_zscore_sector_median, on=['year-month', 'sector'])</v>
      </c>
      <c r="P171" t="str">
        <f t="shared" si="23"/>
        <v>if df.groupby(['year-month'])[['alpha_sector_zscore']].apply(mad).any() == 0:
    alpha_sector_zscore_mad = df.groupby(['year-month'])[['alpha_sector_zscore']].apply(meanad)
else:
    alpha_sector_zscore_mad = df.groupby(['year-month'])[['alpha_sector_zscore']].apply(mad)</v>
      </c>
      <c r="Q171" t="str">
        <f t="shared" si="24"/>
        <v>df = df.join(alpha_sector_zscore_mad, on=['year-month'])</v>
      </c>
      <c r="R171" t="str">
        <f t="shared" si="25"/>
        <v>if df.groupby(['year-month', 'sector'])[['alpha_sector_zscore']].apply(mad).any() == 0:
    alpha_sector_zscore_sector_mad = df.groupby(['year-month', 'sector'])[['alpha_sector_zscore']].apply(meanad)
else:
    alpha_sector_zscore_sector_mad = df.groupby(['year-month', 'sector'])[['alpha_sector_zscore']].apply(mad)</v>
      </c>
      <c r="S171" t="str">
        <f t="shared" si="26"/>
        <v>alpha_sector_zscore_sector_mad.name = 'alpha_sector_zscore_sector_mad'</v>
      </c>
      <c r="T171" t="str">
        <f t="shared" si="27"/>
        <v>df = df.join(alpha_sector_zscore_sector_mad, on=['year-month', 'sector'])</v>
      </c>
      <c r="U171" t="str">
        <f t="shared" si="28"/>
        <v>df['alpha_sector_zscore_zscore'] = (df['alpha_sector_zscore'] - df['alpha_sector_zscore_median']) / df['alpha_sector_zscore_mad']</v>
      </c>
      <c r="V171" t="str">
        <f t="shared" si="29"/>
        <v>df['alpha_sector_zscore_sector_zscore'] = (df['alpha_sector_zscore'] - df['alpha_sector_zscore_sector_median']) / df['alpha_sector_zscore_sector_mad']</v>
      </c>
    </row>
    <row r="172" spans="1:22" x14ac:dyDescent="0.25">
      <c r="A172" t="s">
        <v>1773</v>
      </c>
      <c r="B172" s="2">
        <v>135</v>
      </c>
      <c r="C172" t="str">
        <f t="shared" si="0"/>
        <v xml:space="preserve">'alpha_zscore', </v>
      </c>
      <c r="D172">
        <v>93</v>
      </c>
      <c r="E172" t="str">
        <f t="shared" si="16"/>
        <v xml:space="preserve">df = df[np.abs(df.alpha_zscore-df.alpha_zscore.apply(np.nanmean())&lt;=(3*df.alpha_zscore.apply(nanstd())] </v>
      </c>
      <c r="F172" t="str">
        <f t="shared" si="52"/>
        <v>alpha_zscore_mad.name = 'alpha_zscore_mad'</v>
      </c>
      <c r="G172" t="str">
        <f t="shared" si="17"/>
        <v>alpha_zscore_median = df.groupby(['year-month'])[['alpha_zscore']].apply(np.nanmedian)</v>
      </c>
      <c r="H172">
        <v>94</v>
      </c>
      <c r="I172" t="str">
        <f t="shared" si="18"/>
        <v>alpha_zscore_median.name = 'alpha_zscore_median'</v>
      </c>
      <c r="J172">
        <v>95</v>
      </c>
      <c r="K172">
        <v>96</v>
      </c>
      <c r="L172" t="str">
        <f t="shared" si="19"/>
        <v>df = df.join(alpha_zscore_median, on=['year-month'])</v>
      </c>
      <c r="M172" t="str">
        <f t="shared" si="20"/>
        <v>alpha_zscore_sector_median = df.groupby(['year-month', 'sector'])[['alpha_zscore']].apply(np.nanmedian)</v>
      </c>
      <c r="N172" t="str">
        <f t="shared" si="21"/>
        <v>alpha_zscore_sector_median.name = 'alpha_zscore_sector_median'</v>
      </c>
      <c r="O172" t="str">
        <f t="shared" si="22"/>
        <v>df = df.join(alpha_zscore_sector_median, on=['year-month', 'sector'])</v>
      </c>
      <c r="P172" t="str">
        <f t="shared" si="23"/>
        <v>if df.groupby(['year-month'])[['alpha_zscore']].apply(mad).any() == 0:
    alpha_zscore_mad = df.groupby(['year-month'])[['alpha_zscore']].apply(meanad)
else:
    alpha_zscore_mad = df.groupby(['year-month'])[['alpha_zscore']].apply(mad)</v>
      </c>
      <c r="Q172" t="str">
        <f t="shared" si="24"/>
        <v>df = df.join(alpha_zscore_mad, on=['year-month'])</v>
      </c>
      <c r="R172" t="str">
        <f t="shared" si="25"/>
        <v>if df.groupby(['year-month', 'sector'])[['alpha_zscore']].apply(mad).any() == 0:
    alpha_zscore_sector_mad = df.groupby(['year-month', 'sector'])[['alpha_zscore']].apply(meanad)
else:
    alpha_zscore_sector_mad = df.groupby(['year-month', 'sector'])[['alpha_zscore']].apply(mad)</v>
      </c>
      <c r="S172" t="str">
        <f t="shared" si="26"/>
        <v>alpha_zscore_sector_mad.name = 'alpha_zscore_sector_mad'</v>
      </c>
      <c r="T172" t="str">
        <f t="shared" si="27"/>
        <v>df = df.join(alpha_zscore_sector_mad, on=['year-month', 'sector'])</v>
      </c>
      <c r="U172" t="str">
        <f t="shared" si="28"/>
        <v>df['alpha_zscore_zscore'] = (df['alpha_zscore'] - df['alpha_zscore_median']) / df['alpha_zscore_mad']</v>
      </c>
      <c r="V172" t="str">
        <f t="shared" si="29"/>
        <v>df['alpha_zscore_sector_zscore'] = (df['alpha_zscore'] - df['alpha_zscore_sector_median']) / df['alpha_zscore_sector_mad']</v>
      </c>
    </row>
    <row r="173" spans="1:22" x14ac:dyDescent="0.25">
      <c r="A173" t="s">
        <v>1965</v>
      </c>
      <c r="B173" s="2">
        <v>136</v>
      </c>
      <c r="C173" t="str">
        <f t="shared" si="0"/>
        <v xml:space="preserve">'at_turn_sector_zscore', </v>
      </c>
      <c r="D173">
        <v>97</v>
      </c>
      <c r="E173" t="str">
        <f t="shared" si="16"/>
        <v xml:space="preserve">df = df[np.abs(df.at_turn_sector_zscore-df.at_turn_sector_zscore.apply(np.nanmean())&lt;=(3*df.at_turn_sector_zscore.apply(nanstd())] </v>
      </c>
      <c r="F173" t="str">
        <f t="shared" si="52"/>
        <v>at_turn_sector_zscore_mad.name = 'at_turn_sector_zscore_mad'</v>
      </c>
      <c r="G173" t="str">
        <f t="shared" si="17"/>
        <v>at_turn_sector_zscore_median = df.groupby(['year-month'])[['at_turn_sector_zscore']].apply(np.nanmedian)</v>
      </c>
      <c r="H173">
        <v>98</v>
      </c>
      <c r="I173" t="str">
        <f t="shared" si="18"/>
        <v>at_turn_sector_zscore_median.name = 'at_turn_sector_zscore_median'</v>
      </c>
      <c r="J173">
        <v>99</v>
      </c>
      <c r="K173">
        <v>100</v>
      </c>
      <c r="L173" t="str">
        <f t="shared" si="19"/>
        <v>df = df.join(at_turn_sector_zscore_median, on=['year-month'])</v>
      </c>
      <c r="M173" t="str">
        <f t="shared" si="20"/>
        <v>at_turn_sector_zscore_sector_median = df.groupby(['year-month', 'sector'])[['at_turn_sector_zscore']].apply(np.nanmedian)</v>
      </c>
      <c r="N173" t="str">
        <f t="shared" si="21"/>
        <v>at_turn_sector_zscore_sector_median.name = 'at_turn_sector_zscore_sector_median'</v>
      </c>
      <c r="O173" t="str">
        <f t="shared" si="22"/>
        <v>df = df.join(at_turn_sector_zscore_sector_median, on=['year-month', 'sector'])</v>
      </c>
      <c r="P173" t="str">
        <f t="shared" si="23"/>
        <v>if df.groupby(['year-month'])[['at_turn_sector_zscore']].apply(mad).any() == 0:
    at_turn_sector_zscore_mad = df.groupby(['year-month'])[['at_turn_sector_zscore']].apply(meanad)
else:
    at_turn_sector_zscore_mad = df.groupby(['year-month'])[['at_turn_sector_zscore']].apply(mad)</v>
      </c>
      <c r="Q173" t="str">
        <f t="shared" si="24"/>
        <v>df = df.join(at_turn_sector_zscore_mad, on=['year-month'])</v>
      </c>
      <c r="R173" t="str">
        <f t="shared" si="25"/>
        <v>if df.groupby(['year-month', 'sector'])[['at_turn_sector_zscore']].apply(mad).any() == 0:
    at_turn_sector_zscore_sector_mad = df.groupby(['year-month', 'sector'])[['at_turn_sector_zscore']].apply(meanad)
else:
    at_turn_sector_zscore_sector_mad = df.groupby(['year-month', 'sector'])[['at_turn_sector_zscore']].apply(mad)</v>
      </c>
      <c r="S173" t="str">
        <f t="shared" si="26"/>
        <v>at_turn_sector_zscore_sector_mad.name = 'at_turn_sector_zscore_sector_mad'</v>
      </c>
      <c r="T173" t="str">
        <f t="shared" si="27"/>
        <v>df = df.join(at_turn_sector_zscore_sector_mad, on=['year-month', 'sector'])</v>
      </c>
      <c r="U173" t="str">
        <f t="shared" si="28"/>
        <v>df['at_turn_sector_zscore_zscore'] = (df['at_turn_sector_zscore'] - df['at_turn_sector_zscore_median']) / df['at_turn_sector_zscore_mad']</v>
      </c>
      <c r="V173" t="str">
        <f t="shared" si="29"/>
        <v>df['at_turn_sector_zscore_sector_zscore'] = (df['at_turn_sector_zscore'] - df['at_turn_sector_zscore_sector_median']) / df['at_turn_sector_zscore_sector_mad']</v>
      </c>
    </row>
    <row r="174" spans="1:22" x14ac:dyDescent="0.25">
      <c r="A174" t="s">
        <v>1966</v>
      </c>
      <c r="B174" s="2">
        <v>137</v>
      </c>
      <c r="C174" t="str">
        <f t="shared" si="0"/>
        <v xml:space="preserve">'at_turn_zscore', </v>
      </c>
      <c r="D174">
        <v>101</v>
      </c>
      <c r="E174" t="str">
        <f t="shared" si="16"/>
        <v xml:space="preserve">df = df[np.abs(df.at_turn_zscore-df.at_turn_zscore.apply(np.nanmean())&lt;=(3*df.at_turn_zscore.apply(nanstd())] </v>
      </c>
      <c r="F174" t="str">
        <f t="shared" si="52"/>
        <v>at_turn_zscore_mad.name = 'at_turn_zscore_mad'</v>
      </c>
      <c r="G174" t="str">
        <f t="shared" si="17"/>
        <v>at_turn_zscore_median = df.groupby(['year-month'])[['at_turn_zscore']].apply(np.nanmedian)</v>
      </c>
      <c r="H174">
        <v>102</v>
      </c>
      <c r="I174" t="str">
        <f t="shared" si="18"/>
        <v>at_turn_zscore_median.name = 'at_turn_zscore_median'</v>
      </c>
      <c r="J174">
        <v>103</v>
      </c>
      <c r="K174">
        <v>104</v>
      </c>
      <c r="L174" t="str">
        <f t="shared" si="19"/>
        <v>df = df.join(at_turn_zscore_median, on=['year-month'])</v>
      </c>
      <c r="M174" t="str">
        <f t="shared" si="20"/>
        <v>at_turn_zscore_sector_median = df.groupby(['year-month', 'sector'])[['at_turn_zscore']].apply(np.nanmedian)</v>
      </c>
      <c r="N174" t="str">
        <f t="shared" si="21"/>
        <v>at_turn_zscore_sector_median.name = 'at_turn_zscore_sector_median'</v>
      </c>
      <c r="O174" t="str">
        <f t="shared" si="22"/>
        <v>df = df.join(at_turn_zscore_sector_median, on=['year-month', 'sector'])</v>
      </c>
      <c r="P174" t="str">
        <f t="shared" si="23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Q174" t="str">
        <f t="shared" si="24"/>
        <v>df = df.join(at_turn_zscore_mad, on=['year-month'])</v>
      </c>
      <c r="R174" t="str">
        <f t="shared" si="25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S174" t="str">
        <f t="shared" si="26"/>
        <v>at_turn_zscore_sector_mad.name = 'at_turn_zscore_sector_mad'</v>
      </c>
      <c r="T174" t="str">
        <f t="shared" si="27"/>
        <v>df = df.join(at_turn_zscore_sector_mad, on=['year-month', 'sector'])</v>
      </c>
      <c r="U174" t="str">
        <f t="shared" si="28"/>
        <v>df['at_turn_zscore_zscore'] = (df['at_turn_zscore'] - df['at_turn_zscore_median']) / df['at_turn_zscore_mad']</v>
      </c>
      <c r="V174" t="str">
        <f t="shared" si="29"/>
        <v>df['at_turn_zscore_sector_zscore'] = (df['at_turn_zscore'] - df['at_turn_zscore_sector_median']) / df['at_turn_zscore_sector_mad']</v>
      </c>
    </row>
    <row r="175" spans="1:22" x14ac:dyDescent="0.25">
      <c r="A175" t="s">
        <v>1780</v>
      </c>
      <c r="B175" s="2">
        <v>138</v>
      </c>
      <c r="C175" t="str">
        <f t="shared" si="0"/>
        <v xml:space="preserve">'b_hml_sector_zscore', </v>
      </c>
      <c r="D175">
        <v>105</v>
      </c>
      <c r="E175" t="str">
        <f t="shared" si="16"/>
        <v xml:space="preserve">df = df[np.abs(df.b_hml_sector_zscore-df.b_hml_sector_zscore.apply(np.nanmean())&lt;=(3*df.b_hml_sector_zscore.apply(nanstd())] </v>
      </c>
      <c r="F175" t="str">
        <f t="shared" si="52"/>
        <v>b_hml_sector_zscore_mad.name = 'b_hml_sector_zscore_mad'</v>
      </c>
      <c r="G175" t="str">
        <f t="shared" si="17"/>
        <v>b_hml_sector_zscore_median = df.groupby(['year-month'])[['b_hml_sector_zscore']].apply(np.nanmedian)</v>
      </c>
      <c r="H175">
        <v>106</v>
      </c>
      <c r="I175" t="str">
        <f t="shared" si="18"/>
        <v>b_hml_sector_zscore_median.name = 'b_hml_sector_zscore_median'</v>
      </c>
      <c r="J175">
        <v>107</v>
      </c>
      <c r="K175">
        <v>108</v>
      </c>
      <c r="L175" t="str">
        <f t="shared" si="19"/>
        <v>df = df.join(b_hml_sector_zscore_median, on=['year-month'])</v>
      </c>
      <c r="M175" t="str">
        <f t="shared" si="20"/>
        <v>b_hml_sector_zscore_sector_median = df.groupby(['year-month', 'sector'])[['b_hml_sector_zscore']].apply(np.nanmedian)</v>
      </c>
      <c r="N175" t="str">
        <f t="shared" si="21"/>
        <v>b_hml_sector_zscore_sector_median.name = 'b_hml_sector_zscore_sector_median'</v>
      </c>
      <c r="O175" t="str">
        <f t="shared" si="22"/>
        <v>df = df.join(b_hml_sector_zscore_sector_median, on=['year-month', 'sector'])</v>
      </c>
      <c r="P175" t="str">
        <f t="shared" si="23"/>
        <v>if df.groupby(['year-month'])[['b_hml_sector_zscore']].apply(mad).any() == 0:
    b_hml_sector_zscore_mad = df.groupby(['year-month'])[['b_hml_sector_zscore']].apply(meanad)
else:
    b_hml_sector_zscore_mad = df.groupby(['year-month'])[['b_hml_sector_zscore']].apply(mad)</v>
      </c>
      <c r="Q175" t="str">
        <f t="shared" si="24"/>
        <v>df = df.join(b_hml_sector_zscore_mad, on=['year-month'])</v>
      </c>
      <c r="R175" t="str">
        <f t="shared" si="25"/>
        <v>if df.groupby(['year-month', 'sector'])[['b_hml_sector_zscore']].apply(mad).any() == 0:
    b_hml_sector_zscore_sector_mad = df.groupby(['year-month', 'sector'])[['b_hml_sector_zscore']].apply(meanad)
else:
    b_hml_sector_zscore_sector_mad = df.groupby(['year-month', 'sector'])[['b_hml_sector_zscore']].apply(mad)</v>
      </c>
      <c r="S175" t="str">
        <f t="shared" si="26"/>
        <v>b_hml_sector_zscore_sector_mad.name = 'b_hml_sector_zscore_sector_mad'</v>
      </c>
      <c r="T175" t="str">
        <f t="shared" si="27"/>
        <v>df = df.join(b_hml_sector_zscore_sector_mad, on=['year-month', 'sector'])</v>
      </c>
      <c r="U175" t="str">
        <f t="shared" si="28"/>
        <v>df['b_hml_sector_zscore_zscore'] = (df['b_hml_sector_zscore'] - df['b_hml_sector_zscore_median']) / df['b_hml_sector_zscore_mad']</v>
      </c>
      <c r="V175" t="str">
        <f t="shared" si="29"/>
        <v>df['b_hml_sector_zscore_sector_zscore'] = (df['b_hml_sector_zscore'] - df['b_hml_sector_zscore_sector_median']) / df['b_hml_sector_zscore_sector_mad']</v>
      </c>
    </row>
    <row r="176" spans="1:22" x14ac:dyDescent="0.25">
      <c r="A176" t="s">
        <v>1769</v>
      </c>
      <c r="B176" s="2">
        <v>139</v>
      </c>
      <c r="C176" t="str">
        <f t="shared" si="0"/>
        <v xml:space="preserve">'b_hml_zscore', </v>
      </c>
      <c r="D176">
        <v>109</v>
      </c>
      <c r="E176" t="str">
        <f t="shared" si="16"/>
        <v xml:space="preserve">df = df[np.abs(df.b_hml_zscore-df.b_hml_zscore.apply(np.nanmean())&lt;=(3*df.b_hml_zscore.apply(nanstd())] </v>
      </c>
      <c r="F176" t="str">
        <f t="shared" si="52"/>
        <v>b_hml_zscore_mad.name = 'b_hml_zscore_mad'</v>
      </c>
      <c r="G176" t="str">
        <f t="shared" si="17"/>
        <v>b_hml_zscore_median = df.groupby(['year-month'])[['b_hml_zscore']].apply(np.nanmedian)</v>
      </c>
      <c r="H176">
        <v>110</v>
      </c>
      <c r="I176" t="str">
        <f t="shared" si="18"/>
        <v>b_hml_zscore_median.name = 'b_hml_zscore_median'</v>
      </c>
      <c r="J176">
        <v>111</v>
      </c>
      <c r="K176">
        <v>112</v>
      </c>
      <c r="L176" t="str">
        <f t="shared" si="19"/>
        <v>df = df.join(b_hml_zscore_median, on=['year-month'])</v>
      </c>
      <c r="M176" t="str">
        <f t="shared" si="20"/>
        <v>b_hml_zscore_sector_median = df.groupby(['year-month', 'sector'])[['b_hml_zscore']].apply(np.nanmedian)</v>
      </c>
      <c r="N176" t="str">
        <f t="shared" si="21"/>
        <v>b_hml_zscore_sector_median.name = 'b_hml_zscore_sector_median'</v>
      </c>
      <c r="O176" t="str">
        <f t="shared" si="22"/>
        <v>df = df.join(b_hml_zscore_sector_median, on=['year-month', 'sector'])</v>
      </c>
      <c r="P176" t="str">
        <f t="shared" si="23"/>
        <v>if df.groupby(['year-month'])[['b_hml_zscore']].apply(mad).any() == 0:
    b_hml_zscore_mad = df.groupby(['year-month'])[['b_hml_zscore']].apply(meanad)
else:
    b_hml_zscore_mad = df.groupby(['year-month'])[['b_hml_zscore']].apply(mad)</v>
      </c>
      <c r="Q176" t="str">
        <f t="shared" si="24"/>
        <v>df = df.join(b_hml_zscore_mad, on=['year-month'])</v>
      </c>
      <c r="R176" t="str">
        <f t="shared" si="25"/>
        <v>if df.groupby(['year-month', 'sector'])[['b_hml_zscore']].apply(mad).any() == 0:
    b_hml_zscore_sector_mad = df.groupby(['year-month', 'sector'])[['b_hml_zscore']].apply(meanad)
else:
    b_hml_zscore_sector_mad = df.groupby(['year-month', 'sector'])[['b_hml_zscore']].apply(mad)</v>
      </c>
      <c r="S176" t="str">
        <f t="shared" si="26"/>
        <v>b_hml_zscore_sector_mad.name = 'b_hml_zscore_sector_mad'</v>
      </c>
      <c r="T176" t="str">
        <f t="shared" si="27"/>
        <v>df = df.join(b_hml_zscore_sector_mad, on=['year-month', 'sector'])</v>
      </c>
      <c r="U176" t="str">
        <f t="shared" si="28"/>
        <v>df['b_hml_zscore_zscore'] = (df['b_hml_zscore'] - df['b_hml_zscore_median']) / df['b_hml_zscore_mad']</v>
      </c>
      <c r="V176" t="str">
        <f t="shared" si="29"/>
        <v>df['b_hml_zscore_sector_zscore'] = (df['b_hml_zscore'] - df['b_hml_zscore_sector_median']) / df['b_hml_zscore_sector_mad']</v>
      </c>
    </row>
    <row r="177" spans="1:22" x14ac:dyDescent="0.25">
      <c r="A177" t="s">
        <v>1777</v>
      </c>
      <c r="B177" s="2">
        <v>140</v>
      </c>
      <c r="C177" t="str">
        <f t="shared" si="0"/>
        <v xml:space="preserve">'b_mkt_sector_zscore', </v>
      </c>
      <c r="D177">
        <v>113</v>
      </c>
      <c r="E177" t="str">
        <f t="shared" si="16"/>
        <v xml:space="preserve">df = df[np.abs(df.b_mkt_sector_zscore-df.b_mkt_sector_zscore.apply(np.nanmean())&lt;=(3*df.b_mkt_sector_zscore.apply(nanstd())] </v>
      </c>
      <c r="F177" t="str">
        <f t="shared" si="52"/>
        <v>b_mkt_sector_zscore_mad.name = 'b_mkt_sector_zscore_mad'</v>
      </c>
      <c r="G177" t="str">
        <f t="shared" si="17"/>
        <v>b_mkt_sector_zscore_median = df.groupby(['year-month'])[['b_mkt_sector_zscore']].apply(np.nanmedian)</v>
      </c>
      <c r="H177">
        <v>114</v>
      </c>
      <c r="I177" t="str">
        <f t="shared" si="18"/>
        <v>b_mkt_sector_zscore_median.name = 'b_mkt_sector_zscore_median'</v>
      </c>
      <c r="J177">
        <v>115</v>
      </c>
      <c r="K177">
        <v>116</v>
      </c>
      <c r="L177" t="str">
        <f t="shared" si="19"/>
        <v>df = df.join(b_mkt_sector_zscore_median, on=['year-month'])</v>
      </c>
      <c r="M177" t="str">
        <f t="shared" si="20"/>
        <v>b_mkt_sector_zscore_sector_median = df.groupby(['year-month', 'sector'])[['b_mkt_sector_zscore']].apply(np.nanmedian)</v>
      </c>
      <c r="N177" t="str">
        <f t="shared" si="21"/>
        <v>b_mkt_sector_zscore_sector_median.name = 'b_mkt_sector_zscore_sector_median'</v>
      </c>
      <c r="O177" t="str">
        <f t="shared" si="22"/>
        <v>df = df.join(b_mkt_sector_zscore_sector_median, on=['year-month', 'sector'])</v>
      </c>
      <c r="P177" t="str">
        <f t="shared" si="23"/>
        <v>if df.groupby(['year-month'])[['b_mkt_sector_zscore']].apply(mad).any() == 0:
    b_mkt_sector_zscore_mad = df.groupby(['year-month'])[['b_mkt_sector_zscore']].apply(meanad)
else:
    b_mkt_sector_zscore_mad = df.groupby(['year-month'])[['b_mkt_sector_zscore']].apply(mad)</v>
      </c>
      <c r="Q177" t="str">
        <f t="shared" si="24"/>
        <v>df = df.join(b_mkt_sector_zscore_mad, on=['year-month'])</v>
      </c>
      <c r="R177" t="str">
        <f t="shared" si="25"/>
        <v>if df.groupby(['year-month', 'sector'])[['b_mkt_sector_zscore']].apply(mad).any() == 0:
    b_mkt_sector_zscore_sector_mad = df.groupby(['year-month', 'sector'])[['b_mkt_sector_zscore']].apply(meanad)
else:
    b_mkt_sector_zscore_sector_mad = df.groupby(['year-month', 'sector'])[['b_mkt_sector_zscore']].apply(mad)</v>
      </c>
      <c r="S177" t="str">
        <f t="shared" si="26"/>
        <v>b_mkt_sector_zscore_sector_mad.name = 'b_mkt_sector_zscore_sector_mad'</v>
      </c>
      <c r="T177" t="str">
        <f t="shared" si="27"/>
        <v>df = df.join(b_mkt_sector_zscore_sector_mad, on=['year-month', 'sector'])</v>
      </c>
      <c r="U177" t="str">
        <f t="shared" si="28"/>
        <v>df['b_mkt_sector_zscore_zscore'] = (df['b_mkt_sector_zscore'] - df['b_mkt_sector_zscore_median']) / df['b_mkt_sector_zscore_mad']</v>
      </c>
      <c r="V177" t="str">
        <f t="shared" si="29"/>
        <v>df['b_mkt_sector_zscore_sector_zscore'] = (df['b_mkt_sector_zscore'] - df['b_mkt_sector_zscore_sector_median']) / df['b_mkt_sector_zscore_sector_mad']</v>
      </c>
    </row>
    <row r="178" spans="1:22" x14ac:dyDescent="0.25">
      <c r="A178" t="s">
        <v>1772</v>
      </c>
      <c r="B178" s="2">
        <v>141</v>
      </c>
      <c r="C178" t="str">
        <f t="shared" si="0"/>
        <v xml:space="preserve">'b_mkt_zscore', </v>
      </c>
      <c r="D178">
        <v>117</v>
      </c>
      <c r="E178" t="str">
        <f t="shared" si="16"/>
        <v xml:space="preserve">df = df[np.abs(df.b_mkt_zscore-df.b_mkt_zscore.apply(np.nanmean())&lt;=(3*df.b_mkt_zscore.apply(nanstd())] </v>
      </c>
      <c r="F178" t="str">
        <f t="shared" si="52"/>
        <v>b_mkt_zscore_mad.name = 'b_mkt_zscore_mad'</v>
      </c>
      <c r="G178" t="str">
        <f t="shared" si="17"/>
        <v>b_mkt_zscore_median = df.groupby(['year-month'])[['b_mkt_zscore']].apply(np.nanmedian)</v>
      </c>
      <c r="H178">
        <v>118</v>
      </c>
      <c r="I178" t="str">
        <f t="shared" si="18"/>
        <v>b_mkt_zscore_median.name = 'b_mkt_zscore_median'</v>
      </c>
      <c r="J178">
        <v>119</v>
      </c>
      <c r="K178">
        <v>120</v>
      </c>
      <c r="L178" t="str">
        <f t="shared" si="19"/>
        <v>df = df.join(b_mkt_zscore_median, on=['year-month'])</v>
      </c>
      <c r="M178" t="str">
        <f t="shared" si="20"/>
        <v>b_mkt_zscore_sector_median = df.groupby(['year-month', 'sector'])[['b_mkt_zscore']].apply(np.nanmedian)</v>
      </c>
      <c r="N178" t="str">
        <f t="shared" si="21"/>
        <v>b_mkt_zscore_sector_median.name = 'b_mkt_zscore_sector_median'</v>
      </c>
      <c r="O178" t="str">
        <f t="shared" si="22"/>
        <v>df = df.join(b_mkt_zscore_sector_median, on=['year-month', 'sector'])</v>
      </c>
      <c r="P178" t="str">
        <f t="shared" si="23"/>
        <v>if df.groupby(['year-month'])[['b_mkt_zscore']].apply(mad).any() == 0:
    b_mkt_zscore_mad = df.groupby(['year-month'])[['b_mkt_zscore']].apply(meanad)
else:
    b_mkt_zscore_mad = df.groupby(['year-month'])[['b_mkt_zscore']].apply(mad)</v>
      </c>
      <c r="Q178" t="str">
        <f t="shared" si="24"/>
        <v>df = df.join(b_mkt_zscore_mad, on=['year-month'])</v>
      </c>
      <c r="R178" t="str">
        <f t="shared" si="25"/>
        <v>if df.groupby(['year-month', 'sector'])[['b_mkt_zscore']].apply(mad).any() == 0:
    b_mkt_zscore_sector_mad = df.groupby(['year-month', 'sector'])[['b_mkt_zscore']].apply(meanad)
else:
    b_mkt_zscore_sector_mad = df.groupby(['year-month', 'sector'])[['b_mkt_zscore']].apply(mad)</v>
      </c>
      <c r="S178" t="str">
        <f t="shared" si="26"/>
        <v>b_mkt_zscore_sector_mad.name = 'b_mkt_zscore_sector_mad'</v>
      </c>
      <c r="T178" t="str">
        <f t="shared" si="27"/>
        <v>df = df.join(b_mkt_zscore_sector_mad, on=['year-month', 'sector'])</v>
      </c>
      <c r="U178" t="str">
        <f t="shared" si="28"/>
        <v>df['b_mkt_zscore_zscore'] = (df['b_mkt_zscore'] - df['b_mkt_zscore_median']) / df['b_mkt_zscore_mad']</v>
      </c>
      <c r="V178" t="str">
        <f t="shared" si="29"/>
        <v>df['b_mkt_zscore_sector_zscore'] = (df['b_mkt_zscore'] - df['b_mkt_zscore_sector_median']) / df['b_mkt_zscore_sector_mad']</v>
      </c>
    </row>
    <row r="179" spans="1:22" x14ac:dyDescent="0.25">
      <c r="A179" t="s">
        <v>1774</v>
      </c>
      <c r="B179" s="2">
        <v>142</v>
      </c>
      <c r="C179" t="str">
        <f t="shared" si="0"/>
        <v xml:space="preserve">'b_smb_sector_zscore', </v>
      </c>
      <c r="D179">
        <v>121</v>
      </c>
      <c r="E179" t="str">
        <f t="shared" si="16"/>
        <v xml:space="preserve">df = df[np.abs(df.b_smb_sector_zscore-df.b_smb_sector_zscore.apply(np.nanmean())&lt;=(3*df.b_smb_sector_zscore.apply(nanstd())] </v>
      </c>
      <c r="F179" t="str">
        <f t="shared" si="52"/>
        <v>b_smb_sector_zscore_mad.name = 'b_smb_sector_zscore_mad'</v>
      </c>
      <c r="G179" t="str">
        <f t="shared" si="17"/>
        <v>b_smb_sector_zscore_median = df.groupby(['year-month'])[['b_smb_sector_zscore']].apply(np.nanmedian)</v>
      </c>
      <c r="H179">
        <v>122</v>
      </c>
      <c r="I179" t="str">
        <f t="shared" si="18"/>
        <v>b_smb_sector_zscore_median.name = 'b_smb_sector_zscore_median'</v>
      </c>
      <c r="J179">
        <v>123</v>
      </c>
      <c r="K179">
        <v>124</v>
      </c>
      <c r="L179" t="str">
        <f t="shared" si="19"/>
        <v>df = df.join(b_smb_sector_zscore_median, on=['year-month'])</v>
      </c>
      <c r="M179" t="str">
        <f t="shared" si="20"/>
        <v>b_smb_sector_zscore_sector_median = df.groupby(['year-month', 'sector'])[['b_smb_sector_zscore']].apply(np.nanmedian)</v>
      </c>
      <c r="N179" t="str">
        <f t="shared" si="21"/>
        <v>b_smb_sector_zscore_sector_median.name = 'b_smb_sector_zscore_sector_median'</v>
      </c>
      <c r="O179" t="str">
        <f t="shared" si="22"/>
        <v>df = df.join(b_smb_sector_zscore_sector_median, on=['year-month', 'sector'])</v>
      </c>
      <c r="P179" t="str">
        <f t="shared" si="23"/>
        <v>if df.groupby(['year-month'])[['b_smb_sector_zscore']].apply(mad).any() == 0:
    b_smb_sector_zscore_mad = df.groupby(['year-month'])[['b_smb_sector_zscore']].apply(meanad)
else:
    b_smb_sector_zscore_mad = df.groupby(['year-month'])[['b_smb_sector_zscore']].apply(mad)</v>
      </c>
      <c r="Q179" t="str">
        <f t="shared" si="24"/>
        <v>df = df.join(b_smb_sector_zscore_mad, on=['year-month'])</v>
      </c>
      <c r="R179" t="str">
        <f t="shared" si="25"/>
        <v>if df.groupby(['year-month', 'sector'])[['b_smb_sector_zscore']].apply(mad).any() == 0:
    b_smb_sector_zscore_sector_mad = df.groupby(['year-month', 'sector'])[['b_smb_sector_zscore']].apply(meanad)
else:
    b_smb_sector_zscore_sector_mad = df.groupby(['year-month', 'sector'])[['b_smb_sector_zscore']].apply(mad)</v>
      </c>
      <c r="S179" t="str">
        <f t="shared" si="26"/>
        <v>b_smb_sector_zscore_sector_mad.name = 'b_smb_sector_zscore_sector_mad'</v>
      </c>
      <c r="T179" t="str">
        <f t="shared" si="27"/>
        <v>df = df.join(b_smb_sector_zscore_sector_mad, on=['year-month', 'sector'])</v>
      </c>
      <c r="U179" t="str">
        <f t="shared" si="28"/>
        <v>df['b_smb_sector_zscore_zscore'] = (df['b_smb_sector_zscore'] - df['b_smb_sector_zscore_median']) / df['b_smb_sector_zscore_mad']</v>
      </c>
      <c r="V179" t="str">
        <f t="shared" si="29"/>
        <v>df['b_smb_sector_zscore_sector_zscore'] = (df['b_smb_sector_zscore'] - df['b_smb_sector_zscore_sector_median']) / df['b_smb_sector_zscore_sector_mad']</v>
      </c>
    </row>
    <row r="180" spans="1:22" x14ac:dyDescent="0.25">
      <c r="A180" t="s">
        <v>1771</v>
      </c>
      <c r="B180" s="2">
        <v>143</v>
      </c>
      <c r="C180" t="str">
        <f t="shared" si="0"/>
        <v xml:space="preserve">'b_smb_zscore', </v>
      </c>
      <c r="D180">
        <v>125</v>
      </c>
      <c r="E180" t="str">
        <f t="shared" si="16"/>
        <v xml:space="preserve">df = df[np.abs(df.b_smb_zscore-df.b_smb_zscore.apply(np.nanmean())&lt;=(3*df.b_smb_zscore.apply(nanstd())] </v>
      </c>
      <c r="F180" t="str">
        <f t="shared" si="52"/>
        <v>b_smb_zscore_mad.name = 'b_smb_zscore_mad'</v>
      </c>
      <c r="G180" t="str">
        <f t="shared" si="17"/>
        <v>b_smb_zscore_median = df.groupby(['year-month'])[['b_smb_zscore']].apply(np.nanmedian)</v>
      </c>
      <c r="H180">
        <v>126</v>
      </c>
      <c r="I180" t="str">
        <f t="shared" si="18"/>
        <v>b_smb_zscore_median.name = 'b_smb_zscore_median'</v>
      </c>
      <c r="J180">
        <v>127</v>
      </c>
      <c r="K180">
        <v>128</v>
      </c>
      <c r="L180" t="str">
        <f t="shared" si="19"/>
        <v>df = df.join(b_smb_zscore_median, on=['year-month'])</v>
      </c>
      <c r="M180" t="str">
        <f t="shared" si="20"/>
        <v>b_smb_zscore_sector_median = df.groupby(['year-month', 'sector'])[['b_smb_zscore']].apply(np.nanmedian)</v>
      </c>
      <c r="N180" t="str">
        <f t="shared" si="21"/>
        <v>b_smb_zscore_sector_median.name = 'b_smb_zscore_sector_median'</v>
      </c>
      <c r="O180" t="str">
        <f t="shared" si="22"/>
        <v>df = df.join(b_smb_zscore_sector_median, on=['year-month', 'sector'])</v>
      </c>
      <c r="P180" t="str">
        <f t="shared" si="23"/>
        <v>if df.groupby(['year-month'])[['b_smb_zscore']].apply(mad).any() == 0:
    b_smb_zscore_mad = df.groupby(['year-month'])[['b_smb_zscore']].apply(meanad)
else:
    b_smb_zscore_mad = df.groupby(['year-month'])[['b_smb_zscore']].apply(mad)</v>
      </c>
      <c r="Q180" t="str">
        <f t="shared" si="24"/>
        <v>df = df.join(b_smb_zscore_mad, on=['year-month'])</v>
      </c>
      <c r="R180" t="str">
        <f t="shared" si="25"/>
        <v>if df.groupby(['year-month', 'sector'])[['b_smb_zscore']].apply(mad).any() == 0:
    b_smb_zscore_sector_mad = df.groupby(['year-month', 'sector'])[['b_smb_zscore']].apply(meanad)
else:
    b_smb_zscore_sector_mad = df.groupby(['year-month', 'sector'])[['b_smb_zscore']].apply(mad)</v>
      </c>
      <c r="S180" t="str">
        <f t="shared" si="26"/>
        <v>b_smb_zscore_sector_mad.name = 'b_smb_zscore_sector_mad'</v>
      </c>
      <c r="T180" t="str">
        <f t="shared" si="27"/>
        <v>df = df.join(b_smb_zscore_sector_mad, on=['year-month', 'sector'])</v>
      </c>
      <c r="U180" t="str">
        <f t="shared" si="28"/>
        <v>df['b_smb_zscore_zscore'] = (df['b_smb_zscore'] - df['b_smb_zscore_median']) / df['b_smb_zscore_mad']</v>
      </c>
      <c r="V180" t="str">
        <f t="shared" si="29"/>
        <v>df['b_smb_zscore_sector_zscore'] = (df['b_smb_zscore'] - df['b_smb_zscore_sector_median']) / df['b_smb_zscore_sector_mad']</v>
      </c>
    </row>
    <row r="181" spans="1:22" x14ac:dyDescent="0.25">
      <c r="A181" t="s">
        <v>1775</v>
      </c>
      <c r="B181" s="2">
        <v>144</v>
      </c>
      <c r="C181" t="str">
        <f t="shared" si="0"/>
        <v xml:space="preserve">'b_umd_sector_zscore', </v>
      </c>
      <c r="D181">
        <v>129</v>
      </c>
      <c r="E181" t="str">
        <f t="shared" si="16"/>
        <v xml:space="preserve">df = df[np.abs(df.b_umd_sector_zscore-df.b_umd_sector_zscore.apply(np.nanmean())&lt;=(3*df.b_umd_sector_zscore.apply(nanstd())] </v>
      </c>
      <c r="F181" t="str">
        <f t="shared" si="52"/>
        <v>b_umd_sector_zscore_mad.name = 'b_umd_sector_zscore_mad'</v>
      </c>
      <c r="G181" t="str">
        <f t="shared" si="17"/>
        <v>b_umd_sector_zscore_median = df.groupby(['year-month'])[['b_umd_sector_zscore']].apply(np.nanmedian)</v>
      </c>
      <c r="H181">
        <v>130</v>
      </c>
      <c r="I181" t="str">
        <f t="shared" si="18"/>
        <v>b_umd_sector_zscore_median.name = 'b_umd_sector_zscore_median'</v>
      </c>
      <c r="J181">
        <v>131</v>
      </c>
      <c r="K181">
        <v>132</v>
      </c>
      <c r="L181" t="str">
        <f t="shared" si="19"/>
        <v>df = df.join(b_umd_sector_zscore_median, on=['year-month'])</v>
      </c>
      <c r="M181" t="str">
        <f t="shared" si="20"/>
        <v>b_umd_sector_zscore_sector_median = df.groupby(['year-month', 'sector'])[['b_umd_sector_zscore']].apply(np.nanmedian)</v>
      </c>
      <c r="N181" t="str">
        <f t="shared" si="21"/>
        <v>b_umd_sector_zscore_sector_median.name = 'b_umd_sector_zscore_sector_median'</v>
      </c>
      <c r="O181" t="str">
        <f t="shared" si="22"/>
        <v>df = df.join(b_umd_sector_zscore_sector_median, on=['year-month', 'sector'])</v>
      </c>
      <c r="P181" t="str">
        <f t="shared" si="23"/>
        <v>if df.groupby(['year-month'])[['b_umd_sector_zscore']].apply(mad).any() == 0:
    b_umd_sector_zscore_mad = df.groupby(['year-month'])[['b_umd_sector_zscore']].apply(meanad)
else:
    b_umd_sector_zscore_mad = df.groupby(['year-month'])[['b_umd_sector_zscore']].apply(mad)</v>
      </c>
      <c r="Q181" t="str">
        <f t="shared" si="24"/>
        <v>df = df.join(b_umd_sector_zscore_mad, on=['year-month'])</v>
      </c>
      <c r="R181" t="str">
        <f t="shared" si="25"/>
        <v>if df.groupby(['year-month', 'sector'])[['b_umd_sector_zscore']].apply(mad).any() == 0:
    b_umd_sector_zscore_sector_mad = df.groupby(['year-month', 'sector'])[['b_umd_sector_zscore']].apply(meanad)
else:
    b_umd_sector_zscore_sector_mad = df.groupby(['year-month', 'sector'])[['b_umd_sector_zscore']].apply(mad)</v>
      </c>
      <c r="S181" t="str">
        <f t="shared" si="26"/>
        <v>b_umd_sector_zscore_sector_mad.name = 'b_umd_sector_zscore_sector_mad'</v>
      </c>
      <c r="T181" t="str">
        <f t="shared" si="27"/>
        <v>df = df.join(b_umd_sector_zscore_sector_mad, on=['year-month', 'sector'])</v>
      </c>
      <c r="U181" t="str">
        <f t="shared" si="28"/>
        <v>df['b_umd_sector_zscore_zscore'] = (df['b_umd_sector_zscore'] - df['b_umd_sector_zscore_median']) / df['b_umd_sector_zscore_mad']</v>
      </c>
      <c r="V181" t="str">
        <f t="shared" si="29"/>
        <v>df['b_umd_sector_zscore_sector_zscore'] = (df['b_umd_sector_zscore'] - df['b_umd_sector_zscore_sector_median']) / df['b_umd_sector_zscore_sector_mad']</v>
      </c>
    </row>
    <row r="182" spans="1:22" x14ac:dyDescent="0.25">
      <c r="A182" t="s">
        <v>1770</v>
      </c>
      <c r="B182" s="2">
        <v>145</v>
      </c>
      <c r="C182" t="str">
        <f t="shared" si="0"/>
        <v xml:space="preserve">'b_umd_zscore', </v>
      </c>
      <c r="D182">
        <v>133</v>
      </c>
      <c r="E182" t="str">
        <f t="shared" si="16"/>
        <v xml:space="preserve">df = df[np.abs(df.b_umd_zscore-df.b_umd_zscore.apply(np.nanmean())&lt;=(3*df.b_umd_zscore.apply(nanstd())] </v>
      </c>
      <c r="F182" t="str">
        <f t="shared" si="52"/>
        <v>b_umd_zscore_mad.name = 'b_umd_zscore_mad'</v>
      </c>
      <c r="G182" t="str">
        <f t="shared" si="17"/>
        <v>b_umd_zscore_median = df.groupby(['year-month'])[['b_umd_zscore']].apply(np.nanmedian)</v>
      </c>
      <c r="H182">
        <v>134</v>
      </c>
      <c r="I182" t="str">
        <f t="shared" si="18"/>
        <v>b_umd_zscore_median.name = 'b_umd_zscore_median'</v>
      </c>
      <c r="J182">
        <v>135</v>
      </c>
      <c r="K182">
        <v>136</v>
      </c>
      <c r="L182" t="str">
        <f t="shared" si="19"/>
        <v>df = df.join(b_umd_zscore_median, on=['year-month'])</v>
      </c>
      <c r="M182" t="str">
        <f t="shared" si="20"/>
        <v>b_umd_zscore_sector_median = df.groupby(['year-month', 'sector'])[['b_umd_zscore']].apply(np.nanmedian)</v>
      </c>
      <c r="N182" t="str">
        <f t="shared" si="21"/>
        <v>b_umd_zscore_sector_median.name = 'b_umd_zscore_sector_median'</v>
      </c>
      <c r="O182" t="str">
        <f t="shared" si="22"/>
        <v>df = df.join(b_umd_zscore_sector_median, on=['year-month', 'sector'])</v>
      </c>
      <c r="P182" t="str">
        <f t="shared" si="23"/>
        <v>if df.groupby(['year-month'])[['b_umd_zscore']].apply(mad).any() == 0:
    b_umd_zscore_mad = df.groupby(['year-month'])[['b_umd_zscore']].apply(meanad)
else:
    b_umd_zscore_mad = df.groupby(['year-month'])[['b_umd_zscore']].apply(mad)</v>
      </c>
      <c r="Q182" t="str">
        <f t="shared" si="24"/>
        <v>df = df.join(b_umd_zscore_mad, on=['year-month'])</v>
      </c>
      <c r="R182" t="str">
        <f t="shared" si="25"/>
        <v>if df.groupby(['year-month', 'sector'])[['b_umd_zscore']].apply(mad).any() == 0:
    b_umd_zscore_sector_mad = df.groupby(['year-month', 'sector'])[['b_umd_zscore']].apply(meanad)
else:
    b_umd_zscore_sector_mad = df.groupby(['year-month', 'sector'])[['b_umd_zscore']].apply(mad)</v>
      </c>
      <c r="S182" t="str">
        <f t="shared" si="26"/>
        <v>b_umd_zscore_sector_mad.name = 'b_umd_zscore_sector_mad'</v>
      </c>
      <c r="T182" t="str">
        <f t="shared" si="27"/>
        <v>df = df.join(b_umd_zscore_sector_mad, on=['year-month', 'sector'])</v>
      </c>
      <c r="U182" t="str">
        <f t="shared" si="28"/>
        <v>df['b_umd_zscore_zscore'] = (df['b_umd_zscore'] - df['b_umd_zscore_median']) / df['b_umd_zscore_mad']</v>
      </c>
      <c r="V182" t="str">
        <f t="shared" si="29"/>
        <v>df['b_umd_zscore_sector_zscore'] = (df['b_umd_zscore'] - df['b_umd_zscore_sector_median']) / df['b_umd_zscore_sector_mad']</v>
      </c>
    </row>
    <row r="183" spans="1:22" x14ac:dyDescent="0.25">
      <c r="A183" t="s">
        <v>1953</v>
      </c>
      <c r="B183" s="2">
        <v>146</v>
      </c>
      <c r="C183" t="str">
        <f t="shared" si="0"/>
        <v xml:space="preserve">'bm_sector_zscore', </v>
      </c>
      <c r="D183">
        <v>137</v>
      </c>
      <c r="E183" t="str">
        <f t="shared" si="16"/>
        <v xml:space="preserve">df = df[np.abs(df.bm_sector_zscore-df.bm_sector_zscore.apply(np.nanmean())&lt;=(3*df.bm_sector_zscore.apply(nanstd())] </v>
      </c>
      <c r="F183" t="str">
        <f t="shared" si="52"/>
        <v>bm_sector_zscore_mad.name = 'bm_sector_zscore_mad'</v>
      </c>
      <c r="G183" t="str">
        <f t="shared" si="17"/>
        <v>bm_sector_zscore_median = df.groupby(['year-month'])[['bm_sector_zscore']].apply(np.nanmedian)</v>
      </c>
      <c r="H183">
        <v>138</v>
      </c>
      <c r="I183" t="str">
        <f t="shared" si="18"/>
        <v>bm_sector_zscore_median.name = 'bm_sector_zscore_median'</v>
      </c>
      <c r="J183">
        <v>139</v>
      </c>
      <c r="K183">
        <v>140</v>
      </c>
      <c r="L183" t="str">
        <f t="shared" si="19"/>
        <v>df = df.join(bm_sector_zscore_median, on=['year-month'])</v>
      </c>
      <c r="M183" t="str">
        <f t="shared" si="20"/>
        <v>bm_sector_zscore_sector_median = df.groupby(['year-month', 'sector'])[['bm_sector_zscore']].apply(np.nanmedian)</v>
      </c>
      <c r="N183" t="str">
        <f t="shared" si="21"/>
        <v>bm_sector_zscore_sector_median.name = 'bm_sector_zscore_sector_median'</v>
      </c>
      <c r="O183" t="str">
        <f t="shared" si="22"/>
        <v>df = df.join(bm_sector_zscore_sector_median, on=['year-month', 'sector'])</v>
      </c>
      <c r="P183" t="str">
        <f t="shared" si="23"/>
        <v>if df.groupby(['year-month'])[['bm_sector_zscore']].apply(mad).any() == 0:
    bm_sector_zscore_mad = df.groupby(['year-month'])[['bm_sector_zscore']].apply(meanad)
else:
    bm_sector_zscore_mad = df.groupby(['year-month'])[['bm_sector_zscore']].apply(mad)</v>
      </c>
      <c r="Q183" t="str">
        <f t="shared" si="24"/>
        <v>df = df.join(bm_sector_zscore_mad, on=['year-month'])</v>
      </c>
      <c r="R183" t="str">
        <f t="shared" si="25"/>
        <v>if df.groupby(['year-month', 'sector'])[['bm_sector_zscore']].apply(mad).any() == 0:
    bm_sector_zscore_sector_mad = df.groupby(['year-month', 'sector'])[['bm_sector_zscore']].apply(meanad)
else:
    bm_sector_zscore_sector_mad = df.groupby(['year-month', 'sector'])[['bm_sector_zscore']].apply(mad)</v>
      </c>
      <c r="S183" t="str">
        <f t="shared" si="26"/>
        <v>bm_sector_zscore_sector_mad.name = 'bm_sector_zscore_sector_mad'</v>
      </c>
      <c r="T183" t="str">
        <f t="shared" si="27"/>
        <v>df = df.join(bm_sector_zscore_sector_mad, on=['year-month', 'sector'])</v>
      </c>
      <c r="U183" t="str">
        <f t="shared" si="28"/>
        <v>df['bm_sector_zscore_zscore'] = (df['bm_sector_zscore'] - df['bm_sector_zscore_median']) / df['bm_sector_zscore_mad']</v>
      </c>
      <c r="V183" t="str">
        <f t="shared" si="29"/>
        <v>df['bm_sector_zscore_sector_zscore'] = (df['bm_sector_zscore'] - df['bm_sector_zscore_sector_median']) / df['bm_sector_zscore_sector_mad']</v>
      </c>
    </row>
    <row r="184" spans="1:22" x14ac:dyDescent="0.25">
      <c r="A184" t="s">
        <v>1960</v>
      </c>
      <c r="B184" s="2">
        <v>147</v>
      </c>
      <c r="C184" t="str">
        <f t="shared" si="0"/>
        <v xml:space="preserve">'bm_zscore', </v>
      </c>
      <c r="D184">
        <v>141</v>
      </c>
      <c r="E184" t="str">
        <f t="shared" si="16"/>
        <v xml:space="preserve">df = df[np.abs(df.bm_zscore-df.bm_zscore.apply(np.nanmean())&lt;=(3*df.bm_zscore.apply(nanstd())] </v>
      </c>
      <c r="F184" t="str">
        <f t="shared" si="52"/>
        <v>bm_zscore_mad.name = 'bm_zscore_mad'</v>
      </c>
      <c r="G184" t="str">
        <f t="shared" si="17"/>
        <v>bm_zscore_median = df.groupby(['year-month'])[['bm_zscore']].apply(np.nanmedian)</v>
      </c>
      <c r="H184">
        <v>142</v>
      </c>
      <c r="I184" t="str">
        <f t="shared" si="18"/>
        <v>bm_zscore_median.name = 'bm_zscore_median'</v>
      </c>
      <c r="J184">
        <v>143</v>
      </c>
      <c r="K184">
        <v>144</v>
      </c>
      <c r="L184" t="str">
        <f t="shared" si="19"/>
        <v>df = df.join(bm_zscore_median, on=['year-month'])</v>
      </c>
      <c r="M184" t="str">
        <f t="shared" si="20"/>
        <v>bm_zscore_sector_median = df.groupby(['year-month', 'sector'])[['bm_zscore']].apply(np.nanmedian)</v>
      </c>
      <c r="N184" t="str">
        <f t="shared" si="21"/>
        <v>bm_zscore_sector_median.name = 'bm_zscore_sector_median'</v>
      </c>
      <c r="O184" t="str">
        <f t="shared" si="22"/>
        <v>df = df.join(bm_zscore_sector_median, on=['year-month', 'sector'])</v>
      </c>
      <c r="P184" t="str">
        <f t="shared" si="23"/>
        <v>if df.groupby(['year-month'])[['bm_zscore']].apply(mad).any() == 0:
    bm_zscore_mad = df.groupby(['year-month'])[['bm_zscore']].apply(meanad)
else:
    bm_zscore_mad = df.groupby(['year-month'])[['bm_zscore']].apply(mad)</v>
      </c>
      <c r="Q184" t="str">
        <f t="shared" si="24"/>
        <v>df = df.join(bm_zscore_mad, on=['year-month'])</v>
      </c>
      <c r="R184" t="str">
        <f t="shared" si="25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S184" t="str">
        <f t="shared" si="26"/>
        <v>bm_zscore_sector_mad.name = 'bm_zscore_sector_mad'</v>
      </c>
      <c r="T184" t="str">
        <f t="shared" si="27"/>
        <v>df = df.join(bm_zscore_sector_mad, on=['year-month', 'sector'])</v>
      </c>
      <c r="U184" t="str">
        <f t="shared" si="28"/>
        <v>df['bm_zscore_zscore'] = (df['bm_zscore'] - df['bm_zscore_median']) / df['bm_zscore_mad']</v>
      </c>
      <c r="V184" t="str">
        <f t="shared" si="29"/>
        <v>df['bm_zscore_sector_zscore'] = (df['bm_zscore'] - df['bm_zscore_sector_median']) / df['bm_zscore_sector_mad']</v>
      </c>
    </row>
    <row r="185" spans="1:22" x14ac:dyDescent="0.25">
      <c r="A185" t="s">
        <v>1890</v>
      </c>
      <c r="B185" s="2">
        <v>148</v>
      </c>
      <c r="C185" t="str">
        <f t="shared" si="0"/>
        <v xml:space="preserve">'BUYPCT_sector_zscore', </v>
      </c>
      <c r="D185">
        <v>145</v>
      </c>
      <c r="E185" t="str">
        <f t="shared" si="16"/>
        <v xml:space="preserve">df = df[np.abs(df.BUYPCT_sector_zscore-df.BUYPCT_sector_zscore.apply(np.nanmean())&lt;=(3*df.BUYPCT_sector_zscore.apply(nanstd())] </v>
      </c>
      <c r="F185" t="str">
        <f t="shared" si="52"/>
        <v>BUYPCT_sector_zscore_mad.name = 'BUYPCT_sector_zscore_mad'</v>
      </c>
      <c r="G185" t="str">
        <f t="shared" si="17"/>
        <v>BUYPCT_sector_zscore_median = df.groupby(['year-month'])[['BUYPCT_sector_zscore']].apply(np.nanmedian)</v>
      </c>
      <c r="H185">
        <v>146</v>
      </c>
      <c r="I185" t="str">
        <f t="shared" si="18"/>
        <v>BUYPCT_sector_zscore_median.name = 'BUYPCT_sector_zscore_median'</v>
      </c>
      <c r="J185">
        <v>147</v>
      </c>
      <c r="K185">
        <v>148</v>
      </c>
      <c r="L185" t="str">
        <f t="shared" si="19"/>
        <v>df = df.join(BUYPCT_sector_zscore_median, on=['year-month'])</v>
      </c>
      <c r="M185" t="str">
        <f t="shared" si="20"/>
        <v>BUYPCT_sector_zscore_sector_median = df.groupby(['year-month', 'sector'])[['BUYPCT_sector_zscore']].apply(np.nanmedian)</v>
      </c>
      <c r="N185" t="str">
        <f t="shared" si="21"/>
        <v>BUYPCT_sector_zscore_sector_median.name = 'BUYPCT_sector_zscore_sector_median'</v>
      </c>
      <c r="O185" t="str">
        <f t="shared" si="22"/>
        <v>df = df.join(BUYPCT_sector_zscore_sector_median, on=['year-month', 'sector'])</v>
      </c>
      <c r="P185" t="str">
        <f t="shared" si="23"/>
        <v>if df.groupby(['year-month'])[['BUYPCT_sector_zscore']].apply(mad).any() == 0:
    BUYPCT_sector_zscore_mad = df.groupby(['year-month'])[['BUYPCT_sector_zscore']].apply(meanad)
else:
    BUYPCT_sector_zscore_mad = df.groupby(['year-month'])[['BUYPCT_sector_zscore']].apply(mad)</v>
      </c>
      <c r="Q185" t="str">
        <f t="shared" si="24"/>
        <v>df = df.join(BUYPCT_sector_zscore_mad, on=['year-month'])</v>
      </c>
      <c r="R185" t="str">
        <f t="shared" si="25"/>
        <v>if df.groupby(['year-month', 'sector'])[['BUYPCT_sector_zscore']].apply(mad).any() == 0:
    BUYPCT_sector_zscore_sector_mad = df.groupby(['year-month', 'sector'])[['BUYPCT_sector_zscore']].apply(meanad)
else:
    BUYPCT_sector_zscore_sector_mad = df.groupby(['year-month', 'sector'])[['BUYPCT_sector_zscore']].apply(mad)</v>
      </c>
      <c r="S185" t="str">
        <f t="shared" si="26"/>
        <v>BUYPCT_sector_zscore_sector_mad.name = 'BUYPCT_sector_zscore_sector_mad'</v>
      </c>
      <c r="T185" t="str">
        <f t="shared" si="27"/>
        <v>df = df.join(BUYPCT_sector_zscore_sector_mad, on=['year-month', 'sector'])</v>
      </c>
      <c r="U185" t="str">
        <f t="shared" si="28"/>
        <v>df['BUYPCT_sector_zscore_zscore'] = (df['BUYPCT_sector_zscore'] - df['BUYPCT_sector_zscore_median']) / df['BUYPCT_sector_zscore_mad']</v>
      </c>
      <c r="V185" t="str">
        <f t="shared" si="29"/>
        <v>df['BUYPCT_sector_zscore_sector_zscore'] = (df['BUYPCT_sector_zscore'] - df['BUYPCT_sector_zscore_sector_median']) / df['BUYPCT_sector_zscore_sector_mad']</v>
      </c>
    </row>
    <row r="186" spans="1:22" x14ac:dyDescent="0.25">
      <c r="A186" t="s">
        <v>1881</v>
      </c>
      <c r="B186" s="2">
        <v>149</v>
      </c>
      <c r="C186" t="str">
        <f t="shared" si="0"/>
        <v xml:space="preserve">'BUYPCT_zscore', </v>
      </c>
      <c r="D186">
        <v>149</v>
      </c>
      <c r="E186" t="str">
        <f t="shared" si="16"/>
        <v xml:space="preserve">df = df[np.abs(df.BUYPCT_zscore-df.BUYPCT_zscore.apply(np.nanmean())&lt;=(3*df.BUYPCT_zscore.apply(nanstd())] </v>
      </c>
      <c r="F186" t="str">
        <f t="shared" si="52"/>
        <v>BUYPCT_zscore_mad.name = 'BUYPCT_zscore_mad'</v>
      </c>
      <c r="G186" t="str">
        <f t="shared" si="17"/>
        <v>BUYPCT_zscore_median = df.groupby(['year-month'])[['BUYPCT_zscore']].apply(np.nanmedian)</v>
      </c>
      <c r="H186">
        <v>150</v>
      </c>
      <c r="I186" t="str">
        <f t="shared" si="18"/>
        <v>BUYPCT_zscore_median.name = 'BUYPCT_zscore_median'</v>
      </c>
      <c r="J186">
        <v>151</v>
      </c>
      <c r="K186">
        <v>152</v>
      </c>
      <c r="L186" t="str">
        <f t="shared" si="19"/>
        <v>df = df.join(BUYPCT_zscore_median, on=['year-month'])</v>
      </c>
      <c r="M186" t="str">
        <f t="shared" si="20"/>
        <v>BUYPCT_zscore_sector_median = df.groupby(['year-month', 'sector'])[['BUYPCT_zscore']].apply(np.nanmedian)</v>
      </c>
      <c r="N186" t="str">
        <f t="shared" si="21"/>
        <v>BUYPCT_zscore_sector_median.name = 'BUYPCT_zscore_sector_median'</v>
      </c>
      <c r="O186" t="str">
        <f t="shared" si="22"/>
        <v>df = df.join(BUYPCT_zscore_sector_median, on=['year-month', 'sector'])</v>
      </c>
      <c r="P186" t="str">
        <f t="shared" si="23"/>
        <v>if df.groupby(['year-month'])[['BUYPCT_zscore']].apply(mad).any() == 0:
    BUYPCT_zscore_mad = df.groupby(['year-month'])[['BUYPCT_zscore']].apply(meanad)
else:
    BUYPCT_zscore_mad = df.groupby(['year-month'])[['BUYPCT_zscore']].apply(mad)</v>
      </c>
      <c r="Q186" t="str">
        <f t="shared" si="24"/>
        <v>df = df.join(BUYPCT_zscore_mad, on=['year-month'])</v>
      </c>
      <c r="R186" t="str">
        <f t="shared" si="25"/>
        <v>if df.groupby(['year-month', 'sector'])[['BUYPCT_zscore']].apply(mad).any() == 0:
    BUYPCT_zscore_sector_mad = df.groupby(['year-month', 'sector'])[['BUYPCT_zscore']].apply(meanad)
else:
    BUYPCT_zscore_sector_mad = df.groupby(['year-month', 'sector'])[['BUYPCT_zscore']].apply(mad)</v>
      </c>
      <c r="S186" t="str">
        <f t="shared" si="26"/>
        <v>BUYPCT_zscore_sector_mad.name = 'BUYPCT_zscore_sector_mad'</v>
      </c>
      <c r="T186" t="str">
        <f t="shared" si="27"/>
        <v>df = df.join(BUYPCT_zscore_sector_mad, on=['year-month', 'sector'])</v>
      </c>
      <c r="U186" t="str">
        <f t="shared" si="28"/>
        <v>df['BUYPCT_zscore_zscore'] = (df['BUYPCT_zscore'] - df['BUYPCT_zscore_median']) / df['BUYPCT_zscore_mad']</v>
      </c>
      <c r="V186" t="str">
        <f t="shared" si="29"/>
        <v>df['BUYPCT_zscore_sector_zscore'] = (df['BUYPCT_zscore'] - df['BUYPCT_zscore_sector_median']) / df['BUYPCT_zscore_sector_mad']</v>
      </c>
    </row>
    <row r="187" spans="1:22" x14ac:dyDescent="0.25">
      <c r="A187" t="s">
        <v>1949</v>
      </c>
      <c r="B187" s="2">
        <v>150</v>
      </c>
      <c r="C187" t="str">
        <f t="shared" si="0"/>
        <v xml:space="preserve">'CAPEI_sector_zscore', </v>
      </c>
      <c r="D187">
        <v>153</v>
      </c>
      <c r="E187" t="str">
        <f t="shared" si="16"/>
        <v xml:space="preserve">df = df[np.abs(df.CAPEI_sector_zscore-df.CAPEI_sector_zscore.apply(np.nanmean())&lt;=(3*df.CAPEI_sector_zscore.apply(nanstd())] </v>
      </c>
      <c r="F187" t="str">
        <f t="shared" si="52"/>
        <v>CAPEI_sector_zscore_mad.name = 'CAPEI_sector_zscore_mad'</v>
      </c>
      <c r="G187" t="str">
        <f t="shared" si="17"/>
        <v>CAPEI_sector_zscore_median = df.groupby(['year-month'])[['CAPEI_sector_zscore']].apply(np.nanmedian)</v>
      </c>
      <c r="H187">
        <v>154</v>
      </c>
      <c r="I187" t="str">
        <f t="shared" si="18"/>
        <v>CAPEI_sector_zscore_median.name = 'CAPEI_sector_zscore_median'</v>
      </c>
      <c r="J187">
        <v>155</v>
      </c>
      <c r="K187">
        <v>156</v>
      </c>
      <c r="L187" t="str">
        <f t="shared" si="19"/>
        <v>df = df.join(CAPEI_sector_zscore_median, on=['year-month'])</v>
      </c>
      <c r="M187" t="str">
        <f t="shared" si="20"/>
        <v>CAPEI_sector_zscore_sector_median = df.groupby(['year-month', 'sector'])[['CAPEI_sector_zscore']].apply(np.nanmedian)</v>
      </c>
      <c r="N187" t="str">
        <f t="shared" si="21"/>
        <v>CAPEI_sector_zscore_sector_median.name = 'CAPEI_sector_zscore_sector_median'</v>
      </c>
      <c r="O187" t="str">
        <f t="shared" si="22"/>
        <v>df = df.join(CAPEI_sector_zscore_sector_median, on=['year-month', 'sector'])</v>
      </c>
      <c r="P187" t="str">
        <f t="shared" si="23"/>
        <v>if df.groupby(['year-month'])[['CAPEI_sector_zscore']].apply(mad).any() == 0:
    CAPEI_sector_zscore_mad = df.groupby(['year-month'])[['CAPEI_sector_zscore']].apply(meanad)
else:
    CAPEI_sector_zscore_mad = df.groupby(['year-month'])[['CAPEI_sector_zscore']].apply(mad)</v>
      </c>
      <c r="Q187" t="str">
        <f t="shared" si="24"/>
        <v>df = df.join(CAPEI_sector_zscore_mad, on=['year-month'])</v>
      </c>
      <c r="R187" t="str">
        <f t="shared" si="25"/>
        <v>if df.groupby(['year-month', 'sector'])[['CAPEI_sector_zscore']].apply(mad).any() == 0:
    CAPEI_sector_zscore_sector_mad = df.groupby(['year-month', 'sector'])[['CAPEI_sector_zscore']].apply(meanad)
else:
    CAPEI_sector_zscore_sector_mad = df.groupby(['year-month', 'sector'])[['CAPEI_sector_zscore']].apply(mad)</v>
      </c>
      <c r="S187" t="str">
        <f t="shared" si="26"/>
        <v>CAPEI_sector_zscore_sector_mad.name = 'CAPEI_sector_zscore_sector_mad'</v>
      </c>
      <c r="T187" t="str">
        <f t="shared" si="27"/>
        <v>df = df.join(CAPEI_sector_zscore_sector_mad, on=['year-month', 'sector'])</v>
      </c>
      <c r="U187" t="str">
        <f t="shared" si="28"/>
        <v>df['CAPEI_sector_zscore_zscore'] = (df['CAPEI_sector_zscore'] - df['CAPEI_sector_zscore_median']) / df['CAPEI_sector_zscore_mad']</v>
      </c>
      <c r="V187" t="str">
        <f t="shared" si="29"/>
        <v>df['CAPEI_sector_zscore_sector_zscore'] = (df['CAPEI_sector_zscore'] - df['CAPEI_sector_zscore_sector_median']) / df['CAPEI_sector_zscore_sector_mad']</v>
      </c>
    </row>
    <row r="188" spans="1:22" x14ac:dyDescent="0.25">
      <c r="A188" t="s">
        <v>1950</v>
      </c>
      <c r="B188" s="2">
        <v>151</v>
      </c>
      <c r="C188" t="str">
        <f t="shared" si="0"/>
        <v xml:space="preserve">'CAPEI_zscore', </v>
      </c>
      <c r="D188">
        <v>157</v>
      </c>
      <c r="E188" t="str">
        <f t="shared" si="16"/>
        <v xml:space="preserve">df = df[np.abs(df.CAPEI_zscore-df.CAPEI_zscore.apply(np.nanmean())&lt;=(3*df.CAPEI_zscore.apply(nanstd())] </v>
      </c>
      <c r="F188" t="str">
        <f t="shared" si="52"/>
        <v>CAPEI_zscore_mad.name = 'CAPEI_zscore_mad'</v>
      </c>
      <c r="G188" t="str">
        <f t="shared" si="17"/>
        <v>CAPEI_zscore_median = df.groupby(['year-month'])[['CAPEI_zscore']].apply(np.nanmedian)</v>
      </c>
      <c r="H188">
        <v>158</v>
      </c>
      <c r="I188" t="str">
        <f t="shared" si="18"/>
        <v>CAPEI_zscore_median.name = 'CAPEI_zscore_median'</v>
      </c>
      <c r="J188">
        <v>159</v>
      </c>
      <c r="K188">
        <v>160</v>
      </c>
      <c r="L188" t="str">
        <f t="shared" si="19"/>
        <v>df = df.join(CAPEI_zscore_median, on=['year-month'])</v>
      </c>
      <c r="M188" t="str">
        <f t="shared" si="20"/>
        <v>CAPEI_zscore_sector_median = df.groupby(['year-month', 'sector'])[['CAPEI_zscore']].apply(np.nanmedian)</v>
      </c>
      <c r="N188" t="str">
        <f t="shared" si="21"/>
        <v>CAPEI_zscore_sector_median.name = 'CAPEI_zscore_sector_median'</v>
      </c>
      <c r="O188" t="str">
        <f t="shared" si="22"/>
        <v>df = df.join(CAPEI_zscore_sector_median, on=['year-month', 'sector'])</v>
      </c>
      <c r="P188" t="str">
        <f t="shared" si="23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Q188" t="str">
        <f t="shared" si="24"/>
        <v>df = df.join(CAPEI_zscore_mad, on=['year-month'])</v>
      </c>
      <c r="R188" t="str">
        <f t="shared" si="25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S188" t="str">
        <f t="shared" si="26"/>
        <v>CAPEI_zscore_sector_mad.name = 'CAPEI_zscore_sector_mad'</v>
      </c>
      <c r="T188" t="str">
        <f t="shared" si="27"/>
        <v>df = df.join(CAPEI_zscore_sector_mad, on=['year-month', 'sector'])</v>
      </c>
      <c r="U188" t="str">
        <f t="shared" si="28"/>
        <v>df['CAPEI_zscore_zscore'] = (df['CAPEI_zscore'] - df['CAPEI_zscore_median']) / df['CAPEI_zscore_mad']</v>
      </c>
      <c r="V188" t="str">
        <f t="shared" si="29"/>
        <v>df['CAPEI_zscore_sector_zscore'] = (df['CAPEI_zscore'] - df['CAPEI_zscore_sector_median']) / df['CAPEI_zscore_sector_mad']</v>
      </c>
    </row>
    <row r="189" spans="1:22" x14ac:dyDescent="0.25">
      <c r="A189" t="s">
        <v>2004</v>
      </c>
      <c r="B189" s="2">
        <v>152</v>
      </c>
      <c r="C189" t="str">
        <f t="shared" si="0"/>
        <v xml:space="preserve">'capital_ratio_sector_zscore', </v>
      </c>
      <c r="D189">
        <v>161</v>
      </c>
      <c r="E189" t="str">
        <f t="shared" si="16"/>
        <v xml:space="preserve">df = df[np.abs(df.capital_ratio_sector_zscore-df.capital_ratio_sector_zscore.apply(np.nanmean())&lt;=(3*df.capital_ratio_sector_zscore.apply(nanstd())] </v>
      </c>
      <c r="F189" t="str">
        <f t="shared" si="52"/>
        <v>capital_ratio_sector_zscore_mad.name = 'capital_ratio_sector_zscore_mad'</v>
      </c>
      <c r="G189" t="str">
        <f t="shared" si="17"/>
        <v>capital_ratio_sector_zscore_median = df.groupby(['year-month'])[['capital_ratio_sector_zscore']].apply(np.nanmedian)</v>
      </c>
      <c r="H189">
        <v>162</v>
      </c>
      <c r="I189" t="str">
        <f t="shared" si="18"/>
        <v>capital_ratio_sector_zscore_median.name = 'capital_ratio_sector_zscore_median'</v>
      </c>
      <c r="J189">
        <v>163</v>
      </c>
      <c r="K189">
        <v>164</v>
      </c>
      <c r="L189" t="str">
        <f t="shared" si="19"/>
        <v>df = df.join(capital_ratio_sector_zscore_median, on=['year-month'])</v>
      </c>
      <c r="M189" t="str">
        <f t="shared" si="20"/>
        <v>capital_ratio_sector_zscore_sector_median = df.groupby(['year-month', 'sector'])[['capital_ratio_sector_zscore']].apply(np.nanmedian)</v>
      </c>
      <c r="N189" t="str">
        <f t="shared" si="21"/>
        <v>capital_ratio_sector_zscore_sector_median.name = 'capital_ratio_sector_zscore_sector_median'</v>
      </c>
      <c r="O189" t="str">
        <f t="shared" si="22"/>
        <v>df = df.join(capital_ratio_sector_zscore_sector_median, on=['year-month', 'sector'])</v>
      </c>
      <c r="P189" t="str">
        <f t="shared" si="23"/>
        <v>if df.groupby(['year-month'])[['capital_ratio_sector_zscore']].apply(mad).any() == 0:
    capital_ratio_sector_zscore_mad = df.groupby(['year-month'])[['capital_ratio_sector_zscore']].apply(meanad)
else:
    capital_ratio_sector_zscore_mad = df.groupby(['year-month'])[['capital_ratio_sector_zscore']].apply(mad)</v>
      </c>
      <c r="Q189" t="str">
        <f t="shared" si="24"/>
        <v>df = df.join(capital_ratio_sector_zscore_mad, on=['year-month'])</v>
      </c>
      <c r="R189" t="str">
        <f t="shared" si="25"/>
        <v>if df.groupby(['year-month', 'sector'])[['capital_ratio_sector_zscore']].apply(mad).any() == 0:
    capital_ratio_sector_zscore_sector_mad = df.groupby(['year-month', 'sector'])[['capital_ratio_sector_zscore']].apply(meanad)
else:
    capital_ratio_sector_zscore_sector_mad = df.groupby(['year-month', 'sector'])[['capital_ratio_sector_zscore']].apply(mad)</v>
      </c>
      <c r="S189" t="str">
        <f t="shared" si="26"/>
        <v>capital_ratio_sector_zscore_sector_mad.name = 'capital_ratio_sector_zscore_sector_mad'</v>
      </c>
      <c r="T189" t="str">
        <f t="shared" si="27"/>
        <v>df = df.join(capital_ratio_sector_zscore_sector_mad, on=['year-month', 'sector'])</v>
      </c>
      <c r="U189" t="str">
        <f t="shared" si="28"/>
        <v>df['capital_ratio_sector_zscore_zscore'] = (df['capital_ratio_sector_zscore'] - df['capital_ratio_sector_zscore_median']) / df['capital_ratio_sector_zscore_mad']</v>
      </c>
      <c r="V189" t="str">
        <f t="shared" si="29"/>
        <v>df['capital_ratio_sector_zscore_sector_zscore'] = (df['capital_ratio_sector_zscore'] - df['capital_ratio_sector_zscore_sector_median']) / df['capital_ratio_sector_zscore_sector_mad']</v>
      </c>
    </row>
    <row r="190" spans="1:22" x14ac:dyDescent="0.25">
      <c r="A190" t="s">
        <v>2012</v>
      </c>
      <c r="B190" s="2">
        <v>153</v>
      </c>
      <c r="C190" t="str">
        <f t="shared" si="0"/>
        <v xml:space="preserve">'capital_ratio_zscore', </v>
      </c>
      <c r="D190">
        <v>165</v>
      </c>
      <c r="E190" t="str">
        <f t="shared" si="16"/>
        <v xml:space="preserve">df = df[np.abs(df.capital_ratio_zscore-df.capital_ratio_zscore.apply(np.nanmean())&lt;=(3*df.capital_ratio_zscore.apply(nanstd())] </v>
      </c>
      <c r="F190" t="str">
        <f t="shared" si="52"/>
        <v>capital_ratio_zscore_mad.name = 'capital_ratio_zscore_mad'</v>
      </c>
      <c r="G190" t="str">
        <f t="shared" si="17"/>
        <v>capital_ratio_zscore_median = df.groupby(['year-month'])[['capital_ratio_zscore']].apply(np.nanmedian)</v>
      </c>
      <c r="H190">
        <v>166</v>
      </c>
      <c r="I190" t="str">
        <f t="shared" si="18"/>
        <v>capital_ratio_zscore_median.name = 'capital_ratio_zscore_median'</v>
      </c>
      <c r="J190">
        <v>167</v>
      </c>
      <c r="K190">
        <v>168</v>
      </c>
      <c r="L190" t="str">
        <f t="shared" si="19"/>
        <v>df = df.join(capital_ratio_zscore_median, on=['year-month'])</v>
      </c>
      <c r="M190" t="str">
        <f t="shared" si="20"/>
        <v>capital_ratio_zscore_sector_median = df.groupby(['year-month', 'sector'])[['capital_ratio_zscore']].apply(np.nanmedian)</v>
      </c>
      <c r="N190" t="str">
        <f t="shared" si="21"/>
        <v>capital_ratio_zscore_sector_median.name = 'capital_ratio_zscore_sector_median'</v>
      </c>
      <c r="O190" t="str">
        <f t="shared" si="22"/>
        <v>df = df.join(capital_ratio_zscore_sector_median, on=['year-month', 'sector'])</v>
      </c>
      <c r="P190" t="str">
        <f t="shared" si="23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Q190" t="str">
        <f t="shared" si="24"/>
        <v>df = df.join(capital_ratio_zscore_mad, on=['year-month'])</v>
      </c>
      <c r="R190" t="str">
        <f t="shared" si="25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S190" t="str">
        <f t="shared" si="26"/>
        <v>capital_ratio_zscore_sector_mad.name = 'capital_ratio_zscore_sector_mad'</v>
      </c>
      <c r="T190" t="str">
        <f t="shared" si="27"/>
        <v>df = df.join(capital_ratio_zscore_sector_mad, on=['year-month', 'sector'])</v>
      </c>
      <c r="U190" t="str">
        <f t="shared" si="28"/>
        <v>df['capital_ratio_zscore_zscore'] = (df['capital_ratio_zscore'] - df['capital_ratio_zscore_median']) / df['capital_ratio_zscore_mad']</v>
      </c>
      <c r="V190" t="str">
        <f t="shared" si="29"/>
        <v>df['capital_ratio_zscore_sector_zscore'] = (df['capital_ratio_zscore'] - df['capital_ratio_zscore_sector_median']) / df['capital_ratio_zscore_sector_mad']</v>
      </c>
    </row>
    <row r="191" spans="1:22" x14ac:dyDescent="0.25">
      <c r="A191" t="s">
        <v>1820</v>
      </c>
      <c r="B191" s="2">
        <v>154</v>
      </c>
      <c r="C191" t="str">
        <f t="shared" si="0"/>
        <v xml:space="preserve">'cash_conversion_sector_zscore', </v>
      </c>
      <c r="D191">
        <v>169</v>
      </c>
      <c r="E191" t="str">
        <f t="shared" si="16"/>
        <v xml:space="preserve">df = df[np.abs(df.cash_conversion_sector_zscore-df.cash_conversion_sector_zscore.apply(np.nanmean())&lt;=(3*df.cash_conversion_sector_zscore.apply(nanstd())] </v>
      </c>
      <c r="F191" t="str">
        <f t="shared" si="52"/>
        <v>cash_conversion_sector_zscore_mad.name = 'cash_conversion_sector_zscore_mad'</v>
      </c>
      <c r="G191" t="str">
        <f t="shared" si="17"/>
        <v>cash_conversion_sector_zscore_median = df.groupby(['year-month'])[['cash_conversion_sector_zscore']].apply(np.nanmedian)</v>
      </c>
      <c r="H191">
        <v>170</v>
      </c>
      <c r="I191" t="str">
        <f t="shared" si="18"/>
        <v>cash_conversion_sector_zscore_median.name = 'cash_conversion_sector_zscore_median'</v>
      </c>
      <c r="J191">
        <v>171</v>
      </c>
      <c r="K191">
        <v>172</v>
      </c>
      <c r="L191" t="str">
        <f t="shared" si="19"/>
        <v>df = df.join(cash_conversion_sector_zscore_median, on=['year-month'])</v>
      </c>
      <c r="M191" t="str">
        <f t="shared" si="20"/>
        <v>cash_conversion_sector_zscore_sector_median = df.groupby(['year-month', 'sector'])[['cash_conversion_sector_zscore']].apply(np.nanmedian)</v>
      </c>
      <c r="N191" t="str">
        <f t="shared" si="21"/>
        <v>cash_conversion_sector_zscore_sector_median.name = 'cash_conversion_sector_zscore_sector_median'</v>
      </c>
      <c r="O191" t="str">
        <f t="shared" si="22"/>
        <v>df = df.join(cash_conversion_sector_zscore_sector_median, on=['year-month', 'sector'])</v>
      </c>
      <c r="P191" t="str">
        <f t="shared" si="23"/>
        <v>if df.groupby(['year-month'])[['cash_conversion_sector_zscore']].apply(mad).any() == 0:
    cash_conversion_sector_zscore_mad = df.groupby(['year-month'])[['cash_conversion_sector_zscore']].apply(meanad)
else:
    cash_conversion_sector_zscore_mad = df.groupby(['year-month'])[['cash_conversion_sector_zscore']].apply(mad)</v>
      </c>
      <c r="Q191" t="str">
        <f t="shared" si="24"/>
        <v>df = df.join(cash_conversion_sector_zscore_mad, on=['year-month'])</v>
      </c>
      <c r="R191" t="str">
        <f t="shared" si="25"/>
        <v>if df.groupby(['year-month', 'sector'])[['cash_conversion_sector_zscore']].apply(mad).any() == 0:
    cash_conversion_sector_zscore_sector_mad = df.groupby(['year-month', 'sector'])[['cash_conversion_sector_zscore']].apply(meanad)
else:
    cash_conversion_sector_zscore_sector_mad = df.groupby(['year-month', 'sector'])[['cash_conversion_sector_zscore']].apply(mad)</v>
      </c>
      <c r="S191" t="str">
        <f t="shared" si="26"/>
        <v>cash_conversion_sector_zscore_sector_mad.name = 'cash_conversion_sector_zscore_sector_mad'</v>
      </c>
      <c r="T191" t="str">
        <f t="shared" si="27"/>
        <v>df = df.join(cash_conversion_sector_zscore_sector_mad, on=['year-month', 'sector'])</v>
      </c>
      <c r="U191" t="str">
        <f t="shared" si="28"/>
        <v>df['cash_conversion_sector_zscore_zscore'] = (df['cash_conversion_sector_zscore'] - df['cash_conversion_sector_zscore_median']) / df['cash_conversion_sector_zscore_mad']</v>
      </c>
      <c r="V191" t="str">
        <f t="shared" si="29"/>
        <v>df['cash_conversion_sector_zscore_sector_zscore'] = (df['cash_conversion_sector_zscore'] - df['cash_conversion_sector_zscore_sector_median']) / df['cash_conversion_sector_zscore_sector_mad']</v>
      </c>
    </row>
    <row r="192" spans="1:22" x14ac:dyDescent="0.25">
      <c r="A192" t="s">
        <v>1821</v>
      </c>
      <c r="B192" s="2">
        <v>155</v>
      </c>
      <c r="C192" t="str">
        <f t="shared" si="0"/>
        <v xml:space="preserve">'cash_conversion_zscore', </v>
      </c>
      <c r="D192">
        <v>173</v>
      </c>
      <c r="E192" t="str">
        <f t="shared" si="16"/>
        <v xml:space="preserve">df = df[np.abs(df.cash_conversion_zscore-df.cash_conversion_zscore.apply(np.nanmean())&lt;=(3*df.cash_conversion_zscore.apply(nanstd())] </v>
      </c>
      <c r="F192" t="str">
        <f t="shared" si="52"/>
        <v>cash_conversion_zscore_mad.name = 'cash_conversion_zscore_mad'</v>
      </c>
      <c r="G192" t="str">
        <f t="shared" si="17"/>
        <v>cash_conversion_zscore_median = df.groupby(['year-month'])[['cash_conversion_zscore']].apply(np.nanmedian)</v>
      </c>
      <c r="H192">
        <v>174</v>
      </c>
      <c r="I192" t="str">
        <f t="shared" si="18"/>
        <v>cash_conversion_zscore_median.name = 'cash_conversion_zscore_median'</v>
      </c>
      <c r="J192">
        <v>175</v>
      </c>
      <c r="K192">
        <v>176</v>
      </c>
      <c r="L192" t="str">
        <f t="shared" si="19"/>
        <v>df = df.join(cash_conversion_zscore_median, on=['year-month'])</v>
      </c>
      <c r="M192" t="str">
        <f t="shared" si="20"/>
        <v>cash_conversion_zscore_sector_median = df.groupby(['year-month', 'sector'])[['cash_conversion_zscore']].apply(np.nanmedian)</v>
      </c>
      <c r="N192" t="str">
        <f t="shared" si="21"/>
        <v>cash_conversion_zscore_sector_median.name = 'cash_conversion_zscore_sector_median'</v>
      </c>
      <c r="O192" t="str">
        <f t="shared" si="22"/>
        <v>df = df.join(cash_conversion_zscore_sector_median, on=['year-month', 'sector'])</v>
      </c>
      <c r="P192" t="str">
        <f t="shared" si="23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Q192" t="str">
        <f t="shared" si="24"/>
        <v>df = df.join(cash_conversion_zscore_mad, on=['year-month'])</v>
      </c>
      <c r="R192" t="str">
        <f t="shared" si="25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S192" t="str">
        <f t="shared" si="26"/>
        <v>cash_conversion_zscore_sector_mad.name = 'cash_conversion_zscore_sector_mad'</v>
      </c>
      <c r="T192" t="str">
        <f t="shared" si="27"/>
        <v>df = df.join(cash_conversion_zscore_sector_mad, on=['year-month', 'sector'])</v>
      </c>
      <c r="U192" t="str">
        <f t="shared" si="28"/>
        <v>df['cash_conversion_zscore_zscore'] = (df['cash_conversion_zscore'] - df['cash_conversion_zscore_median']) / df['cash_conversion_zscore_mad']</v>
      </c>
      <c r="V192" t="str">
        <f t="shared" si="29"/>
        <v>df['cash_conversion_zscore_sector_zscore'] = (df['cash_conversion_zscore'] - df['cash_conversion_zscore_sector_median']) / df['cash_conversion_zscore_sector_mad']</v>
      </c>
    </row>
    <row r="193" spans="1:22" x14ac:dyDescent="0.25">
      <c r="A193" t="s">
        <v>1994</v>
      </c>
      <c r="B193" s="2">
        <v>156</v>
      </c>
      <c r="C193" t="str">
        <f t="shared" si="0"/>
        <v xml:space="preserve">'cash_debt_sector_zscore', </v>
      </c>
      <c r="D193">
        <v>177</v>
      </c>
      <c r="E193" t="str">
        <f t="shared" si="16"/>
        <v xml:space="preserve">df = df[np.abs(df.cash_debt_sector_zscore-df.cash_debt_sector_zscore.apply(np.nanmean())&lt;=(3*df.cash_debt_sector_zscore.apply(nanstd())] </v>
      </c>
      <c r="F193" t="str">
        <f t="shared" ref="F193:F224" si="53">CONCATENATE(A193,"_mad.name = '", A193,"_mad'")</f>
        <v>cash_debt_sector_zscore_mad.name = 'cash_debt_sector_zscore_mad'</v>
      </c>
      <c r="G193" t="str">
        <f t="shared" si="17"/>
        <v>cash_debt_sector_zscore_median = df.groupby(['year-month'])[['cash_debt_sector_zscore']].apply(np.nanmedian)</v>
      </c>
      <c r="H193">
        <v>178</v>
      </c>
      <c r="I193" t="str">
        <f t="shared" si="18"/>
        <v>cash_debt_sector_zscore_median.name = 'cash_debt_sector_zscore_median'</v>
      </c>
      <c r="J193">
        <v>179</v>
      </c>
      <c r="K193">
        <v>180</v>
      </c>
      <c r="L193" t="str">
        <f t="shared" si="19"/>
        <v>df = df.join(cash_debt_sector_zscore_median, on=['year-month'])</v>
      </c>
      <c r="M193" t="str">
        <f t="shared" si="20"/>
        <v>cash_debt_sector_zscore_sector_median = df.groupby(['year-month', 'sector'])[['cash_debt_sector_zscore']].apply(np.nanmedian)</v>
      </c>
      <c r="N193" t="str">
        <f t="shared" si="21"/>
        <v>cash_debt_sector_zscore_sector_median.name = 'cash_debt_sector_zscore_sector_median'</v>
      </c>
      <c r="O193" t="str">
        <f t="shared" si="22"/>
        <v>df = df.join(cash_debt_sector_zscore_sector_median, on=['year-month', 'sector'])</v>
      </c>
      <c r="P193" t="str">
        <f t="shared" si="23"/>
        <v>if df.groupby(['year-month'])[['cash_debt_sector_zscore']].apply(mad).any() == 0:
    cash_debt_sector_zscore_mad = df.groupby(['year-month'])[['cash_debt_sector_zscore']].apply(meanad)
else:
    cash_debt_sector_zscore_mad = df.groupby(['year-month'])[['cash_debt_sector_zscore']].apply(mad)</v>
      </c>
      <c r="Q193" t="str">
        <f t="shared" si="24"/>
        <v>df = df.join(cash_debt_sector_zscore_mad, on=['year-month'])</v>
      </c>
      <c r="R193" t="str">
        <f t="shared" si="25"/>
        <v>if df.groupby(['year-month', 'sector'])[['cash_debt_sector_zscore']].apply(mad).any() == 0:
    cash_debt_sector_zscore_sector_mad = df.groupby(['year-month', 'sector'])[['cash_debt_sector_zscore']].apply(meanad)
else:
    cash_debt_sector_zscore_sector_mad = df.groupby(['year-month', 'sector'])[['cash_debt_sector_zscore']].apply(mad)</v>
      </c>
      <c r="S193" t="str">
        <f t="shared" si="26"/>
        <v>cash_debt_sector_zscore_sector_mad.name = 'cash_debt_sector_zscore_sector_mad'</v>
      </c>
      <c r="T193" t="str">
        <f t="shared" si="27"/>
        <v>df = df.join(cash_debt_sector_zscore_sector_mad, on=['year-month', 'sector'])</v>
      </c>
      <c r="U193" t="str">
        <f t="shared" si="28"/>
        <v>df['cash_debt_sector_zscore_zscore'] = (df['cash_debt_sector_zscore'] - df['cash_debt_sector_zscore_median']) / df['cash_debt_sector_zscore_mad']</v>
      </c>
      <c r="V193" t="str">
        <f t="shared" si="29"/>
        <v>df['cash_debt_sector_zscore_sector_zscore'] = (df['cash_debt_sector_zscore'] - df['cash_debt_sector_zscore_sector_median']) / df['cash_debt_sector_zscore_sector_mad']</v>
      </c>
    </row>
    <row r="194" spans="1:22" x14ac:dyDescent="0.25">
      <c r="A194" t="s">
        <v>1999</v>
      </c>
      <c r="B194" s="2">
        <v>157</v>
      </c>
      <c r="C194" t="str">
        <f t="shared" si="0"/>
        <v xml:space="preserve">'cash_debt_zscore', </v>
      </c>
      <c r="D194">
        <v>181</v>
      </c>
      <c r="E194" t="str">
        <f t="shared" si="16"/>
        <v xml:space="preserve">df = df[np.abs(df.cash_debt_zscore-df.cash_debt_zscore.apply(np.nanmean())&lt;=(3*df.cash_debt_zscore.apply(nanstd())] </v>
      </c>
      <c r="F194" t="str">
        <f t="shared" si="53"/>
        <v>cash_debt_zscore_mad.name = 'cash_debt_zscore_mad'</v>
      </c>
      <c r="G194" t="str">
        <f t="shared" si="17"/>
        <v>cash_debt_zscore_median = df.groupby(['year-month'])[['cash_debt_zscore']].apply(np.nanmedian)</v>
      </c>
      <c r="H194">
        <v>182</v>
      </c>
      <c r="I194" t="str">
        <f t="shared" si="18"/>
        <v>cash_debt_zscore_median.name = 'cash_debt_zscore_median'</v>
      </c>
      <c r="J194">
        <v>183</v>
      </c>
      <c r="K194">
        <v>184</v>
      </c>
      <c r="L194" t="str">
        <f t="shared" si="19"/>
        <v>df = df.join(cash_debt_zscore_median, on=['year-month'])</v>
      </c>
      <c r="M194" t="str">
        <f t="shared" si="20"/>
        <v>cash_debt_zscore_sector_median = df.groupby(['year-month', 'sector'])[['cash_debt_zscore']].apply(np.nanmedian)</v>
      </c>
      <c r="N194" t="str">
        <f t="shared" si="21"/>
        <v>cash_debt_zscore_sector_median.name = 'cash_debt_zscore_sector_median'</v>
      </c>
      <c r="O194" t="str">
        <f t="shared" si="22"/>
        <v>df = df.join(cash_debt_zscore_sector_median, on=['year-month', 'sector'])</v>
      </c>
      <c r="P194" t="str">
        <f t="shared" si="23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Q194" t="str">
        <f t="shared" si="24"/>
        <v>df = df.join(cash_debt_zscore_mad, on=['year-month'])</v>
      </c>
      <c r="R194" t="str">
        <f t="shared" si="25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S194" t="str">
        <f t="shared" si="26"/>
        <v>cash_debt_zscore_sector_mad.name = 'cash_debt_zscore_sector_mad'</v>
      </c>
      <c r="T194" t="str">
        <f t="shared" si="27"/>
        <v>df = df.join(cash_debt_zscore_sector_mad, on=['year-month', 'sector'])</v>
      </c>
      <c r="U194" t="str">
        <f t="shared" si="28"/>
        <v>df['cash_debt_zscore_zscore'] = (df['cash_debt_zscore'] - df['cash_debt_zscore_median']) / df['cash_debt_zscore_mad']</v>
      </c>
      <c r="V194" t="str">
        <f t="shared" si="29"/>
        <v>df['cash_debt_zscore_sector_zscore'] = (df['cash_debt_zscore'] - df['cash_debt_zscore_sector_median']) / df['cash_debt_zscore_sector_mad']</v>
      </c>
    </row>
    <row r="195" spans="1:22" x14ac:dyDescent="0.25">
      <c r="A195" t="s">
        <v>2025</v>
      </c>
      <c r="B195" s="2">
        <v>158</v>
      </c>
      <c r="C195" t="str">
        <f t="shared" si="0"/>
        <v xml:space="preserve">'cash_lt_sector_zscore', </v>
      </c>
      <c r="D195">
        <v>185</v>
      </c>
      <c r="E195" t="str">
        <f t="shared" si="16"/>
        <v xml:space="preserve">df = df[np.abs(df.cash_lt_sector_zscore-df.cash_lt_sector_zscore.apply(np.nanmean())&lt;=(3*df.cash_lt_sector_zscore.apply(nanstd())] </v>
      </c>
      <c r="F195" t="str">
        <f t="shared" si="53"/>
        <v>cash_lt_sector_zscore_mad.name = 'cash_lt_sector_zscore_mad'</v>
      </c>
      <c r="G195" t="str">
        <f t="shared" si="17"/>
        <v>cash_lt_sector_zscore_median = df.groupby(['year-month'])[['cash_lt_sector_zscore']].apply(np.nanmedian)</v>
      </c>
      <c r="H195">
        <v>186</v>
      </c>
      <c r="I195" t="str">
        <f t="shared" si="18"/>
        <v>cash_lt_sector_zscore_median.name = 'cash_lt_sector_zscore_median'</v>
      </c>
      <c r="J195">
        <v>187</v>
      </c>
      <c r="K195">
        <v>188</v>
      </c>
      <c r="L195" t="str">
        <f t="shared" si="19"/>
        <v>df = df.join(cash_lt_sector_zscore_median, on=['year-month'])</v>
      </c>
      <c r="M195" t="str">
        <f t="shared" si="20"/>
        <v>cash_lt_sector_zscore_sector_median = df.groupby(['year-month', 'sector'])[['cash_lt_sector_zscore']].apply(np.nanmedian)</v>
      </c>
      <c r="N195" t="str">
        <f t="shared" si="21"/>
        <v>cash_lt_sector_zscore_sector_median.name = 'cash_lt_sector_zscore_sector_median'</v>
      </c>
      <c r="O195" t="str">
        <f t="shared" si="22"/>
        <v>df = df.join(cash_lt_sector_zscore_sector_median, on=['year-month', 'sector'])</v>
      </c>
      <c r="P195" t="str">
        <f t="shared" si="23"/>
        <v>if df.groupby(['year-month'])[['cash_lt_sector_zscore']].apply(mad).any() == 0:
    cash_lt_sector_zscore_mad = df.groupby(['year-month'])[['cash_lt_sector_zscore']].apply(meanad)
else:
    cash_lt_sector_zscore_mad = df.groupby(['year-month'])[['cash_lt_sector_zscore']].apply(mad)</v>
      </c>
      <c r="Q195" t="str">
        <f t="shared" si="24"/>
        <v>df = df.join(cash_lt_sector_zscore_mad, on=['year-month'])</v>
      </c>
      <c r="R195" t="str">
        <f t="shared" si="25"/>
        <v>if df.groupby(['year-month', 'sector'])[['cash_lt_sector_zscore']].apply(mad).any() == 0:
    cash_lt_sector_zscore_sector_mad = df.groupby(['year-month', 'sector'])[['cash_lt_sector_zscore']].apply(meanad)
else:
    cash_lt_sector_zscore_sector_mad = df.groupby(['year-month', 'sector'])[['cash_lt_sector_zscore']].apply(mad)</v>
      </c>
      <c r="S195" t="str">
        <f t="shared" si="26"/>
        <v>cash_lt_sector_zscore_sector_mad.name = 'cash_lt_sector_zscore_sector_mad'</v>
      </c>
      <c r="T195" t="str">
        <f t="shared" si="27"/>
        <v>df = df.join(cash_lt_sector_zscore_sector_mad, on=['year-month', 'sector'])</v>
      </c>
      <c r="U195" t="str">
        <f t="shared" si="28"/>
        <v>df['cash_lt_sector_zscore_zscore'] = (df['cash_lt_sector_zscore'] - df['cash_lt_sector_zscore_median']) / df['cash_lt_sector_zscore_mad']</v>
      </c>
      <c r="V195" t="str">
        <f t="shared" si="29"/>
        <v>df['cash_lt_sector_zscore_sector_zscore'] = (df['cash_lt_sector_zscore'] - df['cash_lt_sector_zscore_sector_median']) / df['cash_lt_sector_zscore_sector_mad']</v>
      </c>
    </row>
    <row r="196" spans="1:22" x14ac:dyDescent="0.25">
      <c r="A196" t="s">
        <v>2033</v>
      </c>
      <c r="B196" s="2">
        <v>159</v>
      </c>
      <c r="C196" t="str">
        <f t="shared" si="0"/>
        <v xml:space="preserve">'cash_lt_zscore', </v>
      </c>
      <c r="D196">
        <v>189</v>
      </c>
      <c r="E196" t="str">
        <f t="shared" si="16"/>
        <v xml:space="preserve">df = df[np.abs(df.cash_lt_zscore-df.cash_lt_zscore.apply(np.nanmean())&lt;=(3*df.cash_lt_zscore.apply(nanstd())] </v>
      </c>
      <c r="F196" t="str">
        <f t="shared" si="53"/>
        <v>cash_lt_zscore_mad.name = 'cash_lt_zscore_mad'</v>
      </c>
      <c r="G196" t="str">
        <f t="shared" si="17"/>
        <v>cash_lt_zscore_median = df.groupby(['year-month'])[['cash_lt_zscore']].apply(np.nanmedian)</v>
      </c>
      <c r="H196">
        <v>190</v>
      </c>
      <c r="I196" t="str">
        <f t="shared" si="18"/>
        <v>cash_lt_zscore_median.name = 'cash_lt_zscore_median'</v>
      </c>
      <c r="J196">
        <v>191</v>
      </c>
      <c r="K196">
        <v>192</v>
      </c>
      <c r="L196" t="str">
        <f t="shared" si="19"/>
        <v>df = df.join(cash_lt_zscore_median, on=['year-month'])</v>
      </c>
      <c r="M196" t="str">
        <f t="shared" si="20"/>
        <v>cash_lt_zscore_sector_median = df.groupby(['year-month', 'sector'])[['cash_lt_zscore']].apply(np.nanmedian)</v>
      </c>
      <c r="N196" t="str">
        <f t="shared" si="21"/>
        <v>cash_lt_zscore_sector_median.name = 'cash_lt_zscore_sector_median'</v>
      </c>
      <c r="O196" t="str">
        <f t="shared" si="22"/>
        <v>df = df.join(cash_lt_zscore_sector_median, on=['year-month', 'sector'])</v>
      </c>
      <c r="P196" t="str">
        <f t="shared" si="23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Q196" t="str">
        <f t="shared" si="24"/>
        <v>df = df.join(cash_lt_zscore_mad, on=['year-month'])</v>
      </c>
      <c r="R196" t="str">
        <f t="shared" si="25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S196" t="str">
        <f t="shared" si="26"/>
        <v>cash_lt_zscore_sector_mad.name = 'cash_lt_zscore_sector_mad'</v>
      </c>
      <c r="T196" t="str">
        <f t="shared" si="27"/>
        <v>df = df.join(cash_lt_zscore_sector_mad, on=['year-month', 'sector'])</v>
      </c>
      <c r="U196" t="str">
        <f t="shared" si="28"/>
        <v>df['cash_lt_zscore_zscore'] = (df['cash_lt_zscore'] - df['cash_lt_zscore_median']) / df['cash_lt_zscore_mad']</v>
      </c>
      <c r="V196" t="str">
        <f t="shared" si="29"/>
        <v>df['cash_lt_zscore_sector_zscore'] = (df['cash_lt_zscore'] - df['cash_lt_zscore_sector_median']) / df['cash_lt_zscore_sector_mad']</v>
      </c>
    </row>
    <row r="197" spans="1:22" x14ac:dyDescent="0.25">
      <c r="A197" t="s">
        <v>1868</v>
      </c>
      <c r="B197" s="2">
        <v>160</v>
      </c>
      <c r="C197" t="str">
        <f t="shared" si="0"/>
        <v xml:space="preserve">'cash_ratio_sector_zscore', </v>
      </c>
      <c r="D197">
        <v>193</v>
      </c>
      <c r="E197" t="str">
        <f t="shared" si="16"/>
        <v xml:space="preserve">df = df[np.abs(df.cash_ratio_sector_zscore-df.cash_ratio_sector_zscore.apply(np.nanmean())&lt;=(3*df.cash_ratio_sector_zscore.apply(nanstd())] </v>
      </c>
      <c r="F197" t="str">
        <f t="shared" si="53"/>
        <v>cash_ratio_sector_zscore_mad.name = 'cash_ratio_sector_zscore_mad'</v>
      </c>
      <c r="G197" t="str">
        <f t="shared" si="17"/>
        <v>cash_ratio_sector_zscore_median = df.groupby(['year-month'])[['cash_ratio_sector_zscore']].apply(np.nanmedian)</v>
      </c>
      <c r="H197">
        <v>194</v>
      </c>
      <c r="I197" t="str">
        <f t="shared" si="18"/>
        <v>cash_ratio_sector_zscore_median.name = 'cash_ratio_sector_zscore_median'</v>
      </c>
      <c r="J197">
        <v>195</v>
      </c>
      <c r="K197">
        <v>196</v>
      </c>
      <c r="L197" t="str">
        <f t="shared" si="19"/>
        <v>df = df.join(cash_ratio_sector_zscore_median, on=['year-month'])</v>
      </c>
      <c r="M197" t="str">
        <f t="shared" si="20"/>
        <v>cash_ratio_sector_zscore_sector_median = df.groupby(['year-month', 'sector'])[['cash_ratio_sector_zscore']].apply(np.nanmedian)</v>
      </c>
      <c r="N197" t="str">
        <f t="shared" si="21"/>
        <v>cash_ratio_sector_zscore_sector_median.name = 'cash_ratio_sector_zscore_sector_median'</v>
      </c>
      <c r="O197" t="str">
        <f t="shared" si="22"/>
        <v>df = df.join(cash_ratio_sector_zscore_sector_median, on=['year-month', 'sector'])</v>
      </c>
      <c r="P197" t="str">
        <f t="shared" si="23"/>
        <v>if df.groupby(['year-month'])[['cash_ratio_sector_zscore']].apply(mad).any() == 0:
    cash_ratio_sector_zscore_mad = df.groupby(['year-month'])[['cash_ratio_sector_zscore']].apply(meanad)
else:
    cash_ratio_sector_zscore_mad = df.groupby(['year-month'])[['cash_ratio_sector_zscore']].apply(mad)</v>
      </c>
      <c r="Q197" t="str">
        <f t="shared" si="24"/>
        <v>df = df.join(cash_ratio_sector_zscore_mad, on=['year-month'])</v>
      </c>
      <c r="R197" t="str">
        <f t="shared" si="25"/>
        <v>if df.groupby(['year-month', 'sector'])[['cash_ratio_sector_zscore']].apply(mad).any() == 0:
    cash_ratio_sector_zscore_sector_mad = df.groupby(['year-month', 'sector'])[['cash_ratio_sector_zscore']].apply(meanad)
else:
    cash_ratio_sector_zscore_sector_mad = df.groupby(['year-month', 'sector'])[['cash_ratio_sector_zscore']].apply(mad)</v>
      </c>
      <c r="S197" t="str">
        <f t="shared" si="26"/>
        <v>cash_ratio_sector_zscore_sector_mad.name = 'cash_ratio_sector_zscore_sector_mad'</v>
      </c>
      <c r="T197" t="str">
        <f t="shared" si="27"/>
        <v>df = df.join(cash_ratio_sector_zscore_sector_mad, on=['year-month', 'sector'])</v>
      </c>
      <c r="U197" t="str">
        <f t="shared" si="28"/>
        <v>df['cash_ratio_sector_zscore_zscore'] = (df['cash_ratio_sector_zscore'] - df['cash_ratio_sector_zscore_median']) / df['cash_ratio_sector_zscore_mad']</v>
      </c>
      <c r="V197" t="str">
        <f t="shared" si="29"/>
        <v>df['cash_ratio_sector_zscore_sector_zscore'] = (df['cash_ratio_sector_zscore'] - df['cash_ratio_sector_zscore_sector_median']) / df['cash_ratio_sector_zscore_sector_mad']</v>
      </c>
    </row>
    <row r="198" spans="1:22" x14ac:dyDescent="0.25">
      <c r="A198" t="s">
        <v>1876</v>
      </c>
      <c r="B198" s="2">
        <v>161</v>
      </c>
      <c r="C198" t="str">
        <f t="shared" si="0"/>
        <v xml:space="preserve">'cash_ratio_zscore', </v>
      </c>
      <c r="D198">
        <v>197</v>
      </c>
      <c r="E198" t="str">
        <f t="shared" si="16"/>
        <v xml:space="preserve">df = df[np.abs(df.cash_ratio_zscore-df.cash_ratio_zscore.apply(np.nanmean())&lt;=(3*df.cash_ratio_zscore.apply(nanstd())] </v>
      </c>
      <c r="F198" t="str">
        <f t="shared" si="53"/>
        <v>cash_ratio_zscore_mad.name = 'cash_ratio_zscore_mad'</v>
      </c>
      <c r="G198" t="str">
        <f t="shared" si="17"/>
        <v>cash_ratio_zscore_median = df.groupby(['year-month'])[['cash_ratio_zscore']].apply(np.nanmedian)</v>
      </c>
      <c r="H198">
        <v>198</v>
      </c>
      <c r="I198" t="str">
        <f t="shared" si="18"/>
        <v>cash_ratio_zscore_median.name = 'cash_ratio_zscore_median'</v>
      </c>
      <c r="J198">
        <v>199</v>
      </c>
      <c r="K198">
        <v>200</v>
      </c>
      <c r="L198" t="str">
        <f t="shared" si="19"/>
        <v>df = df.join(cash_ratio_zscore_median, on=['year-month'])</v>
      </c>
      <c r="M198" t="str">
        <f t="shared" si="20"/>
        <v>cash_ratio_zscore_sector_median = df.groupby(['year-month', 'sector'])[['cash_ratio_zscore']].apply(np.nanmedian)</v>
      </c>
      <c r="N198" t="str">
        <f t="shared" si="21"/>
        <v>cash_ratio_zscore_sector_median.name = 'cash_ratio_zscore_sector_median'</v>
      </c>
      <c r="O198" t="str">
        <f t="shared" si="22"/>
        <v>df = df.join(cash_ratio_zscore_sector_median, on=['year-month', 'sector'])</v>
      </c>
      <c r="P198" t="str">
        <f t="shared" si="23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Q198" t="str">
        <f t="shared" si="24"/>
        <v>df = df.join(cash_ratio_zscore_mad, on=['year-month'])</v>
      </c>
      <c r="R198" t="str">
        <f t="shared" si="25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S198" t="str">
        <f t="shared" si="26"/>
        <v>cash_ratio_zscore_sector_mad.name = 'cash_ratio_zscore_sector_mad'</v>
      </c>
      <c r="T198" t="str">
        <f t="shared" si="27"/>
        <v>df = df.join(cash_ratio_zscore_sector_mad, on=['year-month', 'sector'])</v>
      </c>
      <c r="U198" t="str">
        <f t="shared" si="28"/>
        <v>df['cash_ratio_zscore_zscore'] = (df['cash_ratio_zscore'] - df['cash_ratio_zscore_median']) / df['cash_ratio_zscore_mad']</v>
      </c>
      <c r="V198" t="str">
        <f t="shared" si="29"/>
        <v>df['cash_ratio_zscore_sector_zscore'] = (df['cash_ratio_zscore'] - df['cash_ratio_zscore_sector_median']) / df['cash_ratio_zscore_sector_mad']</v>
      </c>
    </row>
    <row r="199" spans="1:22" x14ac:dyDescent="0.25">
      <c r="A199" t="s">
        <v>1963</v>
      </c>
      <c r="B199" s="2">
        <v>162</v>
      </c>
      <c r="C199" t="str">
        <f t="shared" si="0"/>
        <v xml:space="preserve">'cfm_sector_zscore', </v>
      </c>
      <c r="D199">
        <v>201</v>
      </c>
      <c r="E199" t="str">
        <f t="shared" si="16"/>
        <v xml:space="preserve">df = df[np.abs(df.cfm_sector_zscore-df.cfm_sector_zscore.apply(np.nanmean())&lt;=(3*df.cfm_sector_zscore.apply(nanstd())] </v>
      </c>
      <c r="F199" t="str">
        <f t="shared" si="53"/>
        <v>cfm_sector_zscore_mad.name = 'cfm_sector_zscore_mad'</v>
      </c>
      <c r="G199" t="str">
        <f t="shared" si="17"/>
        <v>cfm_sector_zscore_median = df.groupby(['year-month'])[['cfm_sector_zscore']].apply(np.nanmedian)</v>
      </c>
      <c r="H199">
        <v>202</v>
      </c>
      <c r="I199" t="str">
        <f t="shared" si="18"/>
        <v>cfm_sector_zscore_median.name = 'cfm_sector_zscore_median'</v>
      </c>
      <c r="J199">
        <v>203</v>
      </c>
      <c r="K199">
        <v>204</v>
      </c>
      <c r="L199" t="str">
        <f t="shared" si="19"/>
        <v>df = df.join(cfm_sector_zscore_median, on=['year-month'])</v>
      </c>
      <c r="M199" t="str">
        <f t="shared" si="20"/>
        <v>cfm_sector_zscore_sector_median = df.groupby(['year-month', 'sector'])[['cfm_sector_zscore']].apply(np.nanmedian)</v>
      </c>
      <c r="N199" t="str">
        <f t="shared" si="21"/>
        <v>cfm_sector_zscore_sector_median.name = 'cfm_sector_zscore_sector_median'</v>
      </c>
      <c r="O199" t="str">
        <f t="shared" si="22"/>
        <v>df = df.join(cfm_sector_zscore_sector_median, on=['year-month', 'sector'])</v>
      </c>
      <c r="P199" t="str">
        <f t="shared" si="23"/>
        <v>if df.groupby(['year-month'])[['cfm_sector_zscore']].apply(mad).any() == 0:
    cfm_sector_zscore_mad = df.groupby(['year-month'])[['cfm_sector_zscore']].apply(meanad)
else:
    cfm_sector_zscore_mad = df.groupby(['year-month'])[['cfm_sector_zscore']].apply(mad)</v>
      </c>
      <c r="Q199" t="str">
        <f t="shared" si="24"/>
        <v>df = df.join(cfm_sector_zscore_mad, on=['year-month'])</v>
      </c>
      <c r="R199" t="str">
        <f t="shared" si="25"/>
        <v>if df.groupby(['year-month', 'sector'])[['cfm_sector_zscore']].apply(mad).any() == 0:
    cfm_sector_zscore_sector_mad = df.groupby(['year-month', 'sector'])[['cfm_sector_zscore']].apply(meanad)
else:
    cfm_sector_zscore_sector_mad = df.groupby(['year-month', 'sector'])[['cfm_sector_zscore']].apply(mad)</v>
      </c>
      <c r="S199" t="str">
        <f t="shared" si="26"/>
        <v>cfm_sector_zscore_sector_mad.name = 'cfm_sector_zscore_sector_mad'</v>
      </c>
      <c r="T199" t="str">
        <f t="shared" si="27"/>
        <v>df = df.join(cfm_sector_zscore_sector_mad, on=['year-month', 'sector'])</v>
      </c>
      <c r="U199" t="str">
        <f t="shared" si="28"/>
        <v>df['cfm_sector_zscore_zscore'] = (df['cfm_sector_zscore'] - df['cfm_sector_zscore_median']) / df['cfm_sector_zscore_mad']</v>
      </c>
      <c r="V199" t="str">
        <f t="shared" si="29"/>
        <v>df['cfm_sector_zscore_sector_zscore'] = (df['cfm_sector_zscore'] - df['cfm_sector_zscore_sector_median']) / df['cfm_sector_zscore_sector_mad']</v>
      </c>
    </row>
    <row r="200" spans="1:22" x14ac:dyDescent="0.25">
      <c r="A200" t="s">
        <v>1964</v>
      </c>
      <c r="B200" s="2">
        <v>163</v>
      </c>
      <c r="C200" t="str">
        <f t="shared" si="0"/>
        <v xml:space="preserve">'cfm_zscore', </v>
      </c>
      <c r="D200">
        <v>205</v>
      </c>
      <c r="E200" t="str">
        <f t="shared" si="16"/>
        <v xml:space="preserve">df = df[np.abs(df.cfm_zscore-df.cfm_zscore.apply(np.nanmean())&lt;=(3*df.cfm_zscore.apply(nanstd())] </v>
      </c>
      <c r="F200" t="str">
        <f t="shared" si="53"/>
        <v>cfm_zscore_mad.name = 'cfm_zscore_mad'</v>
      </c>
      <c r="G200" t="str">
        <f t="shared" si="17"/>
        <v>cfm_zscore_median = df.groupby(['year-month'])[['cfm_zscore']].apply(np.nanmedian)</v>
      </c>
      <c r="H200">
        <v>206</v>
      </c>
      <c r="I200" t="str">
        <f t="shared" si="18"/>
        <v>cfm_zscore_median.name = 'cfm_zscore_median'</v>
      </c>
      <c r="J200">
        <v>207</v>
      </c>
      <c r="K200">
        <v>208</v>
      </c>
      <c r="L200" t="str">
        <f t="shared" si="19"/>
        <v>df = df.join(cfm_zscore_median, on=['year-month'])</v>
      </c>
      <c r="M200" t="str">
        <f t="shared" si="20"/>
        <v>cfm_zscore_sector_median = df.groupby(['year-month', 'sector'])[['cfm_zscore']].apply(np.nanmedian)</v>
      </c>
      <c r="N200" t="str">
        <f t="shared" si="21"/>
        <v>cfm_zscore_sector_median.name = 'cfm_zscore_sector_median'</v>
      </c>
      <c r="O200" t="str">
        <f t="shared" si="22"/>
        <v>df = df.join(cfm_zscore_sector_median, on=['year-month', 'sector'])</v>
      </c>
      <c r="P200" t="str">
        <f t="shared" si="23"/>
        <v>if df.groupby(['year-month'])[['cfm_zscore']].apply(mad).any() == 0:
    cfm_zscore_mad = df.groupby(['year-month'])[['cfm_zscore']].apply(meanad)
else:
    cfm_zscore_mad = df.groupby(['year-month'])[['cfm_zscore']].apply(mad)</v>
      </c>
      <c r="Q200" t="str">
        <f t="shared" si="24"/>
        <v>df = df.join(cfm_zscore_mad, on=['year-month'])</v>
      </c>
      <c r="R200" t="str">
        <f t="shared" si="25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S200" t="str">
        <f t="shared" si="26"/>
        <v>cfm_zscore_sector_mad.name = 'cfm_zscore_sector_mad'</v>
      </c>
      <c r="T200" t="str">
        <f t="shared" si="27"/>
        <v>df = df.join(cfm_zscore_sector_mad, on=['year-month', 'sector'])</v>
      </c>
      <c r="U200" t="str">
        <f t="shared" si="28"/>
        <v>df['cfm_zscore_zscore'] = (df['cfm_zscore'] - df['cfm_zscore_median']) / df['cfm_zscore_mad']</v>
      </c>
      <c r="V200" t="str">
        <f t="shared" si="29"/>
        <v>df['cfm_zscore_sector_zscore'] = (df['cfm_zscore'] - df['cfm_zscore_sector_median']) / df['cfm_zscore_sector_mad']</v>
      </c>
    </row>
    <row r="201" spans="1:22" x14ac:dyDescent="0.25">
      <c r="A201" t="s">
        <v>1865</v>
      </c>
      <c r="B201" s="2">
        <v>164</v>
      </c>
      <c r="C201" t="str">
        <f t="shared" si="0"/>
        <v xml:space="preserve">'curr_debt_sector_zscore', </v>
      </c>
      <c r="D201">
        <v>209</v>
      </c>
      <c r="E201" t="str">
        <f t="shared" si="16"/>
        <v xml:space="preserve">df = df[np.abs(df.curr_debt_sector_zscore-df.curr_debt_sector_zscore.apply(np.nanmean())&lt;=(3*df.curr_debt_sector_zscore.apply(nanstd())] </v>
      </c>
      <c r="F201" t="str">
        <f t="shared" si="53"/>
        <v>curr_debt_sector_zscore_mad.name = 'curr_debt_sector_zscore_mad'</v>
      </c>
      <c r="G201" t="str">
        <f t="shared" si="17"/>
        <v>curr_debt_sector_zscore_median = df.groupby(['year-month'])[['curr_debt_sector_zscore']].apply(np.nanmedian)</v>
      </c>
      <c r="H201">
        <v>210</v>
      </c>
      <c r="I201" t="str">
        <f t="shared" si="18"/>
        <v>curr_debt_sector_zscore_median.name = 'curr_debt_sector_zscore_median'</v>
      </c>
      <c r="J201">
        <v>211</v>
      </c>
      <c r="K201">
        <v>212</v>
      </c>
      <c r="L201" t="str">
        <f t="shared" si="19"/>
        <v>df = df.join(curr_debt_sector_zscore_median, on=['year-month'])</v>
      </c>
      <c r="M201" t="str">
        <f t="shared" si="20"/>
        <v>curr_debt_sector_zscore_sector_median = df.groupby(['year-month', 'sector'])[['curr_debt_sector_zscore']].apply(np.nanmedian)</v>
      </c>
      <c r="N201" t="str">
        <f t="shared" si="21"/>
        <v>curr_debt_sector_zscore_sector_median.name = 'curr_debt_sector_zscore_sector_median'</v>
      </c>
      <c r="O201" t="str">
        <f t="shared" si="22"/>
        <v>df = df.join(curr_debt_sector_zscore_sector_median, on=['year-month', 'sector'])</v>
      </c>
      <c r="P201" t="str">
        <f t="shared" si="23"/>
        <v>if df.groupby(['year-month'])[['curr_debt_sector_zscore']].apply(mad).any() == 0:
    curr_debt_sector_zscore_mad = df.groupby(['year-month'])[['curr_debt_sector_zscore']].apply(meanad)
else:
    curr_debt_sector_zscore_mad = df.groupby(['year-month'])[['curr_debt_sector_zscore']].apply(mad)</v>
      </c>
      <c r="Q201" t="str">
        <f t="shared" si="24"/>
        <v>df = df.join(curr_debt_sector_zscore_mad, on=['year-month'])</v>
      </c>
      <c r="R201" t="str">
        <f t="shared" si="25"/>
        <v>if df.groupby(['year-month', 'sector'])[['curr_debt_sector_zscore']].apply(mad).any() == 0:
    curr_debt_sector_zscore_sector_mad = df.groupby(['year-month', 'sector'])[['curr_debt_sector_zscore']].apply(meanad)
else:
    curr_debt_sector_zscore_sector_mad = df.groupby(['year-month', 'sector'])[['curr_debt_sector_zscore']].apply(mad)</v>
      </c>
      <c r="S201" t="str">
        <f t="shared" si="26"/>
        <v>curr_debt_sector_zscore_sector_mad.name = 'curr_debt_sector_zscore_sector_mad'</v>
      </c>
      <c r="T201" t="str">
        <f t="shared" si="27"/>
        <v>df = df.join(curr_debt_sector_zscore_sector_mad, on=['year-month', 'sector'])</v>
      </c>
      <c r="U201" t="str">
        <f t="shared" si="28"/>
        <v>df['curr_debt_sector_zscore_zscore'] = (df['curr_debt_sector_zscore'] - df['curr_debt_sector_zscore_median']) / df['curr_debt_sector_zscore_mad']</v>
      </c>
      <c r="V201" t="str">
        <f t="shared" si="29"/>
        <v>df['curr_debt_sector_zscore_sector_zscore'] = (df['curr_debt_sector_zscore'] - df['curr_debt_sector_zscore_sector_median']) / df['curr_debt_sector_zscore_sector_mad']</v>
      </c>
    </row>
    <row r="202" spans="1:22" x14ac:dyDescent="0.25">
      <c r="A202" t="s">
        <v>1874</v>
      </c>
      <c r="B202" s="2">
        <v>165</v>
      </c>
      <c r="C202" t="str">
        <f t="shared" si="0"/>
        <v xml:space="preserve">'curr_debt_zscore', </v>
      </c>
      <c r="D202">
        <v>213</v>
      </c>
      <c r="E202" t="str">
        <f t="shared" si="16"/>
        <v xml:space="preserve">df = df[np.abs(df.curr_debt_zscore-df.curr_debt_zscore.apply(np.nanmean())&lt;=(3*df.curr_debt_zscore.apply(nanstd())] </v>
      </c>
      <c r="F202" t="str">
        <f t="shared" si="53"/>
        <v>curr_debt_zscore_mad.name = 'curr_debt_zscore_mad'</v>
      </c>
      <c r="G202" t="str">
        <f t="shared" si="17"/>
        <v>curr_debt_zscore_median = df.groupby(['year-month'])[['curr_debt_zscore']].apply(np.nanmedian)</v>
      </c>
      <c r="H202">
        <v>214</v>
      </c>
      <c r="I202" t="str">
        <f t="shared" si="18"/>
        <v>curr_debt_zscore_median.name = 'curr_debt_zscore_median'</v>
      </c>
      <c r="J202">
        <v>215</v>
      </c>
      <c r="K202">
        <v>216</v>
      </c>
      <c r="L202" t="str">
        <f t="shared" si="19"/>
        <v>df = df.join(curr_debt_zscore_median, on=['year-month'])</v>
      </c>
      <c r="M202" t="str">
        <f t="shared" si="20"/>
        <v>curr_debt_zscore_sector_median = df.groupby(['year-month', 'sector'])[['curr_debt_zscore']].apply(np.nanmedian)</v>
      </c>
      <c r="N202" t="str">
        <f t="shared" si="21"/>
        <v>curr_debt_zscore_sector_median.name = 'curr_debt_zscore_sector_median'</v>
      </c>
      <c r="O202" t="str">
        <f t="shared" si="22"/>
        <v>df = df.join(curr_debt_zscore_sector_median, on=['year-month', 'sector'])</v>
      </c>
      <c r="P202" t="str">
        <f t="shared" si="23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Q202" t="str">
        <f t="shared" si="24"/>
        <v>df = df.join(curr_debt_zscore_mad, on=['year-month'])</v>
      </c>
      <c r="R202" t="str">
        <f t="shared" si="25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S202" t="str">
        <f t="shared" si="26"/>
        <v>curr_debt_zscore_sector_mad.name = 'curr_debt_zscore_sector_mad'</v>
      </c>
      <c r="T202" t="str">
        <f t="shared" si="27"/>
        <v>df = df.join(curr_debt_zscore_sector_mad, on=['year-month', 'sector'])</v>
      </c>
      <c r="U202" t="str">
        <f t="shared" si="28"/>
        <v>df['curr_debt_zscore_zscore'] = (df['curr_debt_zscore'] - df['curr_debt_zscore_median']) / df['curr_debt_zscore_mad']</v>
      </c>
      <c r="V202" t="str">
        <f t="shared" si="29"/>
        <v>df['curr_debt_zscore_sector_zscore'] = (df['curr_debt_zscore'] - df['curr_debt_zscore_sector_median']) / df['curr_debt_zscore_sector_mad']</v>
      </c>
    </row>
    <row r="203" spans="1:22" x14ac:dyDescent="0.25">
      <c r="A203" t="s">
        <v>1870</v>
      </c>
      <c r="B203" s="2">
        <v>166</v>
      </c>
      <c r="C203" t="str">
        <f t="shared" si="0"/>
        <v xml:space="preserve">'curr_ratio_sector_zscore', </v>
      </c>
      <c r="D203">
        <v>217</v>
      </c>
      <c r="E203" t="str">
        <f t="shared" si="16"/>
        <v xml:space="preserve">df = df[np.abs(df.curr_ratio_sector_zscore-df.curr_ratio_sector_zscore.apply(np.nanmean())&lt;=(3*df.curr_ratio_sector_zscore.apply(nanstd())] </v>
      </c>
      <c r="F203" t="str">
        <f t="shared" si="53"/>
        <v>curr_ratio_sector_zscore_mad.name = 'curr_ratio_sector_zscore_mad'</v>
      </c>
      <c r="G203" t="str">
        <f t="shared" si="17"/>
        <v>curr_ratio_sector_zscore_median = df.groupby(['year-month'])[['curr_ratio_sector_zscore']].apply(np.nanmedian)</v>
      </c>
      <c r="H203">
        <v>218</v>
      </c>
      <c r="I203" t="str">
        <f t="shared" si="18"/>
        <v>curr_ratio_sector_zscore_median.name = 'curr_ratio_sector_zscore_median'</v>
      </c>
      <c r="J203">
        <v>219</v>
      </c>
      <c r="K203">
        <v>220</v>
      </c>
      <c r="L203" t="str">
        <f t="shared" si="19"/>
        <v>df = df.join(curr_ratio_sector_zscore_median, on=['year-month'])</v>
      </c>
      <c r="M203" t="str">
        <f t="shared" si="20"/>
        <v>curr_ratio_sector_zscore_sector_median = df.groupby(['year-month', 'sector'])[['curr_ratio_sector_zscore']].apply(np.nanmedian)</v>
      </c>
      <c r="N203" t="str">
        <f t="shared" si="21"/>
        <v>curr_ratio_sector_zscore_sector_median.name = 'curr_ratio_sector_zscore_sector_median'</v>
      </c>
      <c r="O203" t="str">
        <f t="shared" si="22"/>
        <v>df = df.join(curr_ratio_sector_zscore_sector_median, on=['year-month', 'sector'])</v>
      </c>
      <c r="P203" t="str">
        <f t="shared" si="23"/>
        <v>if df.groupby(['year-month'])[['curr_ratio_sector_zscore']].apply(mad).any() == 0:
    curr_ratio_sector_zscore_mad = df.groupby(['year-month'])[['curr_ratio_sector_zscore']].apply(meanad)
else:
    curr_ratio_sector_zscore_mad = df.groupby(['year-month'])[['curr_ratio_sector_zscore']].apply(mad)</v>
      </c>
      <c r="Q203" t="str">
        <f t="shared" si="24"/>
        <v>df = df.join(curr_ratio_sector_zscore_mad, on=['year-month'])</v>
      </c>
      <c r="R203" t="str">
        <f t="shared" si="25"/>
        <v>if df.groupby(['year-month', 'sector'])[['curr_ratio_sector_zscore']].apply(mad).any() == 0:
    curr_ratio_sector_zscore_sector_mad = df.groupby(['year-month', 'sector'])[['curr_ratio_sector_zscore']].apply(meanad)
else:
    curr_ratio_sector_zscore_sector_mad = df.groupby(['year-month', 'sector'])[['curr_ratio_sector_zscore']].apply(mad)</v>
      </c>
      <c r="S203" t="str">
        <f t="shared" si="26"/>
        <v>curr_ratio_sector_zscore_sector_mad.name = 'curr_ratio_sector_zscore_sector_mad'</v>
      </c>
      <c r="T203" t="str">
        <f t="shared" si="27"/>
        <v>df = df.join(curr_ratio_sector_zscore_sector_mad, on=['year-month', 'sector'])</v>
      </c>
      <c r="U203" t="str">
        <f t="shared" si="28"/>
        <v>df['curr_ratio_sector_zscore_zscore'] = (df['curr_ratio_sector_zscore'] - df['curr_ratio_sector_zscore_median']) / df['curr_ratio_sector_zscore_mad']</v>
      </c>
      <c r="V203" t="str">
        <f t="shared" si="29"/>
        <v>df['curr_ratio_sector_zscore_sector_zscore'] = (df['curr_ratio_sector_zscore'] - df['curr_ratio_sector_zscore_sector_median']) / df['curr_ratio_sector_zscore_sector_mad']</v>
      </c>
    </row>
    <row r="204" spans="1:22" x14ac:dyDescent="0.25">
      <c r="A204" t="s">
        <v>1877</v>
      </c>
      <c r="B204" s="2">
        <v>167</v>
      </c>
      <c r="C204" t="str">
        <f t="shared" si="0"/>
        <v xml:space="preserve">'curr_ratio_zscore', </v>
      </c>
      <c r="D204">
        <v>221</v>
      </c>
      <c r="E204" t="str">
        <f t="shared" si="16"/>
        <v xml:space="preserve">df = df[np.abs(df.curr_ratio_zscore-df.curr_ratio_zscore.apply(np.nanmean())&lt;=(3*df.curr_ratio_zscore.apply(nanstd())] </v>
      </c>
      <c r="F204" t="str">
        <f t="shared" si="53"/>
        <v>curr_ratio_zscore_mad.name = 'curr_ratio_zscore_mad'</v>
      </c>
      <c r="G204" t="str">
        <f t="shared" si="17"/>
        <v>curr_ratio_zscore_median = df.groupby(['year-month'])[['curr_ratio_zscore']].apply(np.nanmedian)</v>
      </c>
      <c r="H204">
        <v>222</v>
      </c>
      <c r="I204" t="str">
        <f t="shared" si="18"/>
        <v>curr_ratio_zscore_median.name = 'curr_ratio_zscore_median'</v>
      </c>
      <c r="J204">
        <v>223</v>
      </c>
      <c r="K204">
        <v>224</v>
      </c>
      <c r="L204" t="str">
        <f t="shared" si="19"/>
        <v>df = df.join(curr_ratio_zscore_median, on=['year-month'])</v>
      </c>
      <c r="M204" t="str">
        <f t="shared" si="20"/>
        <v>curr_ratio_zscore_sector_median = df.groupby(['year-month', 'sector'])[['curr_ratio_zscore']].apply(np.nanmedian)</v>
      </c>
      <c r="N204" t="str">
        <f t="shared" si="21"/>
        <v>curr_ratio_zscore_sector_median.name = 'curr_ratio_zscore_sector_median'</v>
      </c>
      <c r="O204" t="str">
        <f t="shared" si="22"/>
        <v>df = df.join(curr_ratio_zscore_sector_median, on=['year-month', 'sector'])</v>
      </c>
      <c r="P204" t="str">
        <f t="shared" si="23"/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Q204" t="str">
        <f t="shared" si="24"/>
        <v>df = df.join(curr_ratio_zscore_mad, on=['year-month'])</v>
      </c>
      <c r="R204" t="str">
        <f t="shared" si="25"/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S204" t="str">
        <f t="shared" si="26"/>
        <v>curr_ratio_zscore_sector_mad.name = 'curr_ratio_zscore_sector_mad'</v>
      </c>
      <c r="T204" t="str">
        <f t="shared" si="27"/>
        <v>df = df.join(curr_ratio_zscore_sector_mad, on=['year-month', 'sector'])</v>
      </c>
      <c r="U204" t="str">
        <f t="shared" si="28"/>
        <v>df['curr_ratio_zscore_zscore'] = (df['curr_ratio_zscore'] - df['curr_ratio_zscore_median']) / df['curr_ratio_zscore_mad']</v>
      </c>
      <c r="V204" t="str">
        <f t="shared" si="29"/>
        <v>df['curr_ratio_zscore_sector_zscore'] = (df['curr_ratio_zscore'] - df['curr_ratio_zscore_sector_median']) / df['curr_ratio_zscore_sector_mad']</v>
      </c>
    </row>
    <row r="205" spans="1:22" x14ac:dyDescent="0.25">
      <c r="A205" t="s">
        <v>2021</v>
      </c>
      <c r="B205" s="2">
        <v>168</v>
      </c>
      <c r="C205" t="str">
        <f t="shared" si="0"/>
        <v xml:space="preserve">'de_ratio_sector_zscore', </v>
      </c>
      <c r="D205">
        <v>225</v>
      </c>
      <c r="E205" t="str">
        <f t="shared" si="16"/>
        <v xml:space="preserve">df = df[np.abs(df.de_ratio_sector_zscore-df.de_ratio_sector_zscore.apply(np.nanmean())&lt;=(3*df.de_ratio_sector_zscore.apply(nanstd())] </v>
      </c>
      <c r="F205" t="str">
        <f t="shared" si="53"/>
        <v>de_ratio_sector_zscore_mad.name = 'de_ratio_sector_zscore_mad'</v>
      </c>
      <c r="G205" t="str">
        <f t="shared" si="17"/>
        <v>de_ratio_sector_zscore_median = df.groupby(['year-month'])[['de_ratio_sector_zscore']].apply(np.nanmedian)</v>
      </c>
      <c r="H205">
        <v>226</v>
      </c>
      <c r="I205" t="str">
        <f t="shared" si="18"/>
        <v>de_ratio_sector_zscore_median.name = 'de_ratio_sector_zscore_median'</v>
      </c>
      <c r="J205">
        <v>227</v>
      </c>
      <c r="K205">
        <v>228</v>
      </c>
      <c r="L205" t="str">
        <f t="shared" si="19"/>
        <v>df = df.join(de_ratio_sector_zscore_median, on=['year-month'])</v>
      </c>
      <c r="M205" t="str">
        <f t="shared" si="20"/>
        <v>de_ratio_sector_zscore_sector_median = df.groupby(['year-month', 'sector'])[['de_ratio_sector_zscore']].apply(np.nanmedian)</v>
      </c>
      <c r="N205" t="str">
        <f t="shared" si="21"/>
        <v>de_ratio_sector_zscore_sector_median.name = 'de_ratio_sector_zscore_sector_median'</v>
      </c>
      <c r="O205" t="str">
        <f t="shared" si="22"/>
        <v>df = df.join(de_ratio_sector_zscore_sector_median, on=['year-month', 'sector'])</v>
      </c>
      <c r="P205" t="str">
        <f t="shared" si="23"/>
        <v>if df.groupby(['year-month'])[['de_ratio_sector_zscore']].apply(mad).any() == 0:
    de_ratio_sector_zscore_mad = df.groupby(['year-month'])[['de_ratio_sector_zscore']].apply(meanad)
else:
    de_ratio_sector_zscore_mad = df.groupby(['year-month'])[['de_ratio_sector_zscore']].apply(mad)</v>
      </c>
      <c r="Q205" t="str">
        <f t="shared" si="24"/>
        <v>df = df.join(de_ratio_sector_zscore_mad, on=['year-month'])</v>
      </c>
      <c r="R205" t="str">
        <f t="shared" si="25"/>
        <v>if df.groupby(['year-month', 'sector'])[['de_ratio_sector_zscore']].apply(mad).any() == 0:
    de_ratio_sector_zscore_sector_mad = df.groupby(['year-month', 'sector'])[['de_ratio_sector_zscore']].apply(meanad)
else:
    de_ratio_sector_zscore_sector_mad = df.groupby(['year-month', 'sector'])[['de_ratio_sector_zscore']].apply(mad)</v>
      </c>
      <c r="S205" t="str">
        <f t="shared" si="26"/>
        <v>de_ratio_sector_zscore_sector_mad.name = 'de_ratio_sector_zscore_sector_mad'</v>
      </c>
      <c r="T205" t="str">
        <f t="shared" si="27"/>
        <v>df = df.join(de_ratio_sector_zscore_sector_mad, on=['year-month', 'sector'])</v>
      </c>
      <c r="U205" t="str">
        <f t="shared" si="28"/>
        <v>df['de_ratio_sector_zscore_zscore'] = (df['de_ratio_sector_zscore'] - df['de_ratio_sector_zscore_median']) / df['de_ratio_sector_zscore_mad']</v>
      </c>
      <c r="V205" t="str">
        <f t="shared" si="29"/>
        <v>df['de_ratio_sector_zscore_sector_zscore'] = (df['de_ratio_sector_zscore'] - df['de_ratio_sector_zscore_sector_median']) / df['de_ratio_sector_zscore_sector_mad']</v>
      </c>
    </row>
    <row r="206" spans="1:22" x14ac:dyDescent="0.25">
      <c r="A206" t="s">
        <v>2031</v>
      </c>
      <c r="B206" s="2">
        <v>169</v>
      </c>
      <c r="C206" t="str">
        <f t="shared" si="0"/>
        <v xml:space="preserve">'de_ratio_zscore', </v>
      </c>
      <c r="D206">
        <v>229</v>
      </c>
      <c r="E206" t="str">
        <f t="shared" si="16"/>
        <v xml:space="preserve">df = df[np.abs(df.de_ratio_zscore-df.de_ratio_zscore.apply(np.nanmean())&lt;=(3*df.de_ratio_zscore.apply(nanstd())] </v>
      </c>
      <c r="F206" t="str">
        <f t="shared" si="53"/>
        <v>de_ratio_zscore_mad.name = 'de_ratio_zscore_mad'</v>
      </c>
      <c r="G206" t="str">
        <f t="shared" si="17"/>
        <v>de_ratio_zscore_median = df.groupby(['year-month'])[['de_ratio_zscore']].apply(np.nanmedian)</v>
      </c>
      <c r="H206">
        <v>230</v>
      </c>
      <c r="I206" t="str">
        <f t="shared" si="18"/>
        <v>de_ratio_zscore_median.name = 'de_ratio_zscore_median'</v>
      </c>
      <c r="J206">
        <v>231</v>
      </c>
      <c r="K206">
        <v>232</v>
      </c>
      <c r="L206" t="str">
        <f t="shared" si="19"/>
        <v>df = df.join(de_ratio_zscore_median, on=['year-month'])</v>
      </c>
      <c r="M206" t="str">
        <f t="shared" si="20"/>
        <v>de_ratio_zscore_sector_median = df.groupby(['year-month', 'sector'])[['de_ratio_zscore']].apply(np.nanmedian)</v>
      </c>
      <c r="N206" t="str">
        <f t="shared" si="21"/>
        <v>de_ratio_zscore_sector_median.name = 'de_ratio_zscore_sector_median'</v>
      </c>
      <c r="O206" t="str">
        <f t="shared" si="22"/>
        <v>df = df.join(de_ratio_zscore_sector_median, on=['year-month', 'sector'])</v>
      </c>
      <c r="P206" t="str">
        <f t="shared" si="23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Q206" t="str">
        <f t="shared" si="24"/>
        <v>df = df.join(de_ratio_zscore_mad, on=['year-month'])</v>
      </c>
      <c r="R206" t="str">
        <f t="shared" si="25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S206" t="str">
        <f t="shared" si="26"/>
        <v>de_ratio_zscore_sector_mad.name = 'de_ratio_zscore_sector_mad'</v>
      </c>
      <c r="T206" t="str">
        <f t="shared" si="27"/>
        <v>df = df.join(de_ratio_zscore_sector_mad, on=['year-month', 'sector'])</v>
      </c>
      <c r="U206" t="str">
        <f t="shared" si="28"/>
        <v>df['de_ratio_zscore_zscore'] = (df['de_ratio_zscore'] - df['de_ratio_zscore_median']) / df['de_ratio_zscore_mad']</v>
      </c>
      <c r="V206" t="str">
        <f t="shared" si="29"/>
        <v>df['de_ratio_zscore_sector_zscore'] = (df['de_ratio_zscore'] - df['de_ratio_zscore_sector_median']) / df['de_ratio_zscore_sector_mad']</v>
      </c>
    </row>
    <row r="207" spans="1:22" x14ac:dyDescent="0.25">
      <c r="A207" t="s">
        <v>2024</v>
      </c>
      <c r="B207" s="2">
        <v>170</v>
      </c>
      <c r="C207" t="str">
        <f t="shared" si="0"/>
        <v xml:space="preserve">'debt_assets_sector_zscore', </v>
      </c>
      <c r="D207">
        <v>233</v>
      </c>
      <c r="E207" t="str">
        <f t="shared" si="16"/>
        <v xml:space="preserve">df = df[np.abs(df.debt_assets_sector_zscore-df.debt_assets_sector_zscore.apply(np.nanmean())&lt;=(3*df.debt_assets_sector_zscore.apply(nanstd())] </v>
      </c>
      <c r="F207" t="str">
        <f t="shared" si="53"/>
        <v>debt_assets_sector_zscore_mad.name = 'debt_assets_sector_zscore_mad'</v>
      </c>
      <c r="G207" t="str">
        <f t="shared" si="17"/>
        <v>debt_assets_sector_zscore_median = df.groupby(['year-month'])[['debt_assets_sector_zscore']].apply(np.nanmedian)</v>
      </c>
      <c r="H207">
        <v>234</v>
      </c>
      <c r="I207" t="str">
        <f t="shared" si="18"/>
        <v>debt_assets_sector_zscore_median.name = 'debt_assets_sector_zscore_median'</v>
      </c>
      <c r="J207">
        <v>235</v>
      </c>
      <c r="K207">
        <v>236</v>
      </c>
      <c r="L207" t="str">
        <f t="shared" si="19"/>
        <v>df = df.join(debt_assets_sector_zscore_median, on=['year-month'])</v>
      </c>
      <c r="M207" t="str">
        <f t="shared" si="20"/>
        <v>debt_assets_sector_zscore_sector_median = df.groupby(['year-month', 'sector'])[['debt_assets_sector_zscore']].apply(np.nanmedian)</v>
      </c>
      <c r="N207" t="str">
        <f t="shared" si="21"/>
        <v>debt_assets_sector_zscore_sector_median.name = 'debt_assets_sector_zscore_sector_median'</v>
      </c>
      <c r="O207" t="str">
        <f t="shared" si="22"/>
        <v>df = df.join(debt_assets_sector_zscore_sector_median, on=['year-month', 'sector'])</v>
      </c>
      <c r="P207" t="str">
        <f t="shared" si="23"/>
        <v>if df.groupby(['year-month'])[['debt_assets_sector_zscore']].apply(mad).any() == 0:
    debt_assets_sector_zscore_mad = df.groupby(['year-month'])[['debt_assets_sector_zscore']].apply(meanad)
else:
    debt_assets_sector_zscore_mad = df.groupby(['year-month'])[['debt_assets_sector_zscore']].apply(mad)</v>
      </c>
      <c r="Q207" t="str">
        <f t="shared" si="24"/>
        <v>df = df.join(debt_assets_sector_zscore_mad, on=['year-month'])</v>
      </c>
      <c r="R207" t="str">
        <f t="shared" si="25"/>
        <v>if df.groupby(['year-month', 'sector'])[['debt_assets_sector_zscore']].apply(mad).any() == 0:
    debt_assets_sector_zscore_sector_mad = df.groupby(['year-month', 'sector'])[['debt_assets_sector_zscore']].apply(meanad)
else:
    debt_assets_sector_zscore_sector_mad = df.groupby(['year-month', 'sector'])[['debt_assets_sector_zscore']].apply(mad)</v>
      </c>
      <c r="S207" t="str">
        <f t="shared" si="26"/>
        <v>debt_assets_sector_zscore_sector_mad.name = 'debt_assets_sector_zscore_sector_mad'</v>
      </c>
      <c r="T207" t="str">
        <f t="shared" si="27"/>
        <v>df = df.join(debt_assets_sector_zscore_sector_mad, on=['year-month', 'sector'])</v>
      </c>
      <c r="U207" t="str">
        <f t="shared" si="28"/>
        <v>df['debt_assets_sector_zscore_zscore'] = (df['debt_assets_sector_zscore'] - df['debt_assets_sector_zscore_median']) / df['debt_assets_sector_zscore_mad']</v>
      </c>
      <c r="V207" t="str">
        <f t="shared" si="29"/>
        <v>df['debt_assets_sector_zscore_sector_zscore'] = (df['debt_assets_sector_zscore'] - df['debt_assets_sector_zscore_sector_median']) / df['debt_assets_sector_zscore_sector_mad']</v>
      </c>
    </row>
    <row r="208" spans="1:22" x14ac:dyDescent="0.25">
      <c r="A208" t="s">
        <v>2032</v>
      </c>
      <c r="B208" s="2">
        <v>171</v>
      </c>
      <c r="C208" t="str">
        <f t="shared" si="0"/>
        <v xml:space="preserve">'debt_assets_zscore', </v>
      </c>
      <c r="D208">
        <v>237</v>
      </c>
      <c r="E208" t="str">
        <f t="shared" si="16"/>
        <v xml:space="preserve">df = df[np.abs(df.debt_assets_zscore-df.debt_assets_zscore.apply(np.nanmean())&lt;=(3*df.debt_assets_zscore.apply(nanstd())] </v>
      </c>
      <c r="F208" t="str">
        <f t="shared" si="53"/>
        <v>debt_assets_zscore_mad.name = 'debt_assets_zscore_mad'</v>
      </c>
      <c r="G208" t="str">
        <f t="shared" si="17"/>
        <v>debt_assets_zscore_median = df.groupby(['year-month'])[['debt_assets_zscore']].apply(np.nanmedian)</v>
      </c>
      <c r="H208">
        <v>238</v>
      </c>
      <c r="I208" t="str">
        <f t="shared" si="18"/>
        <v>debt_assets_zscore_median.name = 'debt_assets_zscore_median'</v>
      </c>
      <c r="J208">
        <v>239</v>
      </c>
      <c r="K208">
        <v>240</v>
      </c>
      <c r="L208" t="str">
        <f t="shared" si="19"/>
        <v>df = df.join(debt_assets_zscore_median, on=['year-month'])</v>
      </c>
      <c r="M208" t="str">
        <f t="shared" si="20"/>
        <v>debt_assets_zscore_sector_median = df.groupby(['year-month', 'sector'])[['debt_assets_zscore']].apply(np.nanmedian)</v>
      </c>
      <c r="N208" t="str">
        <f t="shared" si="21"/>
        <v>debt_assets_zscore_sector_median.name = 'debt_assets_zscore_sector_median'</v>
      </c>
      <c r="O208" t="str">
        <f t="shared" si="22"/>
        <v>df = df.join(debt_assets_zscore_sector_median, on=['year-month', 'sector'])</v>
      </c>
      <c r="P208" t="str">
        <f t="shared" si="23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Q208" t="str">
        <f t="shared" si="24"/>
        <v>df = df.join(debt_assets_zscore_mad, on=['year-month'])</v>
      </c>
      <c r="R208" t="str">
        <f t="shared" si="25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S208" t="str">
        <f t="shared" si="26"/>
        <v>debt_assets_zscore_sector_mad.name = 'debt_assets_zscore_sector_mad'</v>
      </c>
      <c r="T208" t="str">
        <f t="shared" si="27"/>
        <v>df = df.join(debt_assets_zscore_sector_mad, on=['year-month', 'sector'])</v>
      </c>
      <c r="U208" t="str">
        <f t="shared" si="28"/>
        <v>df['debt_assets_zscore_zscore'] = (df['debt_assets_zscore'] - df['debt_assets_zscore_median']) / df['debt_assets_zscore_mad']</v>
      </c>
      <c r="V208" t="str">
        <f t="shared" si="29"/>
        <v>df['debt_assets_zscore_sector_zscore'] = (df['debt_assets_zscore'] - df['debt_assets_zscore_sector_median']) / df['debt_assets_zscore_sector_mad']</v>
      </c>
    </row>
    <row r="209" spans="1:22" x14ac:dyDescent="0.25">
      <c r="A209" t="s">
        <v>2003</v>
      </c>
      <c r="B209" s="2">
        <v>172</v>
      </c>
      <c r="C209" t="str">
        <f t="shared" si="0"/>
        <v xml:space="preserve">'debt_at_sector_zscore', </v>
      </c>
      <c r="D209">
        <v>241</v>
      </c>
      <c r="E209" t="str">
        <f t="shared" si="16"/>
        <v xml:space="preserve">df = df[np.abs(df.debt_at_sector_zscore-df.debt_at_sector_zscore.apply(np.nanmean())&lt;=(3*df.debt_at_sector_zscore.apply(nanstd())] </v>
      </c>
      <c r="F209" t="str">
        <f t="shared" si="53"/>
        <v>debt_at_sector_zscore_mad.name = 'debt_at_sector_zscore_mad'</v>
      </c>
      <c r="G209" t="str">
        <f t="shared" si="17"/>
        <v>debt_at_sector_zscore_median = df.groupby(['year-month'])[['debt_at_sector_zscore']].apply(np.nanmedian)</v>
      </c>
      <c r="H209">
        <v>242</v>
      </c>
      <c r="I209" t="str">
        <f t="shared" si="18"/>
        <v>debt_at_sector_zscore_median.name = 'debt_at_sector_zscore_median'</v>
      </c>
      <c r="J209">
        <v>243</v>
      </c>
      <c r="K209">
        <v>244</v>
      </c>
      <c r="L209" t="str">
        <f t="shared" si="19"/>
        <v>df = df.join(debt_at_sector_zscore_median, on=['year-month'])</v>
      </c>
      <c r="M209" t="str">
        <f t="shared" si="20"/>
        <v>debt_at_sector_zscore_sector_median = df.groupby(['year-month', 'sector'])[['debt_at_sector_zscore']].apply(np.nanmedian)</v>
      </c>
      <c r="N209" t="str">
        <f t="shared" si="21"/>
        <v>debt_at_sector_zscore_sector_median.name = 'debt_at_sector_zscore_sector_median'</v>
      </c>
      <c r="O209" t="str">
        <f t="shared" si="22"/>
        <v>df = df.join(debt_at_sector_zscore_sector_median, on=['year-month', 'sector'])</v>
      </c>
      <c r="P209" t="str">
        <f t="shared" si="23"/>
        <v>if df.groupby(['year-month'])[['debt_at_sector_zscore']].apply(mad).any() == 0:
    debt_at_sector_zscore_mad = df.groupby(['year-month'])[['debt_at_sector_zscore']].apply(meanad)
else:
    debt_at_sector_zscore_mad = df.groupby(['year-month'])[['debt_at_sector_zscore']].apply(mad)</v>
      </c>
      <c r="Q209" t="str">
        <f t="shared" si="24"/>
        <v>df = df.join(debt_at_sector_zscore_mad, on=['year-month'])</v>
      </c>
      <c r="R209" t="str">
        <f t="shared" si="25"/>
        <v>if df.groupby(['year-month', 'sector'])[['debt_at_sector_zscore']].apply(mad).any() == 0:
    debt_at_sector_zscore_sector_mad = df.groupby(['year-month', 'sector'])[['debt_at_sector_zscore']].apply(meanad)
else:
    debt_at_sector_zscore_sector_mad = df.groupby(['year-month', 'sector'])[['debt_at_sector_zscore']].apply(mad)</v>
      </c>
      <c r="S209" t="str">
        <f t="shared" si="26"/>
        <v>debt_at_sector_zscore_sector_mad.name = 'debt_at_sector_zscore_sector_mad'</v>
      </c>
      <c r="T209" t="str">
        <f t="shared" si="27"/>
        <v>df = df.join(debt_at_sector_zscore_sector_mad, on=['year-month', 'sector'])</v>
      </c>
      <c r="U209" t="str">
        <f t="shared" si="28"/>
        <v>df['debt_at_sector_zscore_zscore'] = (df['debt_at_sector_zscore'] - df['debt_at_sector_zscore_median']) / df['debt_at_sector_zscore_mad']</v>
      </c>
      <c r="V209" t="str">
        <f t="shared" si="29"/>
        <v>df['debt_at_sector_zscore_sector_zscore'] = (df['debt_at_sector_zscore'] - df['debt_at_sector_zscore_sector_median']) / df['debt_at_sector_zscore_sector_mad']</v>
      </c>
    </row>
    <row r="210" spans="1:22" x14ac:dyDescent="0.25">
      <c r="A210" t="s">
        <v>2010</v>
      </c>
      <c r="B210" s="2">
        <v>173</v>
      </c>
      <c r="C210" t="str">
        <f t="shared" si="0"/>
        <v xml:space="preserve">'debt_at_zscore', </v>
      </c>
      <c r="D210">
        <v>245</v>
      </c>
      <c r="E210" t="str">
        <f t="shared" si="16"/>
        <v xml:space="preserve">df = df[np.abs(df.debt_at_zscore-df.debt_at_zscore.apply(np.nanmean())&lt;=(3*df.debt_at_zscore.apply(nanstd())] </v>
      </c>
      <c r="F210" t="str">
        <f t="shared" si="53"/>
        <v>debt_at_zscore_mad.name = 'debt_at_zscore_mad'</v>
      </c>
      <c r="G210" t="str">
        <f t="shared" si="17"/>
        <v>debt_at_zscore_median = df.groupby(['year-month'])[['debt_at_zscore']].apply(np.nanmedian)</v>
      </c>
      <c r="H210">
        <v>246</v>
      </c>
      <c r="I210" t="str">
        <f t="shared" si="18"/>
        <v>debt_at_zscore_median.name = 'debt_at_zscore_median'</v>
      </c>
      <c r="J210">
        <v>247</v>
      </c>
      <c r="K210">
        <v>248</v>
      </c>
      <c r="L210" t="str">
        <f t="shared" si="19"/>
        <v>df = df.join(debt_at_zscore_median, on=['year-month'])</v>
      </c>
      <c r="M210" t="str">
        <f t="shared" si="20"/>
        <v>debt_at_zscore_sector_median = df.groupby(['year-month', 'sector'])[['debt_at_zscore']].apply(np.nanmedian)</v>
      </c>
      <c r="N210" t="str">
        <f t="shared" si="21"/>
        <v>debt_at_zscore_sector_median.name = 'debt_at_zscore_sector_median'</v>
      </c>
      <c r="O210" t="str">
        <f t="shared" si="22"/>
        <v>df = df.join(debt_at_zscore_sector_median, on=['year-month', 'sector'])</v>
      </c>
      <c r="P210" t="str">
        <f t="shared" si="23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Q210" t="str">
        <f t="shared" si="24"/>
        <v>df = df.join(debt_at_zscore_mad, on=['year-month'])</v>
      </c>
      <c r="R210" t="str">
        <f t="shared" si="25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S210" t="str">
        <f t="shared" si="26"/>
        <v>debt_at_zscore_sector_mad.name = 'debt_at_zscore_sector_mad'</v>
      </c>
      <c r="T210" t="str">
        <f t="shared" si="27"/>
        <v>df = df.join(debt_at_zscore_sector_mad, on=['year-month', 'sector'])</v>
      </c>
      <c r="U210" t="str">
        <f t="shared" si="28"/>
        <v>df['debt_at_zscore_zscore'] = (df['debt_at_zscore'] - df['debt_at_zscore_median']) / df['debt_at_zscore_mad']</v>
      </c>
      <c r="V210" t="str">
        <f t="shared" si="29"/>
        <v>df['debt_at_zscore_sector_zscore'] = (df['debt_at_zscore'] - df['debt_at_zscore_sector_median']) / df['debt_at_zscore_sector_mad']</v>
      </c>
    </row>
    <row r="211" spans="1:22" x14ac:dyDescent="0.25">
      <c r="A211" t="s">
        <v>1998</v>
      </c>
      <c r="B211" s="2">
        <v>174</v>
      </c>
      <c r="C211" t="str">
        <f t="shared" ref="C211:C234" si="54">CONCATENATE("'",A211,"', ")</f>
        <v xml:space="preserve">'debt_capital_sector_zscore', </v>
      </c>
      <c r="D211">
        <v>249</v>
      </c>
      <c r="E211" t="str">
        <f t="shared" si="16"/>
        <v xml:space="preserve">df = df[np.abs(df.debt_capital_sector_zscore-df.debt_capital_sector_zscore.apply(np.nanmean())&lt;=(3*df.debt_capital_sector_zscore.apply(nanstd())] </v>
      </c>
      <c r="F211" t="str">
        <f t="shared" si="53"/>
        <v>debt_capital_sector_zscore_mad.name = 'debt_capital_sector_zscore_mad'</v>
      </c>
      <c r="G211" t="str">
        <f t="shared" si="17"/>
        <v>debt_capital_sector_zscore_median = df.groupby(['year-month'])[['debt_capital_sector_zscore']].apply(np.nanmedian)</v>
      </c>
      <c r="H211">
        <v>250</v>
      </c>
      <c r="I211" t="str">
        <f t="shared" si="18"/>
        <v>debt_capital_sector_zscore_median.name = 'debt_capital_sector_zscore_median'</v>
      </c>
      <c r="J211">
        <v>251</v>
      </c>
      <c r="K211">
        <v>252</v>
      </c>
      <c r="L211" t="str">
        <f t="shared" si="19"/>
        <v>df = df.join(debt_capital_sector_zscore_median, on=['year-month'])</v>
      </c>
      <c r="M211" t="str">
        <f t="shared" si="20"/>
        <v>debt_capital_sector_zscore_sector_median = df.groupby(['year-month', 'sector'])[['debt_capital_sector_zscore']].apply(np.nanmedian)</v>
      </c>
      <c r="N211" t="str">
        <f t="shared" si="21"/>
        <v>debt_capital_sector_zscore_sector_median.name = 'debt_capital_sector_zscore_sector_median'</v>
      </c>
      <c r="O211" t="str">
        <f t="shared" si="22"/>
        <v>df = df.join(debt_capital_sector_zscore_sector_median, on=['year-month', 'sector'])</v>
      </c>
      <c r="P211" t="str">
        <f t="shared" si="23"/>
        <v>if df.groupby(['year-month'])[['debt_capital_sector_zscore']].apply(mad).any() == 0:
    debt_capital_sector_zscore_mad = df.groupby(['year-month'])[['debt_capital_sector_zscore']].apply(meanad)
else:
    debt_capital_sector_zscore_mad = df.groupby(['year-month'])[['debt_capital_sector_zscore']].apply(mad)</v>
      </c>
      <c r="Q211" t="str">
        <f t="shared" si="24"/>
        <v>df = df.join(debt_capital_sector_zscore_mad, on=['year-month'])</v>
      </c>
      <c r="R211" t="str">
        <f t="shared" si="25"/>
        <v>if df.groupby(['year-month', 'sector'])[['debt_capital_sector_zscore']].apply(mad).any() == 0:
    debt_capital_sector_zscore_sector_mad = df.groupby(['year-month', 'sector'])[['debt_capital_sector_zscore']].apply(meanad)
else:
    debt_capital_sector_zscore_sector_mad = df.groupby(['year-month', 'sector'])[['debt_capital_sector_zscore']].apply(mad)</v>
      </c>
      <c r="S211" t="str">
        <f t="shared" si="26"/>
        <v>debt_capital_sector_zscore_sector_mad.name = 'debt_capital_sector_zscore_sector_mad'</v>
      </c>
      <c r="T211" t="str">
        <f t="shared" si="27"/>
        <v>df = df.join(debt_capital_sector_zscore_sector_mad, on=['year-month', 'sector'])</v>
      </c>
      <c r="U211" t="str">
        <f t="shared" si="28"/>
        <v>df['debt_capital_sector_zscore_zscore'] = (df['debt_capital_sector_zscore'] - df['debt_capital_sector_zscore_median']) / df['debt_capital_sector_zscore_mad']</v>
      </c>
      <c r="V211" t="str">
        <f t="shared" si="29"/>
        <v>df['debt_capital_sector_zscore_sector_zscore'] = (df['debt_capital_sector_zscore'] - df['debt_capital_sector_zscore_sector_median']) / df['debt_capital_sector_zscore_sector_mad']</v>
      </c>
    </row>
    <row r="212" spans="1:22" x14ac:dyDescent="0.25">
      <c r="A212" t="s">
        <v>2002</v>
      </c>
      <c r="B212" s="2">
        <v>175</v>
      </c>
      <c r="C212" t="str">
        <f t="shared" si="54"/>
        <v xml:space="preserve">'debt_capital_zscore', </v>
      </c>
      <c r="D212">
        <v>253</v>
      </c>
      <c r="E212" t="str">
        <f t="shared" si="16"/>
        <v xml:space="preserve">df = df[np.abs(df.debt_capital_zscore-df.debt_capital_zscore.apply(np.nanmean())&lt;=(3*df.debt_capital_zscore.apply(nanstd())] </v>
      </c>
      <c r="F212" t="str">
        <f t="shared" si="53"/>
        <v>debt_capital_zscore_mad.name = 'debt_capital_zscore_mad'</v>
      </c>
      <c r="G212" t="str">
        <f t="shared" si="17"/>
        <v>debt_capital_zscore_median = df.groupby(['year-month'])[['debt_capital_zscore']].apply(np.nanmedian)</v>
      </c>
      <c r="H212">
        <v>254</v>
      </c>
      <c r="I212" t="str">
        <f t="shared" si="18"/>
        <v>debt_capital_zscore_median.name = 'debt_capital_zscore_median'</v>
      </c>
      <c r="J212">
        <v>255</v>
      </c>
      <c r="K212">
        <v>256</v>
      </c>
      <c r="L212" t="str">
        <f t="shared" si="19"/>
        <v>df = df.join(debt_capital_zscore_median, on=['year-month'])</v>
      </c>
      <c r="M212" t="str">
        <f t="shared" si="20"/>
        <v>debt_capital_zscore_sector_median = df.groupby(['year-month', 'sector'])[['debt_capital_zscore']].apply(np.nanmedian)</v>
      </c>
      <c r="N212" t="str">
        <f t="shared" si="21"/>
        <v>debt_capital_zscore_sector_median.name = 'debt_capital_zscore_sector_median'</v>
      </c>
      <c r="O212" t="str">
        <f t="shared" si="22"/>
        <v>df = df.join(debt_capital_zscore_sector_median, on=['year-month', 'sector'])</v>
      </c>
      <c r="P212" t="str">
        <f t="shared" si="23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Q212" t="str">
        <f t="shared" si="24"/>
        <v>df = df.join(debt_capital_zscore_mad, on=['year-month'])</v>
      </c>
      <c r="R212" t="str">
        <f t="shared" si="25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S212" t="str">
        <f t="shared" si="26"/>
        <v>debt_capital_zscore_sector_mad.name = 'debt_capital_zscore_sector_mad'</v>
      </c>
      <c r="T212" t="str">
        <f t="shared" si="27"/>
        <v>df = df.join(debt_capital_zscore_sector_mad, on=['year-month', 'sector'])</v>
      </c>
      <c r="U212" t="str">
        <f t="shared" si="28"/>
        <v>df['debt_capital_zscore_zscore'] = (df['debt_capital_zscore'] - df['debt_capital_zscore_median']) / df['debt_capital_zscore_mad']</v>
      </c>
      <c r="V212" t="str">
        <f t="shared" si="29"/>
        <v>df['debt_capital_zscore_sector_zscore'] = (df['debt_capital_zscore'] - df['debt_capital_zscore_sector_median']) / df['debt_capital_zscore_sector_mad']</v>
      </c>
    </row>
    <row r="213" spans="1:22" x14ac:dyDescent="0.25">
      <c r="A213" t="s">
        <v>1995</v>
      </c>
      <c r="B213" s="2">
        <v>176</v>
      </c>
      <c r="C213" t="str">
        <f t="shared" si="54"/>
        <v xml:space="preserve">'debt_ebitda_sector_zscore', </v>
      </c>
      <c r="D213">
        <v>257</v>
      </c>
      <c r="E213" t="str">
        <f t="shared" si="16"/>
        <v xml:space="preserve">df = df[np.abs(df.debt_ebitda_sector_zscore-df.debt_ebitda_sector_zscore.apply(np.nanmean())&lt;=(3*df.debt_ebitda_sector_zscore.apply(nanstd())] </v>
      </c>
      <c r="F213" t="str">
        <f t="shared" si="53"/>
        <v>debt_ebitda_sector_zscore_mad.name = 'debt_ebitda_sector_zscore_mad'</v>
      </c>
      <c r="G213" t="str">
        <f t="shared" si="17"/>
        <v>debt_ebitda_sector_zscore_median = df.groupby(['year-month'])[['debt_ebitda_sector_zscore']].apply(np.nanmedian)</v>
      </c>
      <c r="H213">
        <v>258</v>
      </c>
      <c r="I213" t="str">
        <f t="shared" si="18"/>
        <v>debt_ebitda_sector_zscore_median.name = 'debt_ebitda_sector_zscore_median'</v>
      </c>
      <c r="J213">
        <v>259</v>
      </c>
      <c r="K213">
        <v>260</v>
      </c>
      <c r="L213" t="str">
        <f t="shared" si="19"/>
        <v>df = df.join(debt_ebitda_sector_zscore_median, on=['year-month'])</v>
      </c>
      <c r="M213" t="str">
        <f t="shared" si="20"/>
        <v>debt_ebitda_sector_zscore_sector_median = df.groupby(['year-month', 'sector'])[['debt_ebitda_sector_zscore']].apply(np.nanmedian)</v>
      </c>
      <c r="N213" t="str">
        <f t="shared" si="21"/>
        <v>debt_ebitda_sector_zscore_sector_median.name = 'debt_ebitda_sector_zscore_sector_median'</v>
      </c>
      <c r="O213" t="str">
        <f t="shared" si="22"/>
        <v>df = df.join(debt_ebitda_sector_zscore_sector_median, on=['year-month', 'sector'])</v>
      </c>
      <c r="P213" t="str">
        <f t="shared" si="23"/>
        <v>if df.groupby(['year-month'])[['debt_ebitda_sector_zscore']].apply(mad).any() == 0:
    debt_ebitda_sector_zscore_mad = df.groupby(['year-month'])[['debt_ebitda_sector_zscore']].apply(meanad)
else:
    debt_ebitda_sector_zscore_mad = df.groupby(['year-month'])[['debt_ebitda_sector_zscore']].apply(mad)</v>
      </c>
      <c r="Q213" t="str">
        <f t="shared" si="24"/>
        <v>df = df.join(debt_ebitda_sector_zscore_mad, on=['year-month'])</v>
      </c>
      <c r="R213" t="str">
        <f t="shared" si="25"/>
        <v>if df.groupby(['year-month', 'sector'])[['debt_ebitda_sector_zscore']].apply(mad).any() == 0:
    debt_ebitda_sector_zscore_sector_mad = df.groupby(['year-month', 'sector'])[['debt_ebitda_sector_zscore']].apply(meanad)
else:
    debt_ebitda_sector_zscore_sector_mad = df.groupby(['year-month', 'sector'])[['debt_ebitda_sector_zscore']].apply(mad)</v>
      </c>
      <c r="S213" t="str">
        <f t="shared" si="26"/>
        <v>debt_ebitda_sector_zscore_sector_mad.name = 'debt_ebitda_sector_zscore_sector_mad'</v>
      </c>
      <c r="T213" t="str">
        <f t="shared" si="27"/>
        <v>df = df.join(debt_ebitda_sector_zscore_sector_mad, on=['year-month', 'sector'])</v>
      </c>
      <c r="U213" t="str">
        <f t="shared" si="28"/>
        <v>df['debt_ebitda_sector_zscore_zscore'] = (df['debt_ebitda_sector_zscore'] - df['debt_ebitda_sector_zscore_median']) / df['debt_ebitda_sector_zscore_mad']</v>
      </c>
      <c r="V213" t="str">
        <f t="shared" si="29"/>
        <v>df['debt_ebitda_sector_zscore_sector_zscore'] = (df['debt_ebitda_sector_zscore'] - df['debt_ebitda_sector_zscore_sector_median']) / df['debt_ebitda_sector_zscore_sector_mad']</v>
      </c>
    </row>
    <row r="214" spans="1:22" x14ac:dyDescent="0.25">
      <c r="A214" t="s">
        <v>2000</v>
      </c>
      <c r="B214" s="2">
        <v>177</v>
      </c>
      <c r="C214" t="str">
        <f t="shared" si="54"/>
        <v xml:space="preserve">'debt_ebitda_zscore', </v>
      </c>
      <c r="D214">
        <v>261</v>
      </c>
      <c r="E214" t="str">
        <f t="shared" ref="E214:E234" si="55">CONCATENATE("df = df[np.abs(df.",A214,"-df.",A214,".apply(np.nanmean())&lt;=(3*df.",A214,".apply(nanstd())] ")</f>
        <v xml:space="preserve">df = df[np.abs(df.debt_ebitda_zscore-df.debt_ebitda_zscore.apply(np.nanmean())&lt;=(3*df.debt_ebitda_zscore.apply(nanstd())] </v>
      </c>
      <c r="F214" t="str">
        <f t="shared" si="53"/>
        <v>debt_ebitda_zscore_mad.name = 'debt_ebitda_zscore_mad'</v>
      </c>
      <c r="G214" t="str">
        <f t="shared" ref="G214:G234" si="56">CONCATENATE(A214,"_median = df.groupby(['year-month'])[['",A214,"']].apply(np.nanmedian)")</f>
        <v>debt_ebitda_zscore_median = df.groupby(['year-month'])[['debt_ebitda_zscore']].apply(np.nanmedian)</v>
      </c>
      <c r="H214">
        <v>262</v>
      </c>
      <c r="I214" t="str">
        <f t="shared" ref="I214:I234" si="57">CONCATENATE(A214,"_median.name = '", A214,"_median'")</f>
        <v>debt_ebitda_zscore_median.name = 'debt_ebitda_zscore_median'</v>
      </c>
      <c r="J214">
        <v>263</v>
      </c>
      <c r="K214">
        <v>264</v>
      </c>
      <c r="L214" t="str">
        <f t="shared" ref="L214:L234" si="58">CONCATENATE("df = df.join(",A214,"_median, on=['year-month'])")</f>
        <v>df = df.join(debt_ebitda_zscore_median, on=['year-month'])</v>
      </c>
      <c r="M214" t="str">
        <f t="shared" ref="M214:M234" si="59">CONCATENATE(A214,"_sector_median = df.groupby(['year-month', 'sector'])[['",A214,"']].apply(np.nanmedian)")</f>
        <v>debt_ebitda_zscore_sector_median = df.groupby(['year-month', 'sector'])[['debt_ebitda_zscore']].apply(np.nanmedian)</v>
      </c>
      <c r="N214" t="str">
        <f t="shared" ref="N214:N234" si="60">CONCATENATE(A214,"_sector_median.name = '", A214,"_sector_median'")</f>
        <v>debt_ebitda_zscore_sector_median.name = 'debt_ebitda_zscore_sector_median'</v>
      </c>
      <c r="O214" t="str">
        <f t="shared" ref="O214:O234" si="61">CONCATENATE("df = df.join(",A214,"_sector_median, on=['year-month', 'sector'])")</f>
        <v>df = df.join(debt_ebitda_zscore_sector_median, on=['year-month', 'sector'])</v>
      </c>
      <c r="P214" t="str">
        <f t="shared" ref="P214:P234" si="62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Q214" t="str">
        <f t="shared" ref="Q214:Q234" si="63">CONCATENATE("df = df.join(",A214,"_mad, on=['year-month'])")</f>
        <v>df = df.join(debt_ebitda_zscore_mad, on=['year-month'])</v>
      </c>
      <c r="R214" t="str">
        <f t="shared" ref="R214:R234" si="64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S214" t="str">
        <f t="shared" ref="S214:S234" si="65">CONCATENATE(A214,"_sector_mad.name = '", A214,"_sector_mad'")</f>
        <v>debt_ebitda_zscore_sector_mad.name = 'debt_ebitda_zscore_sector_mad'</v>
      </c>
      <c r="T214" t="str">
        <f t="shared" ref="T214:T234" si="66">CONCATENATE("df = df.join(",A214,"_sector_mad, on=['year-month', 'sector'])")</f>
        <v>df = df.join(debt_ebitda_zscore_sector_mad, on=['year-month', 'sector'])</v>
      </c>
      <c r="U214" t="str">
        <f t="shared" ref="U214:U234" si="67">CONCATENATE("df['", A214,"_zscore'] = (df['",A214, "'] - df['", A214,"_median']) / df['",A214,"_mad']")</f>
        <v>df['debt_ebitda_zscore_zscore'] = (df['debt_ebitda_zscore'] - df['debt_ebitda_zscore_median']) / df['debt_ebitda_zscore_mad']</v>
      </c>
      <c r="V214" t="str">
        <f t="shared" ref="V214:V234" si="68">CONCATENATE("df['", A214,"_sector_zscore'] = (df['",A214, "'] - df['", A214,"_sector_median']) / df['",A214,"_sector_mad']")</f>
        <v>df['debt_ebitda_zscore_sector_zscore'] = (df['debt_ebitda_zscore'] - df['debt_ebitda_zscore_sector_median']) / df['debt_ebitda_zscore_sector_mad']</v>
      </c>
    </row>
    <row r="215" spans="1:22" x14ac:dyDescent="0.25">
      <c r="A215" t="s">
        <v>1991</v>
      </c>
      <c r="B215" s="2">
        <v>178</v>
      </c>
      <c r="C215" t="str">
        <f t="shared" si="54"/>
        <v xml:space="preserve">'debt_invcap_sector_zscore', </v>
      </c>
      <c r="D215">
        <v>265</v>
      </c>
      <c r="E215" t="str">
        <f t="shared" si="55"/>
        <v xml:space="preserve">df = df[np.abs(df.debt_invcap_sector_zscore-df.debt_invcap_sector_zscore.apply(np.nanmean())&lt;=(3*df.debt_invcap_sector_zscore.apply(nanstd())] </v>
      </c>
      <c r="F215" t="str">
        <f t="shared" si="53"/>
        <v>debt_invcap_sector_zscore_mad.name = 'debt_invcap_sector_zscore_mad'</v>
      </c>
      <c r="G215" t="str">
        <f t="shared" si="56"/>
        <v>debt_invcap_sector_zscore_median = df.groupby(['year-month'])[['debt_invcap_sector_zscore']].apply(np.nanmedian)</v>
      </c>
      <c r="H215">
        <v>266</v>
      </c>
      <c r="I215" t="str">
        <f t="shared" si="57"/>
        <v>debt_invcap_sector_zscore_median.name = 'debt_invcap_sector_zscore_median'</v>
      </c>
      <c r="J215">
        <v>267</v>
      </c>
      <c r="K215">
        <v>268</v>
      </c>
      <c r="L215" t="str">
        <f t="shared" si="58"/>
        <v>df = df.join(debt_invcap_sector_zscore_median, on=['year-month'])</v>
      </c>
      <c r="M215" t="str">
        <f t="shared" si="59"/>
        <v>debt_invcap_sector_zscore_sector_median = df.groupby(['year-month', 'sector'])[['debt_invcap_sector_zscore']].apply(np.nanmedian)</v>
      </c>
      <c r="N215" t="str">
        <f t="shared" si="60"/>
        <v>debt_invcap_sector_zscore_sector_median.name = 'debt_invcap_sector_zscore_sector_median'</v>
      </c>
      <c r="O215" t="str">
        <f t="shared" si="61"/>
        <v>df = df.join(debt_invcap_sector_zscore_sector_median, on=['year-month', 'sector'])</v>
      </c>
      <c r="P215" t="str">
        <f t="shared" si="62"/>
        <v>if df.groupby(['year-month'])[['debt_invcap_sector_zscore']].apply(mad).any() == 0:
    debt_invcap_sector_zscore_mad = df.groupby(['year-month'])[['debt_invcap_sector_zscore']].apply(meanad)
else:
    debt_invcap_sector_zscore_mad = df.groupby(['year-month'])[['debt_invcap_sector_zscore']].apply(mad)</v>
      </c>
      <c r="Q215" t="str">
        <f t="shared" si="63"/>
        <v>df = df.join(debt_invcap_sector_zscore_mad, on=['year-month'])</v>
      </c>
      <c r="R215" t="str">
        <f t="shared" si="64"/>
        <v>if df.groupby(['year-month', 'sector'])[['debt_invcap_sector_zscore']].apply(mad).any() == 0:
    debt_invcap_sector_zscore_sector_mad = df.groupby(['year-month', 'sector'])[['debt_invcap_sector_zscore']].apply(meanad)
else:
    debt_invcap_sector_zscore_sector_mad = df.groupby(['year-month', 'sector'])[['debt_invcap_sector_zscore']].apply(mad)</v>
      </c>
      <c r="S215" t="str">
        <f t="shared" si="65"/>
        <v>debt_invcap_sector_zscore_sector_mad.name = 'debt_invcap_sector_zscore_sector_mad'</v>
      </c>
      <c r="T215" t="str">
        <f t="shared" si="66"/>
        <v>df = df.join(debt_invcap_sector_zscore_sector_mad, on=['year-month', 'sector'])</v>
      </c>
      <c r="U215" t="str">
        <f t="shared" si="67"/>
        <v>df['debt_invcap_sector_zscore_zscore'] = (df['debt_invcap_sector_zscore'] - df['debt_invcap_sector_zscore_median']) / df['debt_invcap_sector_zscore_mad']</v>
      </c>
      <c r="V215" t="str">
        <f t="shared" si="68"/>
        <v>df['debt_invcap_sector_zscore_sector_zscore'] = (df['debt_invcap_sector_zscore'] - df['debt_invcap_sector_zscore_sector_median']) / df['debt_invcap_sector_zscore_sector_mad']</v>
      </c>
    </row>
    <row r="216" spans="1:22" x14ac:dyDescent="0.25">
      <c r="A216" t="s">
        <v>1996</v>
      </c>
      <c r="B216" s="2">
        <v>179</v>
      </c>
      <c r="C216" t="str">
        <f t="shared" si="54"/>
        <v xml:space="preserve">'debt_invcap_zscore', </v>
      </c>
      <c r="D216">
        <v>269</v>
      </c>
      <c r="E216" t="str">
        <f t="shared" si="55"/>
        <v xml:space="preserve">df = df[np.abs(df.debt_invcap_zscore-df.debt_invcap_zscore.apply(np.nanmean())&lt;=(3*df.debt_invcap_zscore.apply(nanstd())] </v>
      </c>
      <c r="F216" t="str">
        <f t="shared" si="53"/>
        <v>debt_invcap_zscore_mad.name = 'debt_invcap_zscore_mad'</v>
      </c>
      <c r="G216" t="str">
        <f t="shared" si="56"/>
        <v>debt_invcap_zscore_median = df.groupby(['year-month'])[['debt_invcap_zscore']].apply(np.nanmedian)</v>
      </c>
      <c r="H216">
        <v>270</v>
      </c>
      <c r="I216" t="str">
        <f t="shared" si="57"/>
        <v>debt_invcap_zscore_median.name = 'debt_invcap_zscore_median'</v>
      </c>
      <c r="J216">
        <v>271</v>
      </c>
      <c r="K216">
        <v>272</v>
      </c>
      <c r="L216" t="str">
        <f t="shared" si="58"/>
        <v>df = df.join(debt_invcap_zscore_median, on=['year-month'])</v>
      </c>
      <c r="M216" t="str">
        <f t="shared" si="59"/>
        <v>debt_invcap_zscore_sector_median = df.groupby(['year-month', 'sector'])[['debt_invcap_zscore']].apply(np.nanmedian)</v>
      </c>
      <c r="N216" t="str">
        <f t="shared" si="60"/>
        <v>debt_invcap_zscore_sector_median.name = 'debt_invcap_zscore_sector_median'</v>
      </c>
      <c r="O216" t="str">
        <f t="shared" si="61"/>
        <v>df = df.join(debt_invcap_zscore_sector_median, on=['year-month', 'sector'])</v>
      </c>
      <c r="P216" t="str">
        <f t="shared" si="62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Q216" t="str">
        <f t="shared" si="63"/>
        <v>df = df.join(debt_invcap_zscore_mad, on=['year-month'])</v>
      </c>
      <c r="R216" t="str">
        <f t="shared" si="64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S216" t="str">
        <f t="shared" si="65"/>
        <v>debt_invcap_zscore_sector_mad.name = 'debt_invcap_zscore_sector_mad'</v>
      </c>
      <c r="T216" t="str">
        <f t="shared" si="66"/>
        <v>df = df.join(debt_invcap_zscore_sector_mad, on=['year-month', 'sector'])</v>
      </c>
      <c r="U216" t="str">
        <f t="shared" si="67"/>
        <v>df['debt_invcap_zscore_zscore'] = (df['debt_invcap_zscore'] - df['debt_invcap_zscore_median']) / df['debt_invcap_zscore_mad']</v>
      </c>
      <c r="V216" t="str">
        <f t="shared" si="68"/>
        <v>df['debt_invcap_zscore_sector_zscore'] = (df['debt_invcap_zscore'] - df['debt_invcap_zscore_sector_median']) / df['debt_invcap_zscore_sector_mad']</v>
      </c>
    </row>
    <row r="217" spans="1:22" x14ac:dyDescent="0.25">
      <c r="A217" t="s">
        <v>293</v>
      </c>
      <c r="B217" s="2">
        <v>180</v>
      </c>
      <c r="C217" t="str">
        <f t="shared" si="54"/>
        <v xml:space="preserve">'DIVYIELD', </v>
      </c>
      <c r="D217">
        <v>273</v>
      </c>
      <c r="E217" t="str">
        <f t="shared" si="55"/>
        <v xml:space="preserve">df = df[np.abs(df.DIVYIELD-df.DIVYIELD.apply(np.nanmean())&lt;=(3*df.DIVYIELD.apply(nanstd())] </v>
      </c>
      <c r="F217" t="str">
        <f t="shared" si="53"/>
        <v>DIVYIELD_mad.name = 'DIVYIELD_mad'</v>
      </c>
      <c r="G217" t="str">
        <f t="shared" si="56"/>
        <v>DIVYIELD_median = df.groupby(['year-month'])[['DIVYIELD']].apply(np.nanmedian)</v>
      </c>
      <c r="H217">
        <v>274</v>
      </c>
      <c r="I217" t="str">
        <f t="shared" si="57"/>
        <v>DIVYIELD_median.name = 'DIVYIELD_median'</v>
      </c>
      <c r="J217">
        <v>275</v>
      </c>
      <c r="K217">
        <v>276</v>
      </c>
      <c r="L217" t="str">
        <f t="shared" si="58"/>
        <v>df = df.join(DIVYIELD_median, on=['year-month'])</v>
      </c>
      <c r="M217" t="str">
        <f t="shared" si="59"/>
        <v>DIVYIELD_sector_median = df.groupby(['year-month', 'sector'])[['DIVYIELD']].apply(np.nanmedian)</v>
      </c>
      <c r="N217" t="str">
        <f t="shared" si="60"/>
        <v>DIVYIELD_sector_median.name = 'DIVYIELD_sector_median'</v>
      </c>
      <c r="O217" t="str">
        <f t="shared" si="61"/>
        <v>df = df.join(DIVYIELD_sector_median, on=['year-month', 'sector'])</v>
      </c>
      <c r="P217" t="str">
        <f t="shared" si="62"/>
        <v>if df.groupby(['year-month'])[['DIVYIELD']].apply(mad).any() == 0:
    DIVYIELD_mad = df.groupby(['year-month'])[['DIVYIELD']].apply(meanad)
else:
    DIVYIELD_mad = df.groupby(['year-month'])[['DIVYIELD']].apply(mad)</v>
      </c>
      <c r="Q217" t="str">
        <f t="shared" si="63"/>
        <v>df = df.join(DIVYIELD_mad, on=['year-month'])</v>
      </c>
      <c r="R217" t="str">
        <f t="shared" si="64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S217" t="str">
        <f t="shared" si="65"/>
        <v>DIVYIELD_sector_mad.name = 'DIVYIELD_sector_mad'</v>
      </c>
      <c r="T217" t="str">
        <f t="shared" si="66"/>
        <v>df = df.join(DIVYIELD_sector_mad, on=['year-month', 'sector'])</v>
      </c>
      <c r="U217" t="str">
        <f t="shared" si="67"/>
        <v>df['DIVYIELD_zscore'] = (df['DIVYIELD'] - df['DIVYIELD_median']) / df['DIVYIELD_mad']</v>
      </c>
      <c r="V217" t="str">
        <f t="shared" si="68"/>
        <v>df['DIVYIELD_sector_zscore'] = (df['DIVYIELD'] - df['DIVYIELD_sector_median']) / df['DIVYIELD_sector_mad']</v>
      </c>
    </row>
    <row r="218" spans="1:22" x14ac:dyDescent="0.25">
      <c r="A218" t="s">
        <v>1951</v>
      </c>
      <c r="B218" s="2">
        <v>182</v>
      </c>
      <c r="C218" t="str">
        <f t="shared" si="54"/>
        <v xml:space="preserve">'dltt_be_sector_zscore', </v>
      </c>
      <c r="D218">
        <v>281</v>
      </c>
      <c r="E218" t="str">
        <f t="shared" si="55"/>
        <v xml:space="preserve">df = df[np.abs(df.dltt_be_sector_zscore-df.dltt_be_sector_zscore.apply(np.nanmean())&lt;=(3*df.dltt_be_sector_zscore.apply(nanstd())] </v>
      </c>
      <c r="F218" t="str">
        <f t="shared" si="53"/>
        <v>dltt_be_sector_zscore_mad.name = 'dltt_be_sector_zscore_mad'</v>
      </c>
      <c r="G218" t="str">
        <f t="shared" si="56"/>
        <v>dltt_be_sector_zscore_median = df.groupby(['year-month'])[['dltt_be_sector_zscore']].apply(np.nanmedian)</v>
      </c>
      <c r="H218">
        <v>282</v>
      </c>
      <c r="I218" t="str">
        <f t="shared" si="57"/>
        <v>dltt_be_sector_zscore_median.name = 'dltt_be_sector_zscore_median'</v>
      </c>
      <c r="J218">
        <v>283</v>
      </c>
      <c r="K218">
        <v>284</v>
      </c>
      <c r="L218" t="str">
        <f t="shared" si="58"/>
        <v>df = df.join(dltt_be_sector_zscore_median, on=['year-month'])</v>
      </c>
      <c r="M218" t="str">
        <f t="shared" si="59"/>
        <v>dltt_be_sector_zscore_sector_median = df.groupby(['year-month', 'sector'])[['dltt_be_sector_zscore']].apply(np.nanmedian)</v>
      </c>
      <c r="N218" t="str">
        <f t="shared" si="60"/>
        <v>dltt_be_sector_zscore_sector_median.name = 'dltt_be_sector_zscore_sector_median'</v>
      </c>
      <c r="O218" t="str">
        <f t="shared" si="61"/>
        <v>df = df.join(dltt_be_sector_zscore_sector_median, on=['year-month', 'sector'])</v>
      </c>
      <c r="P218" t="str">
        <f t="shared" si="62"/>
        <v>if df.groupby(['year-month'])[['dltt_be_sector_zscore']].apply(mad).any() == 0:
    dltt_be_sector_zscore_mad = df.groupby(['year-month'])[['dltt_be_sector_zscore']].apply(meanad)
else:
    dltt_be_sector_zscore_mad = df.groupby(['year-month'])[['dltt_be_sector_zscore']].apply(mad)</v>
      </c>
      <c r="Q218" t="str">
        <f t="shared" si="63"/>
        <v>df = df.join(dltt_be_sector_zscore_mad, on=['year-month'])</v>
      </c>
      <c r="R218" t="str">
        <f t="shared" si="64"/>
        <v>if df.groupby(['year-month', 'sector'])[['dltt_be_sector_zscore']].apply(mad).any() == 0:
    dltt_be_sector_zscore_sector_mad = df.groupby(['year-month', 'sector'])[['dltt_be_sector_zscore']].apply(meanad)
else:
    dltt_be_sector_zscore_sector_mad = df.groupby(['year-month', 'sector'])[['dltt_be_sector_zscore']].apply(mad)</v>
      </c>
      <c r="S218" t="str">
        <f t="shared" si="65"/>
        <v>dltt_be_sector_zscore_sector_mad.name = 'dltt_be_sector_zscore_sector_mad'</v>
      </c>
      <c r="T218" t="str">
        <f t="shared" si="66"/>
        <v>df = df.join(dltt_be_sector_zscore_sector_mad, on=['year-month', 'sector'])</v>
      </c>
      <c r="U218" t="str">
        <f t="shared" si="67"/>
        <v>df['dltt_be_sector_zscore_zscore'] = (df['dltt_be_sector_zscore'] - df['dltt_be_sector_zscore_median']) / df['dltt_be_sector_zscore_mad']</v>
      </c>
      <c r="V218" t="str">
        <f t="shared" si="68"/>
        <v>df['dltt_be_sector_zscore_sector_zscore'] = (df['dltt_be_sector_zscore'] - df['dltt_be_sector_zscore_sector_median']) / df['dltt_be_sector_zscore_sector_mad']</v>
      </c>
    </row>
    <row r="219" spans="1:22" x14ac:dyDescent="0.25">
      <c r="A219" t="s">
        <v>1954</v>
      </c>
      <c r="B219" s="2">
        <v>183</v>
      </c>
      <c r="C219" t="str">
        <f t="shared" si="54"/>
        <v xml:space="preserve">'dltt_be_zscore', </v>
      </c>
      <c r="D219">
        <v>285</v>
      </c>
      <c r="E219" t="str">
        <f t="shared" si="55"/>
        <v xml:space="preserve">df = df[np.abs(df.dltt_be_zscore-df.dltt_be_zscore.apply(np.nanmean())&lt;=(3*df.dltt_be_zscore.apply(nanstd())] </v>
      </c>
      <c r="F219" t="str">
        <f t="shared" si="53"/>
        <v>dltt_be_zscore_mad.name = 'dltt_be_zscore_mad'</v>
      </c>
      <c r="G219" t="str">
        <f t="shared" si="56"/>
        <v>dltt_be_zscore_median = df.groupby(['year-month'])[['dltt_be_zscore']].apply(np.nanmedian)</v>
      </c>
      <c r="H219">
        <v>286</v>
      </c>
      <c r="I219" t="str">
        <f t="shared" si="57"/>
        <v>dltt_be_zscore_median.name = 'dltt_be_zscore_median'</v>
      </c>
      <c r="J219">
        <v>287</v>
      </c>
      <c r="K219">
        <v>288</v>
      </c>
      <c r="L219" t="str">
        <f t="shared" si="58"/>
        <v>df = df.join(dltt_be_zscore_median, on=['year-month'])</v>
      </c>
      <c r="M219" t="str">
        <f t="shared" si="59"/>
        <v>dltt_be_zscore_sector_median = df.groupby(['year-month', 'sector'])[['dltt_be_zscore']].apply(np.nanmedian)</v>
      </c>
      <c r="N219" t="str">
        <f t="shared" si="60"/>
        <v>dltt_be_zscore_sector_median.name = 'dltt_be_zscore_sector_median'</v>
      </c>
      <c r="O219" t="str">
        <f t="shared" si="61"/>
        <v>df = df.join(dltt_be_zscore_sector_median, on=['year-month', 'sector'])</v>
      </c>
      <c r="P219" t="str">
        <f t="shared" si="62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Q219" t="str">
        <f t="shared" si="63"/>
        <v>df = df.join(dltt_be_zscore_mad, on=['year-month'])</v>
      </c>
      <c r="R219" t="str">
        <f t="shared" si="64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S219" t="str">
        <f t="shared" si="65"/>
        <v>dltt_be_zscore_sector_mad.name = 'dltt_be_zscore_sector_mad'</v>
      </c>
      <c r="T219" t="str">
        <f t="shared" si="66"/>
        <v>df = df.join(dltt_be_zscore_sector_mad, on=['year-month', 'sector'])</v>
      </c>
      <c r="U219" t="str">
        <f t="shared" si="67"/>
        <v>df['dltt_be_zscore_zscore'] = (df['dltt_be_zscore'] - df['dltt_be_zscore_median']) / df['dltt_be_zscore_mad']</v>
      </c>
      <c r="V219" t="str">
        <f t="shared" si="68"/>
        <v>df['dltt_be_zscore_sector_zscore'] = (df['dltt_be_zscore'] - df['dltt_be_zscore_sector_median']) / df['dltt_be_zscore_sector_mad']</v>
      </c>
    </row>
    <row r="220" spans="1:22" x14ac:dyDescent="0.25">
      <c r="A220" t="s">
        <v>1750</v>
      </c>
      <c r="B220" s="2">
        <v>184</v>
      </c>
      <c r="C220" t="str">
        <f t="shared" si="54"/>
        <v xml:space="preserve">'dpr_sector_zscore', </v>
      </c>
      <c r="D220">
        <v>289</v>
      </c>
      <c r="E220" t="str">
        <f t="shared" si="55"/>
        <v xml:space="preserve">df = df[np.abs(df.dpr_sector_zscore-df.dpr_sector_zscore.apply(np.nanmean())&lt;=(3*df.dpr_sector_zscore.apply(nanstd())] </v>
      </c>
      <c r="F220" t="str">
        <f t="shared" si="53"/>
        <v>dpr_sector_zscore_mad.name = 'dpr_sector_zscore_mad'</v>
      </c>
      <c r="G220" t="str">
        <f t="shared" si="56"/>
        <v>dpr_sector_zscore_median = df.groupby(['year-month'])[['dpr_sector_zscore']].apply(np.nanmedian)</v>
      </c>
      <c r="H220">
        <v>290</v>
      </c>
      <c r="I220" t="str">
        <f t="shared" si="57"/>
        <v>dpr_sector_zscore_median.name = 'dpr_sector_zscore_median'</v>
      </c>
      <c r="J220">
        <v>291</v>
      </c>
      <c r="K220">
        <v>292</v>
      </c>
      <c r="L220" t="str">
        <f t="shared" si="58"/>
        <v>df = df.join(dpr_sector_zscore_median, on=['year-month'])</v>
      </c>
      <c r="M220" t="str">
        <f t="shared" si="59"/>
        <v>dpr_sector_zscore_sector_median = df.groupby(['year-month', 'sector'])[['dpr_sector_zscore']].apply(np.nanmedian)</v>
      </c>
      <c r="N220" t="str">
        <f t="shared" si="60"/>
        <v>dpr_sector_zscore_sector_median.name = 'dpr_sector_zscore_sector_median'</v>
      </c>
      <c r="O220" t="str">
        <f t="shared" si="61"/>
        <v>df = df.join(dpr_sector_zscore_sector_median, on=['year-month', 'sector'])</v>
      </c>
      <c r="P220" t="str">
        <f t="shared" si="62"/>
        <v>if df.groupby(['year-month'])[['dpr_sector_zscore']].apply(mad).any() == 0:
    dpr_sector_zscore_mad = df.groupby(['year-month'])[['dpr_sector_zscore']].apply(meanad)
else:
    dpr_sector_zscore_mad = df.groupby(['year-month'])[['dpr_sector_zscore']].apply(mad)</v>
      </c>
      <c r="Q220" t="str">
        <f t="shared" si="63"/>
        <v>df = df.join(dpr_sector_zscore_mad, on=['year-month'])</v>
      </c>
      <c r="R220" t="str">
        <f t="shared" si="64"/>
        <v>if df.groupby(['year-month', 'sector'])[['dpr_sector_zscore']].apply(mad).any() == 0:
    dpr_sector_zscore_sector_mad = df.groupby(['year-month', 'sector'])[['dpr_sector_zscore']].apply(meanad)
else:
    dpr_sector_zscore_sector_mad = df.groupby(['year-month', 'sector'])[['dpr_sector_zscore']].apply(mad)</v>
      </c>
      <c r="S220" t="str">
        <f t="shared" si="65"/>
        <v>dpr_sector_zscore_sector_mad.name = 'dpr_sector_zscore_sector_mad'</v>
      </c>
      <c r="T220" t="str">
        <f t="shared" si="66"/>
        <v>df = df.join(dpr_sector_zscore_sector_mad, on=['year-month', 'sector'])</v>
      </c>
      <c r="U220" t="str">
        <f t="shared" si="67"/>
        <v>df['dpr_sector_zscore_zscore'] = (df['dpr_sector_zscore'] - df['dpr_sector_zscore_median']) / df['dpr_sector_zscore_mad']</v>
      </c>
      <c r="V220" t="str">
        <f t="shared" si="68"/>
        <v>df['dpr_sector_zscore_sector_zscore'] = (df['dpr_sector_zscore'] - df['dpr_sector_zscore_sector_median']) / df['dpr_sector_zscore_sector_mad']</v>
      </c>
    </row>
    <row r="221" spans="1:22" x14ac:dyDescent="0.25">
      <c r="A221" t="s">
        <v>1819</v>
      </c>
      <c r="B221" s="2">
        <v>185</v>
      </c>
      <c r="C221" t="str">
        <f t="shared" si="54"/>
        <v xml:space="preserve">'dpr_zscore', </v>
      </c>
      <c r="D221">
        <v>293</v>
      </c>
      <c r="E221" t="str">
        <f t="shared" si="55"/>
        <v xml:space="preserve">df = df[np.abs(df.dpr_zscore-df.dpr_zscore.apply(np.nanmean())&lt;=(3*df.dpr_zscore.apply(nanstd())] </v>
      </c>
      <c r="F221" t="str">
        <f t="shared" si="53"/>
        <v>dpr_zscore_mad.name = 'dpr_zscore_mad'</v>
      </c>
      <c r="G221" t="str">
        <f t="shared" si="56"/>
        <v>dpr_zscore_median = df.groupby(['year-month'])[['dpr_zscore']].apply(np.nanmedian)</v>
      </c>
      <c r="H221">
        <v>294</v>
      </c>
      <c r="I221" t="str">
        <f t="shared" si="57"/>
        <v>dpr_zscore_median.name = 'dpr_zscore_median'</v>
      </c>
      <c r="J221">
        <v>295</v>
      </c>
      <c r="K221">
        <v>296</v>
      </c>
      <c r="L221" t="str">
        <f t="shared" si="58"/>
        <v>df = df.join(dpr_zscore_median, on=['year-month'])</v>
      </c>
      <c r="M221" t="str">
        <f t="shared" si="59"/>
        <v>dpr_zscore_sector_median = df.groupby(['year-month', 'sector'])[['dpr_zscore']].apply(np.nanmedian)</v>
      </c>
      <c r="N221" t="str">
        <f t="shared" si="60"/>
        <v>dpr_zscore_sector_median.name = 'dpr_zscore_sector_median'</v>
      </c>
      <c r="O221" t="str">
        <f t="shared" si="61"/>
        <v>df = df.join(dpr_zscore_sector_median, on=['year-month', 'sector'])</v>
      </c>
      <c r="P221" t="str">
        <f t="shared" si="62"/>
        <v>if df.groupby(['year-month'])[['dpr_zscore']].apply(mad).any() == 0:
    dpr_zscore_mad = df.groupby(['year-month'])[['dpr_zscore']].apply(meanad)
else:
    dpr_zscore_mad = df.groupby(['year-month'])[['dpr_zscore']].apply(mad)</v>
      </c>
      <c r="Q221" t="str">
        <f t="shared" si="63"/>
        <v>df = df.join(dpr_zscore_mad, on=['year-month'])</v>
      </c>
      <c r="R221" t="str">
        <f t="shared" si="64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S221" t="str">
        <f t="shared" si="65"/>
        <v>dpr_zscore_sector_mad.name = 'dpr_zscore_sector_mad'</v>
      </c>
      <c r="T221" t="str">
        <f t="shared" si="66"/>
        <v>df = df.join(dpr_zscore_sector_mad, on=['year-month', 'sector'])</v>
      </c>
      <c r="U221" t="str">
        <f t="shared" si="67"/>
        <v>df['dpr_zscore_zscore'] = (df['dpr_zscore'] - df['dpr_zscore_median']) / df['dpr_zscore_mad']</v>
      </c>
      <c r="V221" t="str">
        <f t="shared" si="68"/>
        <v>df['dpr_zscore_sector_zscore'] = (df['dpr_zscore'] - df['dpr_zscore_sector_median']) / df['dpr_zscore_sector_mad']</v>
      </c>
    </row>
    <row r="222" spans="1:22" x14ac:dyDescent="0.25">
      <c r="A222" t="s">
        <v>254</v>
      </c>
      <c r="B222" s="2">
        <v>187</v>
      </c>
      <c r="C222" t="str">
        <f t="shared" si="54"/>
        <v xml:space="preserve">'dvpspm', </v>
      </c>
      <c r="D222">
        <v>301</v>
      </c>
      <c r="E222" t="str">
        <f t="shared" si="55"/>
        <v xml:space="preserve">df = df[np.abs(df.dvpspm-df.dvpspm.apply(np.nanmean())&lt;=(3*df.dvpspm.apply(nanstd())] </v>
      </c>
      <c r="F222" t="str">
        <f t="shared" si="53"/>
        <v>dvpspm_mad.name = 'dvpspm_mad'</v>
      </c>
      <c r="G222" t="str">
        <f t="shared" si="56"/>
        <v>dvpspm_median = df.groupby(['year-month'])[['dvpspm']].apply(np.nanmedian)</v>
      </c>
      <c r="H222">
        <v>302</v>
      </c>
      <c r="I222" t="str">
        <f t="shared" si="57"/>
        <v>dvpspm_median.name = 'dvpspm_median'</v>
      </c>
      <c r="J222">
        <v>303</v>
      </c>
      <c r="K222">
        <v>304</v>
      </c>
      <c r="L222" t="str">
        <f t="shared" si="58"/>
        <v>df = df.join(dvpspm_median, on=['year-month'])</v>
      </c>
      <c r="M222" t="str">
        <f t="shared" si="59"/>
        <v>dvpspm_sector_median = df.groupby(['year-month', 'sector'])[['dvpspm']].apply(np.nanmedian)</v>
      </c>
      <c r="N222" t="str">
        <f t="shared" si="60"/>
        <v>dvpspm_sector_median.name = 'dvpspm_sector_median'</v>
      </c>
      <c r="O222" t="str">
        <f t="shared" si="61"/>
        <v>df = df.join(dvpspm_sector_median, on=['year-month', 'sector'])</v>
      </c>
      <c r="P222" t="str">
        <f t="shared" si="62"/>
        <v>if df.groupby(['year-month'])[['dvpspm']].apply(mad).any() == 0:
    dvpspm_mad = df.groupby(['year-month'])[['dvpspm']].apply(meanad)
else:
    dvpspm_mad = df.groupby(['year-month'])[['dvpspm']].apply(mad)</v>
      </c>
      <c r="Q222" t="str">
        <f t="shared" si="63"/>
        <v>df = df.join(dvpspm_mad, on=['year-month'])</v>
      </c>
      <c r="R222" t="str">
        <f t="shared" si="64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S222" t="str">
        <f t="shared" si="65"/>
        <v>dvpspm_sector_mad.name = 'dvpspm_sector_mad'</v>
      </c>
      <c r="T222" t="str">
        <f t="shared" si="66"/>
        <v>df = df.join(dvpspm_sector_mad, on=['year-month', 'sector'])</v>
      </c>
      <c r="U222" t="str">
        <f t="shared" si="67"/>
        <v>df['dvpspm_zscore'] = (df['dvpspm'] - df['dvpspm_median']) / df['dvpspm_mad']</v>
      </c>
      <c r="V222" t="str">
        <f t="shared" si="68"/>
        <v>df['dvpspm_sector_zscore'] = (df['dvpspm'] - df['dvpspm_sector_median']) / df['dvpspm_sector_mad']</v>
      </c>
    </row>
    <row r="223" spans="1:22" x14ac:dyDescent="0.25">
      <c r="A223" t="s">
        <v>253</v>
      </c>
      <c r="B223" s="2">
        <v>189</v>
      </c>
      <c r="C223" t="str">
        <f t="shared" si="54"/>
        <v xml:space="preserve">'dvpsxm', </v>
      </c>
      <c r="D223">
        <v>309</v>
      </c>
      <c r="E223" t="str">
        <f t="shared" si="55"/>
        <v xml:space="preserve">df = df[np.abs(df.dvpsxm-df.dvpsxm.apply(np.nanmean())&lt;=(3*df.dvpsxm.apply(nanstd())] </v>
      </c>
      <c r="F223" t="str">
        <f t="shared" si="53"/>
        <v>dvpsxm_mad.name = 'dvpsxm_mad'</v>
      </c>
      <c r="G223" t="str">
        <f t="shared" si="56"/>
        <v>dvpsxm_median = df.groupby(['year-month'])[['dvpsxm']].apply(np.nanmedian)</v>
      </c>
      <c r="H223">
        <v>310</v>
      </c>
      <c r="I223" t="str">
        <f t="shared" si="57"/>
        <v>dvpsxm_median.name = 'dvpsxm_median'</v>
      </c>
      <c r="J223">
        <v>311</v>
      </c>
      <c r="K223">
        <v>312</v>
      </c>
      <c r="L223" t="str">
        <f t="shared" si="58"/>
        <v>df = df.join(dvpsxm_median, on=['year-month'])</v>
      </c>
      <c r="M223" t="str">
        <f t="shared" si="59"/>
        <v>dvpsxm_sector_median = df.groupby(['year-month', 'sector'])[['dvpsxm']].apply(np.nanmedian)</v>
      </c>
      <c r="N223" t="str">
        <f t="shared" si="60"/>
        <v>dvpsxm_sector_median.name = 'dvpsxm_sector_median'</v>
      </c>
      <c r="O223" t="str">
        <f t="shared" si="61"/>
        <v>df = df.join(dvpsxm_sector_median, on=['year-month', 'sector'])</v>
      </c>
      <c r="P223" t="str">
        <f t="shared" si="62"/>
        <v>if df.groupby(['year-month'])[['dvpsxm']].apply(mad).any() == 0:
    dvpsxm_mad = df.groupby(['year-month'])[['dvpsxm']].apply(meanad)
else:
    dvpsxm_mad = df.groupby(['year-month'])[['dvpsxm']].apply(mad)</v>
      </c>
      <c r="Q223" t="str">
        <f t="shared" si="63"/>
        <v>df = df.join(dvpsxm_mad, on=['year-month'])</v>
      </c>
      <c r="R223" t="str">
        <f t="shared" si="64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S223" t="str">
        <f t="shared" si="65"/>
        <v>dvpsxm_sector_mad.name = 'dvpsxm_sector_mad'</v>
      </c>
      <c r="T223" t="str">
        <f t="shared" si="66"/>
        <v>df = df.join(dvpsxm_sector_mad, on=['year-month', 'sector'])</v>
      </c>
      <c r="U223" t="str">
        <f t="shared" si="67"/>
        <v>df['dvpsxm_zscore'] = (df['dvpsxm'] - df['dvpsxm_median']) / df['dvpsxm_mad']</v>
      </c>
      <c r="V223" t="str">
        <f t="shared" si="68"/>
        <v>df['dvpsxm_sector_zscore'] = (df['dvpsxm'] - df['dvpsxm_sector_median']) / df['dvpsxm_sector_mad']</v>
      </c>
    </row>
    <row r="224" spans="1:22" x14ac:dyDescent="0.25">
      <c r="A224" t="s">
        <v>294</v>
      </c>
      <c r="B224" s="2">
        <v>191</v>
      </c>
      <c r="C224" t="str">
        <f t="shared" si="54"/>
        <v xml:space="preserve">'dvrate', </v>
      </c>
      <c r="D224">
        <v>317</v>
      </c>
      <c r="E224" t="str">
        <f t="shared" si="55"/>
        <v xml:space="preserve">df = df[np.abs(df.dvrate-df.dvrate.apply(np.nanmean())&lt;=(3*df.dvrate.apply(nanstd())] </v>
      </c>
      <c r="F224" t="str">
        <f t="shared" si="53"/>
        <v>dvrate_mad.name = 'dvrate_mad'</v>
      </c>
      <c r="G224" t="str">
        <f t="shared" si="56"/>
        <v>dvrate_median = df.groupby(['year-month'])[['dvrate']].apply(np.nanmedian)</v>
      </c>
      <c r="H224">
        <v>318</v>
      </c>
      <c r="I224" t="str">
        <f t="shared" si="57"/>
        <v>dvrate_median.name = 'dvrate_median'</v>
      </c>
      <c r="J224">
        <v>319</v>
      </c>
      <c r="K224">
        <v>320</v>
      </c>
      <c r="L224" t="str">
        <f t="shared" si="58"/>
        <v>df = df.join(dvrate_median, on=['year-month'])</v>
      </c>
      <c r="M224" t="str">
        <f t="shared" si="59"/>
        <v>dvrate_sector_median = df.groupby(['year-month', 'sector'])[['dvrate']].apply(np.nanmedian)</v>
      </c>
      <c r="N224" t="str">
        <f t="shared" si="60"/>
        <v>dvrate_sector_median.name = 'dvrate_sector_median'</v>
      </c>
      <c r="O224" t="str">
        <f t="shared" si="61"/>
        <v>df = df.join(dvrate_sector_median, on=['year-month', 'sector'])</v>
      </c>
      <c r="P224" t="str">
        <f t="shared" si="62"/>
        <v>if df.groupby(['year-month'])[['dvrate']].apply(mad).any() == 0:
    dvrate_mad = df.groupby(['year-month'])[['dvrate']].apply(meanad)
else:
    dvrate_mad = df.groupby(['year-month'])[['dvrate']].apply(mad)</v>
      </c>
      <c r="Q224" t="str">
        <f t="shared" si="63"/>
        <v>df = df.join(dvrate_mad, on=['year-month'])</v>
      </c>
      <c r="R224" t="str">
        <f t="shared" si="64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S224" t="str">
        <f t="shared" si="65"/>
        <v>dvrate_sector_mad.name = 'dvrate_sector_mad'</v>
      </c>
      <c r="T224" t="str">
        <f t="shared" si="66"/>
        <v>df = df.join(dvrate_sector_mad, on=['year-month', 'sector'])</v>
      </c>
      <c r="U224" t="str">
        <f t="shared" si="67"/>
        <v>df['dvrate_zscore'] = (df['dvrate'] - df['dvrate_median']) / df['dvrate_mad']</v>
      </c>
      <c r="V224" t="str">
        <f t="shared" si="68"/>
        <v>df['dvrate_sector_zscore'] = (df['dvrate'] - df['dvrate_sector_median']) / df['dvrate_sector_mad']</v>
      </c>
    </row>
    <row r="225" spans="1:22" x14ac:dyDescent="0.25">
      <c r="A225" t="s">
        <v>1810</v>
      </c>
      <c r="B225" s="2">
        <v>192</v>
      </c>
      <c r="C225" t="str">
        <f t="shared" si="54"/>
        <v xml:space="preserve">'efftax_sector_zscore', </v>
      </c>
      <c r="D225">
        <v>321</v>
      </c>
      <c r="E225" t="str">
        <f t="shared" si="55"/>
        <v xml:space="preserve">df = df[np.abs(df.efftax_sector_zscore-df.efftax_sector_zscore.apply(np.nanmean())&lt;=(3*df.efftax_sector_zscore.apply(nanstd())] </v>
      </c>
      <c r="F225" t="str">
        <f t="shared" ref="F225:F237" si="69">CONCATENATE(A225,"_mad.name = '", A225,"_mad'")</f>
        <v>efftax_sector_zscore_mad.name = 'efftax_sector_zscore_mad'</v>
      </c>
      <c r="G225" t="str">
        <f t="shared" si="56"/>
        <v>efftax_sector_zscore_median = df.groupby(['year-month'])[['efftax_sector_zscore']].apply(np.nanmedian)</v>
      </c>
      <c r="H225">
        <v>322</v>
      </c>
      <c r="I225" t="str">
        <f t="shared" si="57"/>
        <v>efftax_sector_zscore_median.name = 'efftax_sector_zscore_median'</v>
      </c>
      <c r="J225">
        <v>323</v>
      </c>
      <c r="K225">
        <v>324</v>
      </c>
      <c r="L225" t="str">
        <f t="shared" si="58"/>
        <v>df = df.join(efftax_sector_zscore_median, on=['year-month'])</v>
      </c>
      <c r="M225" t="str">
        <f t="shared" si="59"/>
        <v>efftax_sector_zscore_sector_median = df.groupby(['year-month', 'sector'])[['efftax_sector_zscore']].apply(np.nanmedian)</v>
      </c>
      <c r="N225" t="str">
        <f t="shared" si="60"/>
        <v>efftax_sector_zscore_sector_median.name = 'efftax_sector_zscore_sector_median'</v>
      </c>
      <c r="O225" t="str">
        <f t="shared" si="61"/>
        <v>df = df.join(efftax_sector_zscore_sector_median, on=['year-month', 'sector'])</v>
      </c>
      <c r="P225" t="str">
        <f t="shared" si="62"/>
        <v>if df.groupby(['year-month'])[['efftax_sector_zscore']].apply(mad).any() == 0:
    efftax_sector_zscore_mad = df.groupby(['year-month'])[['efftax_sector_zscore']].apply(meanad)
else:
    efftax_sector_zscore_mad = df.groupby(['year-month'])[['efftax_sector_zscore']].apply(mad)</v>
      </c>
      <c r="Q225" t="str">
        <f t="shared" si="63"/>
        <v>df = df.join(efftax_sector_zscore_mad, on=['year-month'])</v>
      </c>
      <c r="R225" t="str">
        <f t="shared" si="64"/>
        <v>if df.groupby(['year-month', 'sector'])[['efftax_sector_zscore']].apply(mad).any() == 0:
    efftax_sector_zscore_sector_mad = df.groupby(['year-month', 'sector'])[['efftax_sector_zscore']].apply(meanad)
else:
    efftax_sector_zscore_sector_mad = df.groupby(['year-month', 'sector'])[['efftax_sector_zscore']].apply(mad)</v>
      </c>
      <c r="S225" t="str">
        <f t="shared" si="65"/>
        <v>efftax_sector_zscore_sector_mad.name = 'efftax_sector_zscore_sector_mad'</v>
      </c>
      <c r="T225" t="str">
        <f t="shared" si="66"/>
        <v>df = df.join(efftax_sector_zscore_sector_mad, on=['year-month', 'sector'])</v>
      </c>
      <c r="U225" t="str">
        <f t="shared" si="67"/>
        <v>df['efftax_sector_zscore_zscore'] = (df['efftax_sector_zscore'] - df['efftax_sector_zscore_median']) / df['efftax_sector_zscore_mad']</v>
      </c>
      <c r="V225" t="str">
        <f t="shared" si="68"/>
        <v>df['efftax_sector_zscore_sector_zscore'] = (df['efftax_sector_zscore'] - df['efftax_sector_zscore_sector_median']) / df['efftax_sector_zscore_sector_mad']</v>
      </c>
    </row>
    <row r="226" spans="1:22" x14ac:dyDescent="0.25">
      <c r="A226" t="s">
        <v>1809</v>
      </c>
      <c r="B226" s="2">
        <v>193</v>
      </c>
      <c r="C226" t="str">
        <f t="shared" si="54"/>
        <v xml:space="preserve">'efftax_zscore', </v>
      </c>
      <c r="D226">
        <v>325</v>
      </c>
      <c r="E226" t="str">
        <f t="shared" si="55"/>
        <v xml:space="preserve">df = df[np.abs(df.efftax_zscore-df.efftax_zscore.apply(np.nanmean())&lt;=(3*df.efftax_zscore.apply(nanstd())] </v>
      </c>
      <c r="F226" t="str">
        <f t="shared" si="69"/>
        <v>efftax_zscore_mad.name = 'efftax_zscore_mad'</v>
      </c>
      <c r="G226" t="str">
        <f t="shared" si="56"/>
        <v>efftax_zscore_median = df.groupby(['year-month'])[['efftax_zscore']].apply(np.nanmedian)</v>
      </c>
      <c r="H226">
        <v>326</v>
      </c>
      <c r="I226" t="str">
        <f t="shared" si="57"/>
        <v>efftax_zscore_median.name = 'efftax_zscore_median'</v>
      </c>
      <c r="J226">
        <v>327</v>
      </c>
      <c r="K226">
        <v>328</v>
      </c>
      <c r="L226" t="str">
        <f t="shared" si="58"/>
        <v>df = df.join(efftax_zscore_median, on=['year-month'])</v>
      </c>
      <c r="M226" t="str">
        <f t="shared" si="59"/>
        <v>efftax_zscore_sector_median = df.groupby(['year-month', 'sector'])[['efftax_zscore']].apply(np.nanmedian)</v>
      </c>
      <c r="N226" t="str">
        <f t="shared" si="60"/>
        <v>efftax_zscore_sector_median.name = 'efftax_zscore_sector_median'</v>
      </c>
      <c r="O226" t="str">
        <f t="shared" si="61"/>
        <v>df = df.join(efftax_zscore_sector_median, on=['year-month', 'sector'])</v>
      </c>
      <c r="P226" t="str">
        <f t="shared" si="62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Q226" t="str">
        <f t="shared" si="63"/>
        <v>df = df.join(efftax_zscore_mad, on=['year-month'])</v>
      </c>
      <c r="R226" t="str">
        <f t="shared" si="64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S226" t="str">
        <f t="shared" si="65"/>
        <v>efftax_zscore_sector_mad.name = 'efftax_zscore_sector_mad'</v>
      </c>
      <c r="T226" t="str">
        <f t="shared" si="66"/>
        <v>df = df.join(efftax_zscore_sector_mad, on=['year-month', 'sector'])</v>
      </c>
      <c r="U226" t="str">
        <f t="shared" si="67"/>
        <v>df['efftax_zscore_zscore'] = (df['efftax_zscore'] - df['efftax_zscore_median']) / df['efftax_zscore_mad']</v>
      </c>
      <c r="V226" t="str">
        <f t="shared" si="68"/>
        <v>df['efftax_zscore_sector_zscore'] = (df['efftax_zscore'] - df['efftax_zscore_sector_median']) / df['efftax_zscore_sector_mad']</v>
      </c>
    </row>
    <row r="227" spans="1:22" x14ac:dyDescent="0.25">
      <c r="A227" t="s">
        <v>2001</v>
      </c>
      <c r="B227" s="2">
        <v>194</v>
      </c>
      <c r="C227" t="str">
        <f t="shared" si="54"/>
        <v xml:space="preserve">'equity_invcap_sector_zscore', </v>
      </c>
      <c r="D227">
        <v>329</v>
      </c>
      <c r="E227" t="str">
        <f t="shared" si="55"/>
        <v xml:space="preserve">df = df[np.abs(df.equity_invcap_sector_zscore-df.equity_invcap_sector_zscore.apply(np.nanmean())&lt;=(3*df.equity_invcap_sector_zscore.apply(nanstd())] </v>
      </c>
      <c r="F227" t="str">
        <f t="shared" si="69"/>
        <v>equity_invcap_sector_zscore_mad.name = 'equity_invcap_sector_zscore_mad'</v>
      </c>
      <c r="G227" t="str">
        <f t="shared" si="56"/>
        <v>equity_invcap_sector_zscore_median = df.groupby(['year-month'])[['equity_invcap_sector_zscore']].apply(np.nanmedian)</v>
      </c>
      <c r="H227">
        <v>330</v>
      </c>
      <c r="I227" t="str">
        <f t="shared" si="57"/>
        <v>equity_invcap_sector_zscore_median.name = 'equity_invcap_sector_zscore_median'</v>
      </c>
      <c r="J227">
        <v>331</v>
      </c>
      <c r="K227">
        <v>332</v>
      </c>
      <c r="L227" t="str">
        <f t="shared" si="58"/>
        <v>df = df.join(equity_invcap_sector_zscore_median, on=['year-month'])</v>
      </c>
      <c r="M227" t="str">
        <f t="shared" si="59"/>
        <v>equity_invcap_sector_zscore_sector_median = df.groupby(['year-month', 'sector'])[['equity_invcap_sector_zscore']].apply(np.nanmedian)</v>
      </c>
      <c r="N227" t="str">
        <f t="shared" si="60"/>
        <v>equity_invcap_sector_zscore_sector_median.name = 'equity_invcap_sector_zscore_sector_median'</v>
      </c>
      <c r="O227" t="str">
        <f t="shared" si="61"/>
        <v>df = df.join(equity_invcap_sector_zscore_sector_median, on=['year-month', 'sector'])</v>
      </c>
      <c r="P227" t="str">
        <f t="shared" si="62"/>
        <v>if df.groupby(['year-month'])[['equity_invcap_sector_zscore']].apply(mad).any() == 0:
    equity_invcap_sector_zscore_mad = df.groupby(['year-month'])[['equity_invcap_sector_zscore']].apply(meanad)
else:
    equity_invcap_sector_zscore_mad = df.groupby(['year-month'])[['equity_invcap_sector_zscore']].apply(mad)</v>
      </c>
      <c r="Q227" t="str">
        <f t="shared" si="63"/>
        <v>df = df.join(equity_invcap_sector_zscore_mad, on=['year-month'])</v>
      </c>
      <c r="R227" t="str">
        <f t="shared" si="64"/>
        <v>if df.groupby(['year-month', 'sector'])[['equity_invcap_sector_zscore']].apply(mad).any() == 0:
    equity_invcap_sector_zscore_sector_mad = df.groupby(['year-month', 'sector'])[['equity_invcap_sector_zscore']].apply(meanad)
else:
    equity_invcap_sector_zscore_sector_mad = df.groupby(['year-month', 'sector'])[['equity_invcap_sector_zscore']].apply(mad)</v>
      </c>
      <c r="S227" t="str">
        <f t="shared" si="65"/>
        <v>equity_invcap_sector_zscore_sector_mad.name = 'equity_invcap_sector_zscore_sector_mad'</v>
      </c>
      <c r="T227" t="str">
        <f t="shared" si="66"/>
        <v>df = df.join(equity_invcap_sector_zscore_sector_mad, on=['year-month', 'sector'])</v>
      </c>
      <c r="U227" t="str">
        <f t="shared" si="67"/>
        <v>df['equity_invcap_sector_zscore_zscore'] = (df['equity_invcap_sector_zscore'] - df['equity_invcap_sector_zscore_median']) / df['equity_invcap_sector_zscore_mad']</v>
      </c>
      <c r="V227" t="str">
        <f t="shared" si="68"/>
        <v>df['equity_invcap_sector_zscore_sector_zscore'] = (df['equity_invcap_sector_zscore'] - df['equity_invcap_sector_zscore_sector_median']) / df['equity_invcap_sector_zscore_sector_mad']</v>
      </c>
    </row>
    <row r="228" spans="1:22" x14ac:dyDescent="0.25">
      <c r="A228" t="s">
        <v>2006</v>
      </c>
      <c r="B228" s="2">
        <v>195</v>
      </c>
      <c r="C228" t="str">
        <f t="shared" si="54"/>
        <v xml:space="preserve">'equity_invcap_zscore', </v>
      </c>
      <c r="D228">
        <v>333</v>
      </c>
      <c r="E228" t="str">
        <f t="shared" si="55"/>
        <v xml:space="preserve">df = df[np.abs(df.equity_invcap_zscore-df.equity_invcap_zscore.apply(np.nanmean())&lt;=(3*df.equity_invcap_zscore.apply(nanstd())] </v>
      </c>
      <c r="F228" t="str">
        <f t="shared" si="69"/>
        <v>equity_invcap_zscore_mad.name = 'equity_invcap_zscore_mad'</v>
      </c>
      <c r="G228" t="str">
        <f t="shared" si="56"/>
        <v>equity_invcap_zscore_median = df.groupby(['year-month'])[['equity_invcap_zscore']].apply(np.nanmedian)</v>
      </c>
      <c r="H228">
        <v>334</v>
      </c>
      <c r="I228" t="str">
        <f t="shared" si="57"/>
        <v>equity_invcap_zscore_median.name = 'equity_invcap_zscore_median'</v>
      </c>
      <c r="J228">
        <v>335</v>
      </c>
      <c r="K228">
        <v>336</v>
      </c>
      <c r="L228" t="str">
        <f t="shared" si="58"/>
        <v>df = df.join(equity_invcap_zscore_median, on=['year-month'])</v>
      </c>
      <c r="M228" t="str">
        <f t="shared" si="59"/>
        <v>equity_invcap_zscore_sector_median = df.groupby(['year-month', 'sector'])[['equity_invcap_zscore']].apply(np.nanmedian)</v>
      </c>
      <c r="N228" t="str">
        <f t="shared" si="60"/>
        <v>equity_invcap_zscore_sector_median.name = 'equity_invcap_zscore_sector_median'</v>
      </c>
      <c r="O228" t="str">
        <f t="shared" si="61"/>
        <v>df = df.join(equity_invcap_zscore_sector_median, on=['year-month', 'sector'])</v>
      </c>
      <c r="P228" t="str">
        <f t="shared" si="62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Q228" t="str">
        <f t="shared" si="63"/>
        <v>df = df.join(equity_invcap_zscore_mad, on=['year-month'])</v>
      </c>
      <c r="R228" t="str">
        <f t="shared" si="64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S228" t="str">
        <f t="shared" si="65"/>
        <v>equity_invcap_zscore_sector_mad.name = 'equity_invcap_zscore_sector_mad'</v>
      </c>
      <c r="T228" t="str">
        <f t="shared" si="66"/>
        <v>df = df.join(equity_invcap_zscore_sector_mad, on=['year-month', 'sector'])</v>
      </c>
      <c r="U228" t="str">
        <f t="shared" si="67"/>
        <v>df['equity_invcap_zscore_zscore'] = (df['equity_invcap_zscore'] - df['equity_invcap_zscore_median']) / df['equity_invcap_zscore_mad']</v>
      </c>
      <c r="V228" t="str">
        <f t="shared" si="68"/>
        <v>df['equity_invcap_zscore_sector_zscore'] = (df['equity_invcap_zscore'] - df['equity_invcap_zscore_sector_median']) / df['equity_invcap_zscore_sector_mad']</v>
      </c>
    </row>
    <row r="229" spans="1:22" x14ac:dyDescent="0.25">
      <c r="A229" t="s">
        <v>2007</v>
      </c>
      <c r="B229" s="2">
        <v>196</v>
      </c>
      <c r="C229" t="str">
        <f t="shared" si="54"/>
        <v xml:space="preserve">'evm_sector_zscore', </v>
      </c>
      <c r="D229">
        <v>337</v>
      </c>
      <c r="E229" t="str">
        <f t="shared" si="55"/>
        <v xml:space="preserve">df = df[np.abs(df.evm_sector_zscore-df.evm_sector_zscore.apply(np.nanmean())&lt;=(3*df.evm_sector_zscore.apply(nanstd())] </v>
      </c>
      <c r="F229" t="str">
        <f t="shared" si="69"/>
        <v>evm_sector_zscore_mad.name = 'evm_sector_zscore_mad'</v>
      </c>
      <c r="G229" t="str">
        <f t="shared" si="56"/>
        <v>evm_sector_zscore_median = df.groupby(['year-month'])[['evm_sector_zscore']].apply(np.nanmedian)</v>
      </c>
      <c r="H229">
        <v>338</v>
      </c>
      <c r="I229" t="str">
        <f t="shared" si="57"/>
        <v>evm_sector_zscore_median.name = 'evm_sector_zscore_median'</v>
      </c>
      <c r="J229">
        <v>339</v>
      </c>
      <c r="K229">
        <v>340</v>
      </c>
      <c r="L229" t="str">
        <f t="shared" si="58"/>
        <v>df = df.join(evm_sector_zscore_median, on=['year-month'])</v>
      </c>
      <c r="M229" t="str">
        <f t="shared" si="59"/>
        <v>evm_sector_zscore_sector_median = df.groupby(['year-month', 'sector'])[['evm_sector_zscore']].apply(np.nanmedian)</v>
      </c>
      <c r="N229" t="str">
        <f t="shared" si="60"/>
        <v>evm_sector_zscore_sector_median.name = 'evm_sector_zscore_sector_median'</v>
      </c>
      <c r="O229" t="str">
        <f t="shared" si="61"/>
        <v>df = df.join(evm_sector_zscore_sector_median, on=['year-month', 'sector'])</v>
      </c>
      <c r="P229" t="str">
        <f t="shared" si="62"/>
        <v>if df.groupby(['year-month'])[['evm_sector_zscore']].apply(mad).any() == 0:
    evm_sector_zscore_mad = df.groupby(['year-month'])[['evm_sector_zscore']].apply(meanad)
else:
    evm_sector_zscore_mad = df.groupby(['year-month'])[['evm_sector_zscore']].apply(mad)</v>
      </c>
      <c r="Q229" t="str">
        <f t="shared" si="63"/>
        <v>df = df.join(evm_sector_zscore_mad, on=['year-month'])</v>
      </c>
      <c r="R229" t="str">
        <f t="shared" si="64"/>
        <v>if df.groupby(['year-month', 'sector'])[['evm_sector_zscore']].apply(mad).any() == 0:
    evm_sector_zscore_sector_mad = df.groupby(['year-month', 'sector'])[['evm_sector_zscore']].apply(meanad)
else:
    evm_sector_zscore_sector_mad = df.groupby(['year-month', 'sector'])[['evm_sector_zscore']].apply(mad)</v>
      </c>
      <c r="S229" t="str">
        <f t="shared" si="65"/>
        <v>evm_sector_zscore_sector_mad.name = 'evm_sector_zscore_sector_mad'</v>
      </c>
      <c r="T229" t="str">
        <f t="shared" si="66"/>
        <v>df = df.join(evm_sector_zscore_sector_mad, on=['year-month', 'sector'])</v>
      </c>
      <c r="U229" t="str">
        <f t="shared" si="67"/>
        <v>df['evm_sector_zscore_zscore'] = (df['evm_sector_zscore'] - df['evm_sector_zscore_median']) / df['evm_sector_zscore_mad']</v>
      </c>
      <c r="V229" t="str">
        <f t="shared" si="68"/>
        <v>df['evm_sector_zscore_sector_zscore'] = (df['evm_sector_zscore'] - df['evm_sector_zscore_sector_median']) / df['evm_sector_zscore_sector_mad']</v>
      </c>
    </row>
    <row r="230" spans="1:22" x14ac:dyDescent="0.25">
      <c r="A230" t="s">
        <v>2016</v>
      </c>
      <c r="B230" s="2">
        <v>197</v>
      </c>
      <c r="C230" t="str">
        <f t="shared" si="54"/>
        <v xml:space="preserve">'evm_zscore', </v>
      </c>
      <c r="D230">
        <v>341</v>
      </c>
      <c r="E230" t="str">
        <f t="shared" si="55"/>
        <v xml:space="preserve">df = df[np.abs(df.evm_zscore-df.evm_zscore.apply(np.nanmean())&lt;=(3*df.evm_zscore.apply(nanstd())] </v>
      </c>
      <c r="F230" t="str">
        <f t="shared" si="69"/>
        <v>evm_zscore_mad.name = 'evm_zscore_mad'</v>
      </c>
      <c r="G230" t="str">
        <f t="shared" si="56"/>
        <v>evm_zscore_median = df.groupby(['year-month'])[['evm_zscore']].apply(np.nanmedian)</v>
      </c>
      <c r="H230">
        <v>342</v>
      </c>
      <c r="I230" t="str">
        <f t="shared" si="57"/>
        <v>evm_zscore_median.name = 'evm_zscore_median'</v>
      </c>
      <c r="J230">
        <v>343</v>
      </c>
      <c r="K230">
        <v>344</v>
      </c>
      <c r="L230" t="str">
        <f t="shared" si="58"/>
        <v>df = df.join(evm_zscore_median, on=['year-month'])</v>
      </c>
      <c r="M230" t="str">
        <f t="shared" si="59"/>
        <v>evm_zscore_sector_median = df.groupby(['year-month', 'sector'])[['evm_zscore']].apply(np.nanmedian)</v>
      </c>
      <c r="N230" t="str">
        <f t="shared" si="60"/>
        <v>evm_zscore_sector_median.name = 'evm_zscore_sector_median'</v>
      </c>
      <c r="O230" t="str">
        <f t="shared" si="61"/>
        <v>df = df.join(evm_zscore_sector_median, on=['year-month', 'sector'])</v>
      </c>
      <c r="P230" t="str">
        <f t="shared" si="62"/>
        <v>if df.groupby(['year-month'])[['evm_zscore']].apply(mad).any() == 0:
    evm_zscore_mad = df.groupby(['year-month'])[['evm_zscore']].apply(meanad)
else:
    evm_zscore_mad = df.groupby(['year-month'])[['evm_zscore']].apply(mad)</v>
      </c>
      <c r="Q230" t="str">
        <f t="shared" si="63"/>
        <v>df = df.join(evm_zscore_mad, on=['year-month'])</v>
      </c>
      <c r="R230" t="str">
        <f t="shared" si="64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S230" t="str">
        <f t="shared" si="65"/>
        <v>evm_zscore_sector_mad.name = 'evm_zscore_sector_mad'</v>
      </c>
      <c r="T230" t="str">
        <f t="shared" si="66"/>
        <v>df = df.join(evm_zscore_sector_mad, on=['year-month', 'sector'])</v>
      </c>
      <c r="U230" t="str">
        <f t="shared" si="67"/>
        <v>df['evm_zscore_zscore'] = (df['evm_zscore'] - df['evm_zscore_median']) / df['evm_zscore_mad']</v>
      </c>
      <c r="V230" t="str">
        <f t="shared" si="68"/>
        <v>df['evm_zscore_sector_zscore'] = (df['evm_zscore'] - df['evm_zscore_sector_median']) / df['evm_zscore_sector_mad']</v>
      </c>
    </row>
    <row r="231" spans="1:22" x14ac:dyDescent="0.25">
      <c r="A231" t="s">
        <v>1766</v>
      </c>
      <c r="B231" s="2">
        <v>198</v>
      </c>
      <c r="C231" t="str">
        <f t="shared" si="54"/>
        <v xml:space="preserve">'exret_sector_zscore', </v>
      </c>
      <c r="D231">
        <v>345</v>
      </c>
      <c r="E231" t="str">
        <f t="shared" si="55"/>
        <v xml:space="preserve">df = df[np.abs(df.exret_sector_zscore-df.exret_sector_zscore.apply(np.nanmean())&lt;=(3*df.exret_sector_zscore.apply(nanstd())] </v>
      </c>
      <c r="F231" t="str">
        <f t="shared" si="69"/>
        <v>exret_sector_zscore_mad.name = 'exret_sector_zscore_mad'</v>
      </c>
      <c r="G231" t="str">
        <f t="shared" si="56"/>
        <v>exret_sector_zscore_median = df.groupby(['year-month'])[['exret_sector_zscore']].apply(np.nanmedian)</v>
      </c>
      <c r="H231">
        <v>346</v>
      </c>
      <c r="I231" t="str">
        <f t="shared" si="57"/>
        <v>exret_sector_zscore_median.name = 'exret_sector_zscore_median'</v>
      </c>
      <c r="J231">
        <v>347</v>
      </c>
      <c r="K231">
        <v>348</v>
      </c>
      <c r="L231" t="str">
        <f t="shared" si="58"/>
        <v>df = df.join(exret_sector_zscore_median, on=['year-month'])</v>
      </c>
      <c r="M231" t="str">
        <f t="shared" si="59"/>
        <v>exret_sector_zscore_sector_median = df.groupby(['year-month', 'sector'])[['exret_sector_zscore']].apply(np.nanmedian)</v>
      </c>
      <c r="N231" t="str">
        <f t="shared" si="60"/>
        <v>exret_sector_zscore_sector_median.name = 'exret_sector_zscore_sector_median'</v>
      </c>
      <c r="O231" t="str">
        <f t="shared" si="61"/>
        <v>df = df.join(exret_sector_zscore_sector_median, on=['year-month', 'sector'])</v>
      </c>
      <c r="P231" t="str">
        <f t="shared" si="62"/>
        <v>if df.groupby(['year-month'])[['exret_sector_zscore']].apply(mad).any() == 0:
    exret_sector_zscore_mad = df.groupby(['year-month'])[['exret_sector_zscore']].apply(meanad)
else:
    exret_sector_zscore_mad = df.groupby(['year-month'])[['exret_sector_zscore']].apply(mad)</v>
      </c>
      <c r="Q231" t="str">
        <f t="shared" si="63"/>
        <v>df = df.join(exret_sector_zscore_mad, on=['year-month'])</v>
      </c>
      <c r="R231" t="str">
        <f t="shared" si="64"/>
        <v>if df.groupby(['year-month', 'sector'])[['exret_sector_zscore']].apply(mad).any() == 0:
    exret_sector_zscore_sector_mad = df.groupby(['year-month', 'sector'])[['exret_sector_zscore']].apply(meanad)
else:
    exret_sector_zscore_sector_mad = df.groupby(['year-month', 'sector'])[['exret_sector_zscore']].apply(mad)</v>
      </c>
      <c r="S231" t="str">
        <f t="shared" si="65"/>
        <v>exret_sector_zscore_sector_mad.name = 'exret_sector_zscore_sector_mad'</v>
      </c>
      <c r="T231" t="str">
        <f t="shared" si="66"/>
        <v>df = df.join(exret_sector_zscore_sector_mad, on=['year-month', 'sector'])</v>
      </c>
      <c r="U231" t="str">
        <f t="shared" si="67"/>
        <v>df['exret_sector_zscore_zscore'] = (df['exret_sector_zscore'] - df['exret_sector_zscore_median']) / df['exret_sector_zscore_mad']</v>
      </c>
      <c r="V231" t="str">
        <f t="shared" si="68"/>
        <v>df['exret_sector_zscore_sector_zscore'] = (df['exret_sector_zscore'] - df['exret_sector_zscore_sector_median']) / df['exret_sector_zscore_sector_mad']</v>
      </c>
    </row>
    <row r="232" spans="1:22" x14ac:dyDescent="0.25">
      <c r="A232" t="s">
        <v>1767</v>
      </c>
      <c r="B232" s="2">
        <v>199</v>
      </c>
      <c r="C232" t="str">
        <f t="shared" si="54"/>
        <v xml:space="preserve">'exret_zscore', </v>
      </c>
      <c r="D232">
        <v>349</v>
      </c>
      <c r="E232" t="str">
        <f t="shared" si="55"/>
        <v xml:space="preserve">df = df[np.abs(df.exret_zscore-df.exret_zscore.apply(np.nanmean())&lt;=(3*df.exret_zscore.apply(nanstd())] </v>
      </c>
      <c r="F232" t="str">
        <f t="shared" si="69"/>
        <v>exret_zscore_mad.name = 'exret_zscore_mad'</v>
      </c>
      <c r="G232" t="str">
        <f t="shared" si="56"/>
        <v>exret_zscore_median = df.groupby(['year-month'])[['exret_zscore']].apply(np.nanmedian)</v>
      </c>
      <c r="H232">
        <v>350</v>
      </c>
      <c r="I232" t="str">
        <f t="shared" si="57"/>
        <v>exret_zscore_median.name = 'exret_zscore_median'</v>
      </c>
      <c r="J232">
        <v>351</v>
      </c>
      <c r="K232">
        <v>352</v>
      </c>
      <c r="L232" t="str">
        <f t="shared" si="58"/>
        <v>df = df.join(exret_zscore_median, on=['year-month'])</v>
      </c>
      <c r="M232" t="str">
        <f t="shared" si="59"/>
        <v>exret_zscore_sector_median = df.groupby(['year-month', 'sector'])[['exret_zscore']].apply(np.nanmedian)</v>
      </c>
      <c r="N232" t="str">
        <f t="shared" si="60"/>
        <v>exret_zscore_sector_median.name = 'exret_zscore_sector_median'</v>
      </c>
      <c r="O232" t="str">
        <f t="shared" si="61"/>
        <v>df = df.join(exret_zscore_sector_median, on=['year-month', 'sector'])</v>
      </c>
      <c r="P232" t="str">
        <f t="shared" si="62"/>
        <v>if df.groupby(['year-month'])[['exret_zscore']].apply(mad).any() == 0:
    exret_zscore_mad = df.groupby(['year-month'])[['exret_zscore']].apply(meanad)
else:
    exret_zscore_mad = df.groupby(['year-month'])[['exret_zscore']].apply(mad)</v>
      </c>
      <c r="Q232" t="str">
        <f t="shared" si="63"/>
        <v>df = df.join(exret_zscore_mad, on=['year-month'])</v>
      </c>
      <c r="R232" t="str">
        <f t="shared" si="64"/>
        <v>if df.groupby(['year-month', 'sector'])[['exret_zscore']].apply(mad).any() == 0:
    exret_zscore_sector_mad = df.groupby(['year-month', 'sector'])[['exret_zscore']].apply(meanad)
else:
    exret_zscore_sector_mad = df.groupby(['year-month', 'sector'])[['exret_zscore']].apply(mad)</v>
      </c>
      <c r="S232" t="str">
        <f t="shared" si="65"/>
        <v>exret_zscore_sector_mad.name = 'exret_zscore_sector_mad'</v>
      </c>
      <c r="T232" t="str">
        <f t="shared" si="66"/>
        <v>df = df.join(exret_zscore_sector_mad, on=['year-month', 'sector'])</v>
      </c>
      <c r="U232" t="str">
        <f t="shared" si="67"/>
        <v>df['exret_zscore_zscore'] = (df['exret_zscore'] - df['exret_zscore_median']) / df['exret_zscore_mad']</v>
      </c>
      <c r="V232" t="str">
        <f t="shared" si="68"/>
        <v>df['exret_zscore_sector_zscore'] = (df['exret_zscore'] - df['exret_zscore_sector_median']) / df['exret_zscore_sector_mad']</v>
      </c>
    </row>
    <row r="233" spans="1:22" x14ac:dyDescent="0.25">
      <c r="A233" t="s">
        <v>1855</v>
      </c>
      <c r="B233" s="2">
        <v>200</v>
      </c>
      <c r="C233" t="str">
        <f t="shared" si="54"/>
        <v xml:space="preserve">'fcf_ocf_sector_zscore', </v>
      </c>
      <c r="D233">
        <v>353</v>
      </c>
      <c r="E233" t="str">
        <f t="shared" si="55"/>
        <v xml:space="preserve">df = df[np.abs(df.fcf_ocf_sector_zscore-df.fcf_ocf_sector_zscore.apply(np.nanmean())&lt;=(3*df.fcf_ocf_sector_zscore.apply(nanstd())] </v>
      </c>
      <c r="F233" t="str">
        <f t="shared" si="69"/>
        <v>fcf_ocf_sector_zscore_mad.name = 'fcf_ocf_sector_zscore_mad'</v>
      </c>
      <c r="G233" t="str">
        <f t="shared" si="56"/>
        <v>fcf_ocf_sector_zscore_median = df.groupby(['year-month'])[['fcf_ocf_sector_zscore']].apply(np.nanmedian)</v>
      </c>
      <c r="H233">
        <v>354</v>
      </c>
      <c r="I233" t="str">
        <f t="shared" si="57"/>
        <v>fcf_ocf_sector_zscore_median.name = 'fcf_ocf_sector_zscore_median'</v>
      </c>
      <c r="J233">
        <v>355</v>
      </c>
      <c r="K233">
        <v>356</v>
      </c>
      <c r="L233" t="str">
        <f t="shared" si="58"/>
        <v>df = df.join(fcf_ocf_sector_zscore_median, on=['year-month'])</v>
      </c>
      <c r="M233" t="str">
        <f t="shared" si="59"/>
        <v>fcf_ocf_sector_zscore_sector_median = df.groupby(['year-month', 'sector'])[['fcf_ocf_sector_zscore']].apply(np.nanmedian)</v>
      </c>
      <c r="N233" t="str">
        <f t="shared" si="60"/>
        <v>fcf_ocf_sector_zscore_sector_median.name = 'fcf_ocf_sector_zscore_sector_median'</v>
      </c>
      <c r="O233" t="str">
        <f t="shared" si="61"/>
        <v>df = df.join(fcf_ocf_sector_zscore_sector_median, on=['year-month', 'sector'])</v>
      </c>
      <c r="P233" t="str">
        <f t="shared" si="62"/>
        <v>if df.groupby(['year-month'])[['fcf_ocf_sector_zscore']].apply(mad).any() == 0:
    fcf_ocf_sector_zscore_mad = df.groupby(['year-month'])[['fcf_ocf_sector_zscore']].apply(meanad)
else:
    fcf_ocf_sector_zscore_mad = df.groupby(['year-month'])[['fcf_ocf_sector_zscore']].apply(mad)</v>
      </c>
      <c r="Q233" t="str">
        <f t="shared" si="63"/>
        <v>df = df.join(fcf_ocf_sector_zscore_mad, on=['year-month'])</v>
      </c>
      <c r="R233" t="str">
        <f t="shared" si="64"/>
        <v>if df.groupby(['year-month', 'sector'])[['fcf_ocf_sector_zscore']].apply(mad).any() == 0:
    fcf_ocf_sector_zscore_sector_mad = df.groupby(['year-month', 'sector'])[['fcf_ocf_sector_zscore']].apply(meanad)
else:
    fcf_ocf_sector_zscore_sector_mad = df.groupby(['year-month', 'sector'])[['fcf_ocf_sector_zscore']].apply(mad)</v>
      </c>
      <c r="S233" t="str">
        <f t="shared" si="65"/>
        <v>fcf_ocf_sector_zscore_sector_mad.name = 'fcf_ocf_sector_zscore_sector_mad'</v>
      </c>
      <c r="T233" t="str">
        <f t="shared" si="66"/>
        <v>df = df.join(fcf_ocf_sector_zscore_sector_mad, on=['year-month', 'sector'])</v>
      </c>
      <c r="U233" t="str">
        <f t="shared" si="67"/>
        <v>df['fcf_ocf_sector_zscore_zscore'] = (df['fcf_ocf_sector_zscore'] - df['fcf_ocf_sector_zscore_median']) / df['fcf_ocf_sector_zscore_mad']</v>
      </c>
      <c r="V233" t="str">
        <f t="shared" si="68"/>
        <v>df['fcf_ocf_sector_zscore_sector_zscore'] = (df['fcf_ocf_sector_zscore'] - df['fcf_ocf_sector_zscore_sector_median']) / df['fcf_ocf_sector_zscore_sector_mad']</v>
      </c>
    </row>
    <row r="234" spans="1:22" x14ac:dyDescent="0.25">
      <c r="A234" t="s">
        <v>1856</v>
      </c>
      <c r="B234" s="2">
        <v>201</v>
      </c>
      <c r="C234" t="str">
        <f t="shared" si="54"/>
        <v xml:space="preserve">'fcf_ocf_zscore', </v>
      </c>
      <c r="D234">
        <v>357</v>
      </c>
      <c r="E234" t="str">
        <f t="shared" si="55"/>
        <v xml:space="preserve">df = df[np.abs(df.fcf_ocf_zscore-df.fcf_ocf_zscore.apply(np.nanmean())&lt;=(3*df.fcf_ocf_zscore.apply(nanstd())] </v>
      </c>
      <c r="F234" t="str">
        <f t="shared" si="69"/>
        <v>fcf_ocf_zscore_mad.name = 'fcf_ocf_zscore_mad'</v>
      </c>
      <c r="G234" t="str">
        <f t="shared" si="56"/>
        <v>fcf_ocf_zscore_median = df.groupby(['year-month'])[['fcf_ocf_zscore']].apply(np.nanmedian)</v>
      </c>
      <c r="H234">
        <v>358</v>
      </c>
      <c r="I234" t="str">
        <f t="shared" si="57"/>
        <v>fcf_ocf_zscore_median.name = 'fcf_ocf_zscore_median'</v>
      </c>
      <c r="J234">
        <v>359</v>
      </c>
      <c r="K234">
        <v>360</v>
      </c>
      <c r="L234" t="str">
        <f t="shared" si="58"/>
        <v>df = df.join(fcf_ocf_zscore_median, on=['year-month'])</v>
      </c>
      <c r="M234" t="str">
        <f t="shared" si="59"/>
        <v>fcf_ocf_zscore_sector_median = df.groupby(['year-month', 'sector'])[['fcf_ocf_zscore']].apply(np.nanmedian)</v>
      </c>
      <c r="N234" t="str">
        <f t="shared" si="60"/>
        <v>fcf_ocf_zscore_sector_median.name = 'fcf_ocf_zscore_sector_median'</v>
      </c>
      <c r="O234" t="str">
        <f t="shared" si="61"/>
        <v>df = df.join(fcf_ocf_zscore_sector_median, on=['year-month', 'sector'])</v>
      </c>
      <c r="P234" t="str">
        <f t="shared" si="62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Q234" t="str">
        <f t="shared" si="63"/>
        <v>df = df.join(fcf_ocf_zscore_mad, on=['year-month'])</v>
      </c>
      <c r="R234" t="str">
        <f t="shared" si="64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S234" t="str">
        <f t="shared" si="65"/>
        <v>fcf_ocf_zscore_sector_mad.name = 'fcf_ocf_zscore_sector_mad'</v>
      </c>
      <c r="T234" t="str">
        <f t="shared" si="66"/>
        <v>df = df.join(fcf_ocf_zscore_sector_mad, on=['year-month', 'sector'])</v>
      </c>
      <c r="U234" t="str">
        <f t="shared" si="67"/>
        <v>df['fcf_ocf_zscore_zscore'] = (df['fcf_ocf_zscore'] - df['fcf_ocf_zscore_median']) / df['fcf_ocf_zscore_mad']</v>
      </c>
      <c r="V234" t="str">
        <f t="shared" si="68"/>
        <v>df['fcf_ocf_zscore_sector_zscore'] = (df['fcf_ocf_zscore'] - df['fcf_ocf_zscore_sector_median']) / df['fcf_ocf_zscore_sector_mad']</v>
      </c>
    </row>
    <row r="235" spans="1:22" x14ac:dyDescent="0.25">
      <c r="A235" t="s">
        <v>1961</v>
      </c>
      <c r="B235" s="2">
        <v>202</v>
      </c>
      <c r="C235" t="str">
        <f t="shared" ref="C235:C262" si="70">CONCATENATE("'",A235,"', ")</f>
        <v xml:space="preserve">'gpm_sector_zscore', </v>
      </c>
      <c r="D235">
        <v>649</v>
      </c>
      <c r="E235" t="str">
        <f t="shared" ref="E235:E237" si="71">CONCATENATE("df = df[np.abs(df.",A235,"-df.",A235,".apply(np.nanmean())&lt;=(3*df.",A235,".apply(nanstd())] ")</f>
        <v xml:space="preserve">df = df[np.abs(df.gpm_sector_zscore-df.gpm_sector_zscore.apply(np.nanmean())&lt;=(3*df.gpm_sector_zscore.apply(nanstd())] </v>
      </c>
      <c r="F235" t="str">
        <f t="shared" si="69"/>
        <v>gpm_sector_zscore_mad.name = 'gpm_sector_zscore_mad'</v>
      </c>
      <c r="G235" t="str">
        <f t="shared" ref="G235:G237" si="72">CONCATENATE(A235,"_median = df.groupby(['year-month'])[['",A235,"']].apply(np.nanmedian)")</f>
        <v>gpm_sector_zscore_median = df.groupby(['year-month'])[['gpm_sector_zscore']].apply(np.nanmedian)</v>
      </c>
      <c r="H235">
        <v>650</v>
      </c>
      <c r="I235" t="str">
        <f t="shared" ref="I235:I237" si="73">CONCATENATE(A235,"_median.name = '", A235,"_median'")</f>
        <v>gpm_sector_zscore_median.name = 'gpm_sector_zscore_median'</v>
      </c>
      <c r="J235">
        <v>651</v>
      </c>
      <c r="K235">
        <v>652</v>
      </c>
      <c r="L235" t="str">
        <f t="shared" ref="L235:L237" si="74">CONCATENATE("df = df.join(",A235,"_median, on=['year-month'])")</f>
        <v>df = df.join(gpm_sector_zscore_median, on=['year-month'])</v>
      </c>
      <c r="M235" t="str">
        <f t="shared" ref="M235:M237" si="75">CONCATENATE(A235,"_sector_median = df.groupby(['year-month', 'sector'])[['",A235,"']].apply(np.nanmedian)")</f>
        <v>gpm_sector_zscore_sector_median = df.groupby(['year-month', 'sector'])[['gpm_sector_zscore']].apply(np.nanmedian)</v>
      </c>
      <c r="N235" t="str">
        <f t="shared" ref="N235:N237" si="76">CONCATENATE(A235,"_sector_median.name = '", A235,"_sector_median'")</f>
        <v>gpm_sector_zscore_sector_median.name = 'gpm_sector_zscore_sector_median'</v>
      </c>
      <c r="O235" t="str">
        <f t="shared" ref="O235:O237" si="77">CONCATENATE("df = df.join(",A235,"_sector_median, on=['year-month', 'sector'])")</f>
        <v>df = df.join(gpm_sector_zscore_sector_median, on=['year-month', 'sector'])</v>
      </c>
      <c r="P235" t="str">
        <f t="shared" ref="P235:P237" si="78">CONCATENATE("if df.groupby(['year-month'])[['",A235,"']].apply(mad).any() == 0:
    ",A235,"_mad = df.groupby(['year-month'])[['",A235,"']].apply(meanad)
else:
    ",A235,"_mad = df.groupby(['year-month'])[['",A235,"']].apply(mad)")</f>
        <v>if df.groupby(['year-month'])[['gpm_sector_zscore']].apply(mad).any() == 0:
    gpm_sector_zscore_mad = df.groupby(['year-month'])[['gpm_sector_zscore']].apply(meanad)
else:
    gpm_sector_zscore_mad = df.groupby(['year-month'])[['gpm_sector_zscore']].apply(mad)</v>
      </c>
      <c r="Q235" t="str">
        <f t="shared" ref="Q235:Q237" si="79">CONCATENATE("df = df.join(",A235,"_mad, on=['year-month'])")</f>
        <v>df = df.join(gpm_sector_zscore_mad, on=['year-month'])</v>
      </c>
      <c r="R235" t="str">
        <f t="shared" ref="R235:R237" si="80">CONCATENATE("if df.groupby(['year-month', 'sector'])[['",A235,"']].apply(mad).any() == 0:
    ",A235,"_sector_mad = df.groupby(['year-month', 'sector'])[['",A235,"']].apply(meanad)
else:
    ",A235,"_sector_mad = df.groupby(['year-month', 'sector'])[['",A235,"']].apply(mad)")</f>
        <v>if df.groupby(['year-month', 'sector'])[['gpm_sector_zscore']].apply(mad).any() == 0:
    gpm_sector_zscore_sector_mad = df.groupby(['year-month', 'sector'])[['gpm_sector_zscore']].apply(meanad)
else:
    gpm_sector_zscore_sector_mad = df.groupby(['year-month', 'sector'])[['gpm_sector_zscore']].apply(mad)</v>
      </c>
      <c r="S235" t="str">
        <f t="shared" ref="S235:S237" si="81">CONCATENATE(A235,"_sector_mad.name = '", A235,"_sector_mad'")</f>
        <v>gpm_sector_zscore_sector_mad.name = 'gpm_sector_zscore_sector_mad'</v>
      </c>
      <c r="T235" t="str">
        <f t="shared" ref="T235:T237" si="82">CONCATENATE("df = df.join(",A235,"_sector_mad, on=['year-month', 'sector'])")</f>
        <v>df = df.join(gpm_sector_zscore_sector_mad, on=['year-month', 'sector'])</v>
      </c>
      <c r="U235" t="str">
        <f t="shared" ref="U235:U237" si="83">CONCATENATE("df['", A235,"_zscore'] = (df['",A235, "'] - df['", A235,"_median']) / df['",A235,"_mad']")</f>
        <v>df['gpm_sector_zscore_zscore'] = (df['gpm_sector_zscore'] - df['gpm_sector_zscore_median']) / df['gpm_sector_zscore_mad']</v>
      </c>
      <c r="V235" t="str">
        <f t="shared" ref="V235:V237" si="84">CONCATENATE("df['", A235,"_sector_zscore'] = (df['",A235, "'] - df['", A235,"_sector_median']) / df['",A235,"_sector_mad']")</f>
        <v>df['gpm_sector_zscore_sector_zscore'] = (df['gpm_sector_zscore'] - df['gpm_sector_zscore_sector_median']) / df['gpm_sector_zscore_sector_mad']</v>
      </c>
    </row>
    <row r="236" spans="1:22" x14ac:dyDescent="0.25">
      <c r="A236" t="s">
        <v>1962</v>
      </c>
      <c r="B236" s="2">
        <v>203</v>
      </c>
      <c r="C236" t="str">
        <f t="shared" si="70"/>
        <v xml:space="preserve">'gpm_zscore', </v>
      </c>
      <c r="D236">
        <v>657</v>
      </c>
      <c r="E236" t="str">
        <f t="shared" si="71"/>
        <v xml:space="preserve">df = df[np.abs(df.gpm_zscore-df.gpm_zscore.apply(np.nanmean())&lt;=(3*df.gpm_zscore.apply(nanstd())] </v>
      </c>
      <c r="F236" t="str">
        <f t="shared" si="69"/>
        <v>gpm_zscore_mad.name = 'gpm_zscore_mad'</v>
      </c>
      <c r="G236" t="str">
        <f t="shared" si="72"/>
        <v>gpm_zscore_median = df.groupby(['year-month'])[['gpm_zscore']].apply(np.nanmedian)</v>
      </c>
      <c r="H236">
        <v>658</v>
      </c>
      <c r="I236" t="str">
        <f t="shared" si="73"/>
        <v>gpm_zscore_median.name = 'gpm_zscore_median'</v>
      </c>
      <c r="J236">
        <v>659</v>
      </c>
      <c r="K236">
        <v>660</v>
      </c>
      <c r="L236" t="str">
        <f t="shared" si="74"/>
        <v>df = df.join(gpm_zscore_median, on=['year-month'])</v>
      </c>
      <c r="M236" t="str">
        <f t="shared" si="75"/>
        <v>gpm_zscore_sector_median = df.groupby(['year-month', 'sector'])[['gpm_zscore']].apply(np.nanmedian)</v>
      </c>
      <c r="N236" t="str">
        <f t="shared" si="76"/>
        <v>gpm_zscore_sector_median.name = 'gpm_zscore_sector_median'</v>
      </c>
      <c r="O236" t="str">
        <f t="shared" si="77"/>
        <v>df = df.join(gpm_zscore_sector_median, on=['year-month', 'sector'])</v>
      </c>
      <c r="P236" t="str">
        <f t="shared" si="78"/>
        <v>if df.groupby(['year-month'])[['gpm_zscore']].apply(mad).any() == 0:
    gpm_zscore_mad = df.groupby(['year-month'])[['gpm_zscore']].apply(meanad)
else:
    gpm_zscore_mad = df.groupby(['year-month'])[['gpm_zscore']].apply(mad)</v>
      </c>
      <c r="Q236" t="str">
        <f t="shared" si="79"/>
        <v>df = df.join(gpm_zscore_mad, on=['year-month'])</v>
      </c>
      <c r="R236" t="str">
        <f t="shared" si="80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S236" t="str">
        <f t="shared" si="81"/>
        <v>gpm_zscore_sector_mad.name = 'gpm_zscore_sector_mad'</v>
      </c>
      <c r="T236" t="str">
        <f t="shared" si="82"/>
        <v>df = df.join(gpm_zscore_sector_mad, on=['year-month', 'sector'])</v>
      </c>
      <c r="U236" t="str">
        <f t="shared" si="83"/>
        <v>df['gpm_zscore_zscore'] = (df['gpm_zscore'] - df['gpm_zscore_median']) / df['gpm_zscore_mad']</v>
      </c>
      <c r="V236" t="str">
        <f t="shared" si="84"/>
        <v>df['gpm_zscore_sector_zscore'] = (df['gpm_zscore'] - df['gpm_zscore_sector_median']) / df['gpm_zscore_sector_mad']</v>
      </c>
    </row>
    <row r="237" spans="1:22" x14ac:dyDescent="0.25">
      <c r="A237" t="s">
        <v>2023</v>
      </c>
      <c r="B237" s="2">
        <v>204</v>
      </c>
      <c r="C237" t="str">
        <f t="shared" si="70"/>
        <v xml:space="preserve">'GProf_sector_zscore', </v>
      </c>
      <c r="D237">
        <v>661</v>
      </c>
      <c r="E237" t="str">
        <f t="shared" si="71"/>
        <v xml:space="preserve">df = df[np.abs(df.GProf_sector_zscore-df.GProf_sector_zscore.apply(np.nanmean())&lt;=(3*df.GProf_sector_zscore.apply(nanstd())] </v>
      </c>
      <c r="F237" t="str">
        <f t="shared" si="69"/>
        <v>GProf_sector_zscore_mad.name = 'GProf_sector_zscore_mad'</v>
      </c>
      <c r="G237" t="str">
        <f t="shared" si="72"/>
        <v>GProf_sector_zscore_median = df.groupby(['year-month'])[['GProf_sector_zscore']].apply(np.nanmedian)</v>
      </c>
      <c r="H237">
        <v>662</v>
      </c>
      <c r="I237" t="str">
        <f t="shared" si="73"/>
        <v>GProf_sector_zscore_median.name = 'GProf_sector_zscore_median'</v>
      </c>
      <c r="J237">
        <v>663</v>
      </c>
      <c r="K237">
        <v>664</v>
      </c>
      <c r="L237" t="str">
        <f t="shared" si="74"/>
        <v>df = df.join(GProf_sector_zscore_median, on=['year-month'])</v>
      </c>
      <c r="M237" t="str">
        <f t="shared" si="75"/>
        <v>GProf_sector_zscore_sector_median = df.groupby(['year-month', 'sector'])[['GProf_sector_zscore']].apply(np.nanmedian)</v>
      </c>
      <c r="N237" t="str">
        <f t="shared" si="76"/>
        <v>GProf_sector_zscore_sector_median.name = 'GProf_sector_zscore_sector_median'</v>
      </c>
      <c r="O237" t="str">
        <f t="shared" si="77"/>
        <v>df = df.join(GProf_sector_zscore_sector_median, on=['year-month', 'sector'])</v>
      </c>
      <c r="P237" t="str">
        <f t="shared" si="78"/>
        <v>if df.groupby(['year-month'])[['GProf_sector_zscore']].apply(mad).any() == 0:
    GProf_sector_zscore_mad = df.groupby(['year-month'])[['GProf_sector_zscore']].apply(meanad)
else:
    GProf_sector_zscore_mad = df.groupby(['year-month'])[['GProf_sector_zscore']].apply(mad)</v>
      </c>
      <c r="Q237" t="str">
        <f t="shared" si="79"/>
        <v>df = df.join(GProf_sector_zscore_mad, on=['year-month'])</v>
      </c>
      <c r="R237" t="str">
        <f t="shared" si="80"/>
        <v>if df.groupby(['year-month', 'sector'])[['GProf_sector_zscore']].apply(mad).any() == 0:
    GProf_sector_zscore_sector_mad = df.groupby(['year-month', 'sector'])[['GProf_sector_zscore']].apply(meanad)
else:
    GProf_sector_zscore_sector_mad = df.groupby(['year-month', 'sector'])[['GProf_sector_zscore']].apply(mad)</v>
      </c>
      <c r="S237" t="str">
        <f t="shared" si="81"/>
        <v>GProf_sector_zscore_sector_mad.name = 'GProf_sector_zscore_sector_mad'</v>
      </c>
      <c r="T237" t="str">
        <f t="shared" si="82"/>
        <v>df = df.join(GProf_sector_zscore_sector_mad, on=['year-month', 'sector'])</v>
      </c>
      <c r="U237" t="str">
        <f t="shared" si="83"/>
        <v>df['GProf_sector_zscore_zscore'] = (df['GProf_sector_zscore'] - df['GProf_sector_zscore_median']) / df['GProf_sector_zscore_mad']</v>
      </c>
      <c r="V237" t="str">
        <f t="shared" si="84"/>
        <v>df['GProf_sector_zscore_sector_zscore'] = (df['GProf_sector_zscore'] - df['GProf_sector_zscore_sector_median']) / df['GProf_sector_zscore_sector_mad']</v>
      </c>
    </row>
    <row r="238" spans="1:22" x14ac:dyDescent="0.25">
      <c r="A238" t="s">
        <v>2028</v>
      </c>
      <c r="B238" s="2">
        <v>205</v>
      </c>
      <c r="C238" t="str">
        <f t="shared" si="70"/>
        <v xml:space="preserve">'GProf_zscore', </v>
      </c>
    </row>
    <row r="239" spans="1:22" x14ac:dyDescent="0.25">
      <c r="A239" t="s">
        <v>1888</v>
      </c>
      <c r="B239" s="2">
        <v>206</v>
      </c>
      <c r="C239" t="str">
        <f t="shared" si="70"/>
        <v xml:space="preserve">'HOLDPCT_sector_zscore', </v>
      </c>
    </row>
    <row r="240" spans="1:22" x14ac:dyDescent="0.25">
      <c r="A240" t="s">
        <v>1886</v>
      </c>
      <c r="B240" s="2">
        <v>207</v>
      </c>
      <c r="C240" t="str">
        <f t="shared" si="70"/>
        <v xml:space="preserve">'HOLDPCT_zscore', </v>
      </c>
    </row>
    <row r="241" spans="1:3" x14ac:dyDescent="0.25">
      <c r="A241" t="s">
        <v>1817</v>
      </c>
      <c r="B241" s="2">
        <v>208</v>
      </c>
      <c r="C241" t="str">
        <f t="shared" si="70"/>
        <v xml:space="preserve">'int_debt_sector_zscore', </v>
      </c>
    </row>
    <row r="242" spans="1:3" x14ac:dyDescent="0.25">
      <c r="A242" t="s">
        <v>1818</v>
      </c>
      <c r="B242" s="2">
        <v>209</v>
      </c>
      <c r="C242" t="str">
        <f t="shared" si="70"/>
        <v xml:space="preserve">'int_debt_zscore', </v>
      </c>
    </row>
    <row r="243" spans="1:3" x14ac:dyDescent="0.25">
      <c r="A243" t="s">
        <v>1824</v>
      </c>
      <c r="B243" s="2">
        <v>210</v>
      </c>
      <c r="C243" t="str">
        <f t="shared" si="70"/>
        <v xml:space="preserve">'int_totdebt_sector_zscore', </v>
      </c>
    </row>
    <row r="244" spans="1:3" x14ac:dyDescent="0.25">
      <c r="A244" t="s">
        <v>1825</v>
      </c>
      <c r="B244" s="2">
        <v>211</v>
      </c>
      <c r="C244" t="str">
        <f t="shared" si="70"/>
        <v xml:space="preserve">'int_totdebt_zscore', </v>
      </c>
    </row>
    <row r="245" spans="1:3" x14ac:dyDescent="0.25">
      <c r="A245" t="s">
        <v>1851</v>
      </c>
      <c r="B245" s="2">
        <v>212</v>
      </c>
      <c r="C245" t="str">
        <f t="shared" si="70"/>
        <v xml:space="preserve">'intcov_ratio_sector_zscore', </v>
      </c>
    </row>
    <row r="246" spans="1:3" x14ac:dyDescent="0.25">
      <c r="A246" t="s">
        <v>1853</v>
      </c>
      <c r="B246" s="2">
        <v>213</v>
      </c>
      <c r="C246" t="str">
        <f t="shared" si="70"/>
        <v xml:space="preserve">'intcov_ratio_zscore', </v>
      </c>
    </row>
    <row r="247" spans="1:3" x14ac:dyDescent="0.25">
      <c r="A247" t="s">
        <v>1852</v>
      </c>
      <c r="B247" s="2">
        <v>214</v>
      </c>
      <c r="C247" t="str">
        <f t="shared" si="70"/>
        <v xml:space="preserve">'intcov_sector_zscore', </v>
      </c>
    </row>
    <row r="248" spans="1:3" x14ac:dyDescent="0.25">
      <c r="A248" t="s">
        <v>1854</v>
      </c>
      <c r="B248" s="2">
        <v>215</v>
      </c>
      <c r="C248" t="str">
        <f t="shared" si="70"/>
        <v xml:space="preserve">'intcov_zscore', </v>
      </c>
    </row>
    <row r="249" spans="1:3" x14ac:dyDescent="0.25">
      <c r="A249" t="s">
        <v>1822</v>
      </c>
      <c r="B249" s="2">
        <v>216</v>
      </c>
      <c r="C249" t="str">
        <f t="shared" si="70"/>
        <v xml:space="preserve">'inv_turn_sector_zscore', </v>
      </c>
    </row>
    <row r="250" spans="1:3" x14ac:dyDescent="0.25">
      <c r="A250" t="s">
        <v>1823</v>
      </c>
      <c r="B250" s="2">
        <v>217</v>
      </c>
      <c r="C250" t="str">
        <f t="shared" si="70"/>
        <v xml:space="preserve">'inv_turn_zscore', </v>
      </c>
    </row>
    <row r="251" spans="1:3" x14ac:dyDescent="0.25">
      <c r="A251" t="s">
        <v>1857</v>
      </c>
      <c r="B251" s="2">
        <v>218</v>
      </c>
      <c r="C251" t="str">
        <f t="shared" si="70"/>
        <v xml:space="preserve">'invt_act_sector_zscore', </v>
      </c>
    </row>
    <row r="252" spans="1:3" x14ac:dyDescent="0.25">
      <c r="A252" t="s">
        <v>1858</v>
      </c>
      <c r="B252" s="2">
        <v>219</v>
      </c>
      <c r="C252" t="str">
        <f t="shared" si="70"/>
        <v xml:space="preserve">'invt_act_zscore', </v>
      </c>
    </row>
    <row r="253" spans="1:3" x14ac:dyDescent="0.25">
      <c r="A253" t="s">
        <v>1784</v>
      </c>
      <c r="B253" s="2">
        <v>220</v>
      </c>
      <c r="C253" t="str">
        <f t="shared" si="70"/>
        <v xml:space="preserve">'ivol_sector_zscore', </v>
      </c>
    </row>
    <row r="254" spans="1:3" x14ac:dyDescent="0.25">
      <c r="A254" t="s">
        <v>1783</v>
      </c>
      <c r="B254" s="2">
        <v>221</v>
      </c>
      <c r="C254" t="str">
        <f t="shared" si="70"/>
        <v xml:space="preserve">'ivol_zscore', </v>
      </c>
    </row>
    <row r="255" spans="1:3" x14ac:dyDescent="0.25">
      <c r="A255" t="s">
        <v>2005</v>
      </c>
      <c r="B255" s="2">
        <v>222</v>
      </c>
      <c r="C255" t="str">
        <f t="shared" si="70"/>
        <v xml:space="preserve">'lt_debt_sector_zscore', </v>
      </c>
    </row>
    <row r="256" spans="1:3" x14ac:dyDescent="0.25">
      <c r="A256" t="s">
        <v>2013</v>
      </c>
      <c r="B256" s="2">
        <v>223</v>
      </c>
      <c r="C256" t="str">
        <f t="shared" si="70"/>
        <v xml:space="preserve">'lt_debt_zscore', </v>
      </c>
    </row>
    <row r="257" spans="1:3" x14ac:dyDescent="0.25">
      <c r="A257" t="s">
        <v>1979</v>
      </c>
      <c r="B257" s="2">
        <v>224</v>
      </c>
      <c r="C257" t="str">
        <f t="shared" si="70"/>
        <v xml:space="preserve">'lt_ppent_sector_zscore', </v>
      </c>
    </row>
    <row r="258" spans="1:3" x14ac:dyDescent="0.25">
      <c r="A258" t="s">
        <v>1980</v>
      </c>
      <c r="B258" s="2">
        <v>225</v>
      </c>
      <c r="C258" t="str">
        <f t="shared" si="70"/>
        <v xml:space="preserve">'lt_ppent_zscore', </v>
      </c>
    </row>
    <row r="259" spans="1:3" x14ac:dyDescent="0.25">
      <c r="A259" t="s">
        <v>1891</v>
      </c>
      <c r="B259" s="2">
        <v>226</v>
      </c>
      <c r="C259" t="str">
        <f t="shared" si="70"/>
        <v xml:space="preserve">'MEANREC_sector_zscore', </v>
      </c>
    </row>
    <row r="260" spans="1:3" x14ac:dyDescent="0.25">
      <c r="A260" t="s">
        <v>1885</v>
      </c>
      <c r="B260" s="2">
        <v>227</v>
      </c>
      <c r="C260" t="str">
        <f t="shared" si="70"/>
        <v xml:space="preserve">'MEANREC_zscore', </v>
      </c>
    </row>
    <row r="261" spans="1:3" x14ac:dyDescent="0.25">
      <c r="A261" t="s">
        <v>1806</v>
      </c>
      <c r="B261" s="2">
        <v>228</v>
      </c>
      <c r="C261" t="str">
        <f t="shared" si="70"/>
        <v xml:space="preserve">'MEDREC_sector_zscore', </v>
      </c>
    </row>
    <row r="262" spans="1:3" x14ac:dyDescent="0.25">
      <c r="A262" t="s">
        <v>1883</v>
      </c>
      <c r="B262" s="2">
        <v>229</v>
      </c>
      <c r="C262" t="str">
        <f t="shared" si="70"/>
        <v xml:space="preserve">'MEDREC_zscore', </v>
      </c>
    </row>
    <row r="263" spans="1:3" x14ac:dyDescent="0.25">
      <c r="A263" t="s">
        <v>1684</v>
      </c>
      <c r="B263" s="2">
        <v>230</v>
      </c>
      <c r="C263" t="str">
        <f t="shared" ref="C263:C272" si="85">CONCATENATE("'",A263,"', ")</f>
        <v xml:space="preserve">'n_sector_zscore', </v>
      </c>
    </row>
    <row r="264" spans="1:3" x14ac:dyDescent="0.25">
      <c r="A264" t="s">
        <v>1778</v>
      </c>
      <c r="B264" s="2">
        <v>231</v>
      </c>
      <c r="C264" t="str">
        <f t="shared" si="85"/>
        <v xml:space="preserve">'n_zscore', </v>
      </c>
    </row>
    <row r="265" spans="1:3" x14ac:dyDescent="0.25">
      <c r="A265" t="s">
        <v>1972</v>
      </c>
      <c r="B265" s="2">
        <v>232</v>
      </c>
      <c r="C265" t="str">
        <f t="shared" si="85"/>
        <v xml:space="preserve">'npm_sector_zscore', </v>
      </c>
    </row>
    <row r="266" spans="1:3" x14ac:dyDescent="0.25">
      <c r="A266" t="s">
        <v>1974</v>
      </c>
      <c r="B266" s="2">
        <v>233</v>
      </c>
      <c r="C266" t="str">
        <f t="shared" si="85"/>
        <v xml:space="preserve">'npm_zscore', </v>
      </c>
    </row>
    <row r="267" spans="1:3" x14ac:dyDescent="0.25">
      <c r="A267" t="s">
        <v>1862</v>
      </c>
      <c r="B267" s="2">
        <v>234</v>
      </c>
      <c r="C267" t="str">
        <f t="shared" si="85"/>
        <v xml:space="preserve">'ocf_lct_sector_zscore', </v>
      </c>
    </row>
    <row r="268" spans="1:3" x14ac:dyDescent="0.25">
      <c r="A268" t="s">
        <v>1867</v>
      </c>
      <c r="B268" s="2">
        <v>235</v>
      </c>
      <c r="C268" t="str">
        <f t="shared" si="85"/>
        <v xml:space="preserve">'ocf_lct_zscore', </v>
      </c>
    </row>
    <row r="269" spans="1:3" x14ac:dyDescent="0.25">
      <c r="A269" t="s">
        <v>1967</v>
      </c>
      <c r="B269" s="2">
        <v>236</v>
      </c>
      <c r="C269" t="str">
        <f t="shared" si="85"/>
        <v xml:space="preserve">'opmad_sector_zscore', </v>
      </c>
    </row>
    <row r="270" spans="1:3" x14ac:dyDescent="0.25">
      <c r="A270" t="s">
        <v>1970</v>
      </c>
      <c r="B270" s="2">
        <v>237</v>
      </c>
      <c r="C270" t="str">
        <f t="shared" si="85"/>
        <v xml:space="preserve">'opmad_zscore', </v>
      </c>
    </row>
    <row r="271" spans="1:3" x14ac:dyDescent="0.25">
      <c r="A271" t="s">
        <v>1968</v>
      </c>
      <c r="B271" s="2">
        <v>238</v>
      </c>
      <c r="C271" t="str">
        <f t="shared" si="85"/>
        <v xml:space="preserve">'opmbd_sector_zscore', </v>
      </c>
    </row>
    <row r="272" spans="1:3" x14ac:dyDescent="0.25">
      <c r="A272" t="s">
        <v>1969</v>
      </c>
      <c r="B272" s="2">
        <v>239</v>
      </c>
      <c r="C272" t="str">
        <f t="shared" si="85"/>
        <v xml:space="preserve">'opmbd_zscore', </v>
      </c>
    </row>
    <row r="273" spans="1:3" x14ac:dyDescent="0.25">
      <c r="A273" t="s">
        <v>1977</v>
      </c>
      <c r="B273" s="2">
        <v>240</v>
      </c>
      <c r="C273" t="str">
        <f t="shared" ref="C273:C318" si="86">CONCATENATE("'",A273,"', ")</f>
        <v xml:space="preserve">'pay_turn_sector_zscore', </v>
      </c>
    </row>
    <row r="274" spans="1:3" x14ac:dyDescent="0.25">
      <c r="A274" t="s">
        <v>1978</v>
      </c>
      <c r="B274" s="2">
        <v>241</v>
      </c>
      <c r="C274" t="str">
        <f t="shared" si="86"/>
        <v xml:space="preserve">'pay_turn_zscore', </v>
      </c>
    </row>
    <row r="275" spans="1:3" x14ac:dyDescent="0.25">
      <c r="A275" t="s">
        <v>2014</v>
      </c>
      <c r="B275" s="2">
        <v>242</v>
      </c>
      <c r="C275" t="str">
        <f t="shared" si="86"/>
        <v xml:space="preserve">'pcf_sector_zscore', </v>
      </c>
    </row>
    <row r="276" spans="1:3" x14ac:dyDescent="0.25">
      <c r="A276" t="s">
        <v>2026</v>
      </c>
      <c r="B276" s="2">
        <v>243</v>
      </c>
      <c r="C276" t="str">
        <f t="shared" si="86"/>
        <v xml:space="preserve">'pcf_zscore', </v>
      </c>
    </row>
    <row r="277" spans="1:3" x14ac:dyDescent="0.25">
      <c r="A277" t="s">
        <v>1982</v>
      </c>
      <c r="B277" s="2">
        <v>244</v>
      </c>
      <c r="C277" t="str">
        <f t="shared" si="86"/>
        <v xml:space="preserve">'pe_exi_sector_zscore', </v>
      </c>
    </row>
    <row r="278" spans="1:3" x14ac:dyDescent="0.25">
      <c r="A278" t="s">
        <v>1986</v>
      </c>
      <c r="B278" s="2">
        <v>245</v>
      </c>
      <c r="C278" t="str">
        <f t="shared" si="86"/>
        <v xml:space="preserve">'pe_exi_zscore', </v>
      </c>
    </row>
    <row r="279" spans="1:3" x14ac:dyDescent="0.25">
      <c r="A279" t="s">
        <v>1983</v>
      </c>
      <c r="B279" s="2">
        <v>246</v>
      </c>
      <c r="C279" t="str">
        <f t="shared" si="86"/>
        <v xml:space="preserve">'pe_inc_sector_zscore', </v>
      </c>
    </row>
    <row r="280" spans="1:3" x14ac:dyDescent="0.25">
      <c r="A280" t="s">
        <v>1987</v>
      </c>
      <c r="B280" s="2">
        <v>247</v>
      </c>
      <c r="C280" t="str">
        <f t="shared" si="86"/>
        <v xml:space="preserve">'pe_inc_zscore', </v>
      </c>
    </row>
    <row r="281" spans="1:3" x14ac:dyDescent="0.25">
      <c r="A281" t="s">
        <v>1984</v>
      </c>
      <c r="B281" s="2">
        <v>248</v>
      </c>
      <c r="C281" t="str">
        <f t="shared" si="86"/>
        <v xml:space="preserve">'pe_op_basic_sector_zscore', </v>
      </c>
    </row>
    <row r="282" spans="1:3" x14ac:dyDescent="0.25">
      <c r="A282" t="s">
        <v>1988</v>
      </c>
      <c r="B282" s="2">
        <v>249</v>
      </c>
      <c r="C282" t="str">
        <f t="shared" si="86"/>
        <v xml:space="preserve">'pe_op_basic_zscore', </v>
      </c>
    </row>
    <row r="283" spans="1:3" x14ac:dyDescent="0.25">
      <c r="A283" t="s">
        <v>1981</v>
      </c>
      <c r="B283" s="2">
        <v>250</v>
      </c>
      <c r="C283" t="str">
        <f t="shared" si="86"/>
        <v xml:space="preserve">'pe_op_dil_sector_zscore', </v>
      </c>
    </row>
    <row r="284" spans="1:3" x14ac:dyDescent="0.25">
      <c r="A284" t="s">
        <v>1985</v>
      </c>
      <c r="B284" s="2">
        <v>251</v>
      </c>
      <c r="C284" t="str">
        <f t="shared" si="86"/>
        <v xml:space="preserve">'pe_op_dil_zscore', </v>
      </c>
    </row>
    <row r="285" spans="1:3" x14ac:dyDescent="0.25">
      <c r="A285" t="s">
        <v>1811</v>
      </c>
      <c r="B285" s="2">
        <v>252</v>
      </c>
      <c r="C285" t="str">
        <f t="shared" si="86"/>
        <v xml:space="preserve">'PEG_1yrforward_sector_zscore', </v>
      </c>
    </row>
    <row r="286" spans="1:3" x14ac:dyDescent="0.25">
      <c r="A286" t="s">
        <v>1812</v>
      </c>
      <c r="B286" s="2">
        <v>253</v>
      </c>
      <c r="C286" t="str">
        <f t="shared" si="86"/>
        <v xml:space="preserve">'PEG_1yrforward_zscore', </v>
      </c>
    </row>
    <row r="287" spans="1:3" x14ac:dyDescent="0.25">
      <c r="A287" t="s">
        <v>1704</v>
      </c>
      <c r="B287" s="2">
        <v>254</v>
      </c>
      <c r="C287" t="str">
        <f t="shared" si="86"/>
        <v xml:space="preserve">'PEG_ltgforward_sector_zscore', </v>
      </c>
    </row>
    <row r="288" spans="1:3" x14ac:dyDescent="0.25">
      <c r="A288" t="s">
        <v>1703</v>
      </c>
      <c r="B288" s="2">
        <v>255</v>
      </c>
      <c r="C288" t="str">
        <f t="shared" si="86"/>
        <v xml:space="preserve">'PEG_ltgforward_zscore', </v>
      </c>
    </row>
    <row r="289" spans="1:3" x14ac:dyDescent="0.25">
      <c r="A289" t="s">
        <v>1712</v>
      </c>
      <c r="B289" s="2">
        <v>256</v>
      </c>
      <c r="C289" t="str">
        <f t="shared" si="86"/>
        <v xml:space="preserve">'PEG_trailing_sector_zscore', </v>
      </c>
    </row>
    <row r="290" spans="1:3" x14ac:dyDescent="0.25">
      <c r="A290" t="s">
        <v>1711</v>
      </c>
      <c r="B290" s="2">
        <v>257</v>
      </c>
      <c r="C290" t="str">
        <f t="shared" si="86"/>
        <v xml:space="preserve">'PEG_trailing_zscore', </v>
      </c>
    </row>
    <row r="291" spans="1:3" x14ac:dyDescent="0.25">
      <c r="A291" t="s">
        <v>1859</v>
      </c>
      <c r="B291" s="2">
        <v>258</v>
      </c>
      <c r="C291" t="str">
        <f t="shared" si="86"/>
        <v xml:space="preserve">'pretret_earnat_sector_zscore', </v>
      </c>
    </row>
    <row r="292" spans="1:3" x14ac:dyDescent="0.25">
      <c r="A292" t="s">
        <v>1863</v>
      </c>
      <c r="B292" s="2">
        <v>259</v>
      </c>
      <c r="C292" t="str">
        <f t="shared" si="86"/>
        <v xml:space="preserve">'pretret_earnat_zscore', </v>
      </c>
    </row>
    <row r="293" spans="1:3" x14ac:dyDescent="0.25">
      <c r="A293" t="s">
        <v>1860</v>
      </c>
      <c r="B293" s="2">
        <v>260</v>
      </c>
      <c r="C293" t="str">
        <f t="shared" si="86"/>
        <v xml:space="preserve">'pretret_noa_sector_zscore', </v>
      </c>
    </row>
    <row r="294" spans="1:3" x14ac:dyDescent="0.25">
      <c r="A294" t="s">
        <v>1864</v>
      </c>
      <c r="B294" s="2">
        <v>261</v>
      </c>
      <c r="C294" t="str">
        <f t="shared" si="86"/>
        <v xml:space="preserve">'pretret_noa_zscore', </v>
      </c>
    </row>
    <row r="295" spans="1:3" x14ac:dyDescent="0.25">
      <c r="A295" t="s">
        <v>1866</v>
      </c>
      <c r="B295" s="2">
        <v>262</v>
      </c>
      <c r="C295" t="str">
        <f t="shared" si="86"/>
        <v xml:space="preserve">'profit_lct_sector_zscore', </v>
      </c>
    </row>
    <row r="296" spans="1:3" x14ac:dyDescent="0.25">
      <c r="A296" t="s">
        <v>1872</v>
      </c>
      <c r="B296" s="2">
        <v>263</v>
      </c>
      <c r="C296" t="str">
        <f t="shared" si="86"/>
        <v xml:space="preserve">'profit_lct_zscore', </v>
      </c>
    </row>
    <row r="297" spans="1:3" x14ac:dyDescent="0.25">
      <c r="A297" t="s">
        <v>1971</v>
      </c>
      <c r="B297" s="2">
        <v>264</v>
      </c>
      <c r="C297" t="str">
        <f t="shared" si="86"/>
        <v xml:space="preserve">'ps_sector_zscore', </v>
      </c>
    </row>
    <row r="298" spans="1:3" x14ac:dyDescent="0.25">
      <c r="A298" t="s">
        <v>1975</v>
      </c>
      <c r="B298" s="2">
        <v>265</v>
      </c>
      <c r="C298" t="str">
        <f t="shared" si="86"/>
        <v xml:space="preserve">'ps_zscore', </v>
      </c>
    </row>
    <row r="299" spans="1:3" x14ac:dyDescent="0.25">
      <c r="A299" t="s">
        <v>1952</v>
      </c>
      <c r="B299" s="2">
        <v>266</v>
      </c>
      <c r="C299" t="str">
        <f t="shared" si="86"/>
        <v xml:space="preserve">'ptb_sector_zscore', </v>
      </c>
    </row>
    <row r="300" spans="1:3" x14ac:dyDescent="0.25">
      <c r="A300" t="s">
        <v>1959</v>
      </c>
      <c r="B300" s="2">
        <v>267</v>
      </c>
      <c r="C300" t="str">
        <f t="shared" si="86"/>
        <v xml:space="preserve">'ptb_zscore', </v>
      </c>
    </row>
    <row r="301" spans="1:3" x14ac:dyDescent="0.25">
      <c r="A301" t="s">
        <v>1973</v>
      </c>
      <c r="B301" s="2">
        <v>268</v>
      </c>
      <c r="C301" t="str">
        <f t="shared" si="86"/>
        <v xml:space="preserve">'ptpm_sector_zscore', </v>
      </c>
    </row>
    <row r="302" spans="1:3" x14ac:dyDescent="0.25">
      <c r="A302" t="s">
        <v>1976</v>
      </c>
      <c r="B302" s="2">
        <v>269</v>
      </c>
      <c r="C302" t="str">
        <f t="shared" si="86"/>
        <v xml:space="preserve">'ptpm_zscore', </v>
      </c>
    </row>
    <row r="303" spans="1:3" x14ac:dyDescent="0.25">
      <c r="A303" t="s">
        <v>1869</v>
      </c>
      <c r="B303" s="2">
        <v>270</v>
      </c>
      <c r="C303" t="str">
        <f t="shared" si="86"/>
        <v xml:space="preserve">'quick_ratio_sector_zscore', </v>
      </c>
    </row>
    <row r="304" spans="1:3" x14ac:dyDescent="0.25">
      <c r="A304" t="s">
        <v>1875</v>
      </c>
      <c r="B304" s="2">
        <v>271</v>
      </c>
      <c r="C304" t="str">
        <f t="shared" si="86"/>
        <v xml:space="preserve">'quick_ratio_zscore', </v>
      </c>
    </row>
    <row r="305" spans="1:3" x14ac:dyDescent="0.25">
      <c r="A305" t="s">
        <v>1776</v>
      </c>
      <c r="B305" s="2">
        <v>272</v>
      </c>
      <c r="C305" t="str">
        <f t="shared" si="86"/>
        <v xml:space="preserve">'R2_sector_zscore', </v>
      </c>
    </row>
    <row r="306" spans="1:3" x14ac:dyDescent="0.25">
      <c r="A306" t="s">
        <v>1781</v>
      </c>
      <c r="B306" s="2">
        <v>273</v>
      </c>
      <c r="C306" t="str">
        <f t="shared" si="86"/>
        <v xml:space="preserve">'R2_zscore', </v>
      </c>
    </row>
    <row r="307" spans="1:3" x14ac:dyDescent="0.25">
      <c r="A307" t="s">
        <v>1729</v>
      </c>
      <c r="B307" s="2">
        <v>274</v>
      </c>
      <c r="C307" t="str">
        <f t="shared" si="86"/>
        <v xml:space="preserve">'rd_sale_sector_zscore', </v>
      </c>
    </row>
    <row r="308" spans="1:3" x14ac:dyDescent="0.25">
      <c r="A308" t="s">
        <v>2220</v>
      </c>
      <c r="B308" s="2">
        <v>275</v>
      </c>
      <c r="C308" t="str">
        <f t="shared" si="86"/>
        <v xml:space="preserve">'rd_sale_zscore', </v>
      </c>
    </row>
    <row r="309" spans="1:3" x14ac:dyDescent="0.25">
      <c r="A309" t="s">
        <v>1873</v>
      </c>
      <c r="B309" s="2">
        <v>276</v>
      </c>
      <c r="C309" t="str">
        <f t="shared" si="86"/>
        <v xml:space="preserve">'recdown_sector_zscore', </v>
      </c>
    </row>
    <row r="310" spans="1:3" x14ac:dyDescent="0.25">
      <c r="A310" t="s">
        <v>1880</v>
      </c>
      <c r="B310" s="2">
        <v>277</v>
      </c>
      <c r="C310" t="str">
        <f t="shared" si="86"/>
        <v xml:space="preserve">'recdown_zscore', </v>
      </c>
    </row>
    <row r="311" spans="1:3" x14ac:dyDescent="0.25">
      <c r="A311" t="s">
        <v>1861</v>
      </c>
      <c r="B311" s="2">
        <v>278</v>
      </c>
      <c r="C311" t="str">
        <f t="shared" si="86"/>
        <v xml:space="preserve">'rect_act_sector_zscore', </v>
      </c>
    </row>
    <row r="312" spans="1:3" x14ac:dyDescent="0.25">
      <c r="A312" t="s">
        <v>1871</v>
      </c>
      <c r="B312" s="2">
        <v>279</v>
      </c>
      <c r="C312" t="str">
        <f t="shared" si="86"/>
        <v xml:space="preserve">'rect_act_zscore', </v>
      </c>
    </row>
    <row r="313" spans="1:3" x14ac:dyDescent="0.25">
      <c r="A313" t="s">
        <v>1947</v>
      </c>
      <c r="B313" s="2">
        <v>280</v>
      </c>
      <c r="C313" t="str">
        <f t="shared" si="86"/>
        <v xml:space="preserve">'rect_turn_sector_zscore', </v>
      </c>
    </row>
    <row r="314" spans="1:3" x14ac:dyDescent="0.25">
      <c r="A314" t="s">
        <v>1948</v>
      </c>
      <c r="B314" s="2">
        <v>281</v>
      </c>
      <c r="C314" t="str">
        <f t="shared" si="86"/>
        <v xml:space="preserve">'rect_turn_zscore', </v>
      </c>
    </row>
    <row r="315" spans="1:3" x14ac:dyDescent="0.25">
      <c r="A315" t="s">
        <v>1878</v>
      </c>
      <c r="B315" s="2">
        <v>282</v>
      </c>
      <c r="C315" t="str">
        <f t="shared" si="86"/>
        <v xml:space="preserve">'recup_sector_zscore', </v>
      </c>
    </row>
    <row r="316" spans="1:3" x14ac:dyDescent="0.25">
      <c r="A316" t="s">
        <v>1882</v>
      </c>
      <c r="B316" s="2">
        <v>283</v>
      </c>
      <c r="C316" t="str">
        <f t="shared" si="86"/>
        <v xml:space="preserve">'recup_zscore', </v>
      </c>
    </row>
    <row r="317" spans="1:3" x14ac:dyDescent="0.25">
      <c r="A317" t="s">
        <v>2009</v>
      </c>
      <c r="B317" s="2">
        <v>284</v>
      </c>
      <c r="C317" t="str">
        <f t="shared" si="86"/>
        <v xml:space="preserve">'roa_sector_zscore', </v>
      </c>
    </row>
    <row r="318" spans="1:3" x14ac:dyDescent="0.25">
      <c r="A318" t="s">
        <v>2020</v>
      </c>
      <c r="B318" s="2">
        <v>285</v>
      </c>
      <c r="C318" t="str">
        <f t="shared" si="86"/>
        <v xml:space="preserve">'roa_zscore', </v>
      </c>
    </row>
    <row r="319" spans="1:3" x14ac:dyDescent="0.25">
      <c r="A319" t="s">
        <v>1992</v>
      </c>
      <c r="B319" s="2">
        <v>286</v>
      </c>
      <c r="C319" t="str">
        <f t="shared" ref="C319:C341" si="87">CONCATENATE("'",A319,"', ")</f>
        <v xml:space="preserve">'roce_sector_zscore', </v>
      </c>
    </row>
    <row r="320" spans="1:3" x14ac:dyDescent="0.25">
      <c r="A320" t="s">
        <v>1997</v>
      </c>
      <c r="B320" s="2">
        <v>287</v>
      </c>
      <c r="C320" t="str">
        <f t="shared" si="87"/>
        <v xml:space="preserve">'roce_zscore', </v>
      </c>
    </row>
    <row r="321" spans="1:3" x14ac:dyDescent="0.25">
      <c r="A321" t="s">
        <v>1945</v>
      </c>
      <c r="B321" s="2">
        <v>288</v>
      </c>
      <c r="C321" t="str">
        <f t="shared" si="87"/>
        <v xml:space="preserve">'roe_sector_zscore', </v>
      </c>
    </row>
    <row r="322" spans="1:3" x14ac:dyDescent="0.25">
      <c r="A322" t="s">
        <v>1946</v>
      </c>
      <c r="B322" s="2">
        <v>289</v>
      </c>
      <c r="C322" t="str">
        <f t="shared" si="87"/>
        <v xml:space="preserve">'roe_zscore', </v>
      </c>
    </row>
    <row r="323" spans="1:3" x14ac:dyDescent="0.25">
      <c r="A323" t="s">
        <v>1943</v>
      </c>
      <c r="B323" s="2">
        <v>290</v>
      </c>
      <c r="C323" t="str">
        <f t="shared" si="87"/>
        <v xml:space="preserve">'sale_equity_sector_zscore', </v>
      </c>
    </row>
    <row r="324" spans="1:3" x14ac:dyDescent="0.25">
      <c r="A324" t="s">
        <v>1944</v>
      </c>
      <c r="B324" s="2">
        <v>291</v>
      </c>
      <c r="C324" t="str">
        <f t="shared" si="87"/>
        <v xml:space="preserve">'sale_equity_zscore', </v>
      </c>
    </row>
    <row r="325" spans="1:3" x14ac:dyDescent="0.25">
      <c r="A325" t="s">
        <v>1955</v>
      </c>
      <c r="B325" s="2">
        <v>292</v>
      </c>
      <c r="C325" t="str">
        <f t="shared" si="87"/>
        <v xml:space="preserve">'sale_invcap_sector_zscore', </v>
      </c>
    </row>
    <row r="326" spans="1:3" x14ac:dyDescent="0.25">
      <c r="A326" t="s">
        <v>1958</v>
      </c>
      <c r="B326" s="2">
        <v>293</v>
      </c>
      <c r="C326" t="str">
        <f t="shared" si="87"/>
        <v xml:space="preserve">'sale_invcap_zscore', </v>
      </c>
    </row>
    <row r="327" spans="1:3" x14ac:dyDescent="0.25">
      <c r="A327" t="s">
        <v>1815</v>
      </c>
      <c r="B327" s="2">
        <v>294</v>
      </c>
      <c r="C327" t="str">
        <f t="shared" si="87"/>
        <v xml:space="preserve">'sale_nwc_sector_zscore', </v>
      </c>
    </row>
    <row r="328" spans="1:3" x14ac:dyDescent="0.25">
      <c r="A328" t="s">
        <v>1816</v>
      </c>
      <c r="B328" s="2">
        <v>295</v>
      </c>
      <c r="C328" t="str">
        <f t="shared" si="87"/>
        <v xml:space="preserve">'sale_nwc_zscore', </v>
      </c>
    </row>
    <row r="329" spans="1:3" x14ac:dyDescent="0.25">
      <c r="A329" t="s">
        <v>1889</v>
      </c>
      <c r="B329" s="2">
        <v>296</v>
      </c>
      <c r="C329" t="str">
        <f t="shared" si="87"/>
        <v xml:space="preserve">'SELLPCT_sector_zscore', </v>
      </c>
    </row>
    <row r="330" spans="1:3" x14ac:dyDescent="0.25">
      <c r="A330" t="s">
        <v>1879</v>
      </c>
      <c r="B330" s="2">
        <v>297</v>
      </c>
      <c r="C330" t="str">
        <f t="shared" si="87"/>
        <v xml:space="preserve">'SELLPCT_zscore', </v>
      </c>
    </row>
    <row r="331" spans="1:3" x14ac:dyDescent="0.25">
      <c r="A331" t="s">
        <v>1916</v>
      </c>
      <c r="B331" s="2">
        <v>298</v>
      </c>
      <c r="C331" t="str">
        <f t="shared" si="87"/>
        <v xml:space="preserve">'short_debt_sector_zscore', </v>
      </c>
    </row>
    <row r="332" spans="1:3" x14ac:dyDescent="0.25">
      <c r="A332" t="s">
        <v>1917</v>
      </c>
      <c r="B332" s="2">
        <v>299</v>
      </c>
      <c r="C332" t="str">
        <f t="shared" si="87"/>
        <v xml:space="preserve">'short_debt_zscore', </v>
      </c>
    </row>
    <row r="333" spans="1:3" x14ac:dyDescent="0.25">
      <c r="A333" t="s">
        <v>346</v>
      </c>
      <c r="B333" s="2">
        <v>301</v>
      </c>
      <c r="C333" t="str">
        <f t="shared" si="87"/>
        <v xml:space="preserve">'spcsrc', </v>
      </c>
    </row>
    <row r="334" spans="1:3" x14ac:dyDescent="0.25">
      <c r="A334" t="s">
        <v>1635</v>
      </c>
      <c r="B334" s="2">
        <v>302</v>
      </c>
      <c r="C334" t="str">
        <f t="shared" si="87"/>
        <v xml:space="preserve">'staff_sale_sector_zscore', </v>
      </c>
    </row>
    <row r="335" spans="1:3" x14ac:dyDescent="0.25">
      <c r="A335" t="s">
        <v>1957</v>
      </c>
      <c r="B335" s="2">
        <v>303</v>
      </c>
      <c r="C335" t="str">
        <f t="shared" si="87"/>
        <v xml:space="preserve">'staff_sale_zscore', </v>
      </c>
    </row>
    <row r="336" spans="1:3" x14ac:dyDescent="0.25">
      <c r="A336" t="s">
        <v>1887</v>
      </c>
      <c r="B336" s="2">
        <v>304</v>
      </c>
      <c r="C336" t="str">
        <f t="shared" si="87"/>
        <v xml:space="preserve">'STDEV_sector_zscore', </v>
      </c>
    </row>
    <row r="337" spans="1:3" x14ac:dyDescent="0.25">
      <c r="A337" t="s">
        <v>1884</v>
      </c>
      <c r="B337" s="2">
        <v>305</v>
      </c>
      <c r="C337" t="str">
        <f t="shared" si="87"/>
        <v xml:space="preserve">'STDEV_zscore', </v>
      </c>
    </row>
    <row r="338" spans="1:3" x14ac:dyDescent="0.25">
      <c r="A338" t="s">
        <v>1990</v>
      </c>
      <c r="B338" s="2">
        <v>306</v>
      </c>
      <c r="C338" t="str">
        <f t="shared" si="87"/>
        <v xml:space="preserve">'totdebt_invcap_sector_zscore', </v>
      </c>
    </row>
    <row r="339" spans="1:3" x14ac:dyDescent="0.25">
      <c r="A339" t="s">
        <v>1993</v>
      </c>
      <c r="B339" s="2">
        <v>307</v>
      </c>
      <c r="C339" t="str">
        <f t="shared" si="87"/>
        <v xml:space="preserve">'totdebt_invcap_zscore', </v>
      </c>
    </row>
    <row r="340" spans="1:3" x14ac:dyDescent="0.25">
      <c r="A340" t="s">
        <v>1768</v>
      </c>
      <c r="B340" s="2">
        <v>308</v>
      </c>
      <c r="C340" t="str">
        <f t="shared" si="87"/>
        <v xml:space="preserve">'tvol_sector_zscore', </v>
      </c>
    </row>
    <row r="341" spans="1:3" x14ac:dyDescent="0.25">
      <c r="A341" t="s">
        <v>1779</v>
      </c>
      <c r="B341" s="2">
        <v>309</v>
      </c>
      <c r="C341" t="str">
        <f t="shared" si="87"/>
        <v xml:space="preserve">'tvol_zscore', </v>
      </c>
    </row>
  </sheetData>
  <autoFilter ref="A1:W3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Status</vt:lpstr>
      <vt:lpstr>Status Rd 2</vt:lpstr>
      <vt:lpstr>Variable Library</vt:lpstr>
      <vt:lpstr>Index</vt:lpstr>
      <vt:lpstr>Python Commands</vt:lpstr>
      <vt:lpstr>Z-Score Index</vt:lpstr>
      <vt:lpstr>Status!_FilterDatabase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2017-04-20T16:37:43Z</dcterms:modified>
</cp:coreProperties>
</file>