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2.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benba\Desktop\treasurer\caer galen\Caer Galen 4Q 2025\"/>
    </mc:Choice>
  </mc:AlternateContent>
  <xr:revisionPtr revIDLastSave="0" documentId="13_ncr:1_{BB04D2DB-F396-4CB8-8A1C-2BE6360A3163}" xr6:coauthVersionLast="47" xr6:coauthVersionMax="47" xr10:uidLastSave="{00000000-0000-0000-0000-000000000000}"/>
  <workbookProtection workbookAlgorithmName="SHA-512" workbookHashValue="pENc9LQs8QkJypvQYO8nNWp4xIZHtNof5VRqSifNPExDNcNpAl87OHH5YeK92LVINUznTVF4FfZyycEA6pJUVQ==" workbookSaltValue="xthmL33cxzpe8+Q6Rt1NTg==" workbookSpinCount="100000" lockStructure="1"/>
  <bookViews>
    <workbookView xWindow="4164" yWindow="1764" windowWidth="18828" windowHeight="10164" xr2:uid="{00000000-000D-0000-FFFF-FFFF00000000}"/>
  </bookViews>
  <sheets>
    <sheet name="Contents" sheetId="1" r:id="rId1"/>
    <sheet name="Summary" sheetId="2" r:id="rId2"/>
    <sheet name="Ledger_Q1" sheetId="3" r:id="rId3"/>
    <sheet name="Ledger_Q2" sheetId="4" r:id="rId4"/>
    <sheet name="Ledger_Q3" sheetId="5" r:id="rId5"/>
    <sheet name="Ledger_Q4" sheetId="6" r:id="rId6"/>
    <sheet name="Ledger Report Template" sheetId="7" state="hidden" r:id="rId7"/>
    <sheet name="Equipment_List" sheetId="8" r:id="rId8"/>
    <sheet name="Balances" sheetId="9" r:id="rId9"/>
    <sheet name="Signatories" sheetId="10" r:id="rId10"/>
    <sheet name="Free_Form" sheetId="11" r:id="rId11"/>
    <sheet name="SubAcct Checking" sheetId="32" r:id="rId12"/>
    <sheet name="SubInc Fundraising - Internal" sheetId="33" r:id="rId13"/>
    <sheet name="SubInc Demos and Heraldic Fees" sheetId="34" r:id="rId14"/>
    <sheet name="SubInc Donations" sheetId="35" r:id="rId15"/>
    <sheet name="SubInc Event Income" sheetId="36" r:id="rId16"/>
    <sheet name="SubInc Event Income - ACCEPS" sheetId="37" r:id="rId17"/>
    <sheet name="SubInc Transfer In - In Kingdo" sheetId="38" r:id="rId18"/>
    <sheet name="SubInc Asset Movement" sheetId="39" r:id="rId19"/>
    <sheet name="SubExp Equipment - OA" sheetId="40" r:id="rId20"/>
    <sheet name="SubExp Equipment - AR" sheetId="41" r:id="rId21"/>
    <sheet name="SubExp Food - AR" sheetId="42" r:id="rId22"/>
    <sheet name="SubExp General Supplies - OA" sheetId="43" r:id="rId23"/>
    <sheet name="SubExp General Supplies - AR" sheetId="44" r:id="rId24"/>
    <sheet name="SubExp Occupancy - AR" sheetId="45" r:id="rId25"/>
    <sheet name="SubExp Transfer Out - In Kingd" sheetId="46" r:id="rId26"/>
    <sheet name="SubExp Transfer Out - Out King" sheetId="47" r:id="rId27"/>
    <sheet name="SubExp Transfer Out - SCA Corp" sheetId="48" r:id="rId28"/>
    <sheet name="SubExp Refund" sheetId="49" r:id="rId29"/>
    <sheet name="SubExp Asset Movement" sheetId="50" r:id="rId30"/>
  </sheets>
  <functionGroups builtInGroupCount="19"/>
  <definedNames>
    <definedName name="_xlnm.Print_Area" localSheetId="8">Balances!$A$2:$AM$129</definedName>
    <definedName name="_xlnm.Print_Area" localSheetId="0">Contents!$E$2:$G$32</definedName>
    <definedName name="_xlnm.Print_Area" localSheetId="7">Equipment_List!$B$2:$P$110</definedName>
    <definedName name="_xlnm.Print_Area" localSheetId="2">Ledger_Q1!$B$3:$AG$110</definedName>
    <definedName name="_xlnm.Print_Area" localSheetId="3">Ledger_Q2!$B$3:$AG$110</definedName>
    <definedName name="_xlnm.Print_Area" localSheetId="4">Ledger_Q3!$B$3:$AG$110</definedName>
    <definedName name="_xlnm.Print_Area" localSheetId="5">Ledger_Q4!$B$3:$AG$110</definedName>
    <definedName name="_xlnm.Print_Area" localSheetId="9">Signatories!$B$2:$S$84</definedName>
    <definedName name="_xlnm.Print_Area" localSheetId="11">'SubAcct Checking'!$B$3:$K$351</definedName>
    <definedName name="_xlnm.Print_Area" localSheetId="29">'SubExp Asset Movement'!$B$3:$K$76</definedName>
    <definedName name="_xlnm.Print_Area" localSheetId="20">'SubExp Equipment - AR'!$B$3:$K$21</definedName>
    <definedName name="_xlnm.Print_Area" localSheetId="19">'SubExp Equipment - OA'!$B$3:$K$16</definedName>
    <definedName name="_xlnm.Print_Area" localSheetId="21">'SubExp Food - AR'!$B$3:$K$16</definedName>
    <definedName name="_xlnm.Print_Area" localSheetId="23">'SubExp General Supplies - AR'!$B$3:$K$36</definedName>
    <definedName name="_xlnm.Print_Area" localSheetId="22">'SubExp General Supplies - OA'!$B$3:$K$26</definedName>
    <definedName name="_xlnm.Print_Area" localSheetId="24">'SubExp Occupancy - AR'!$B$3:$K$46</definedName>
    <definedName name="_xlnm.Print_Area" localSheetId="28">'SubExp Refund'!$B$3:$K$26</definedName>
    <definedName name="_xlnm.Print_Area" localSheetId="25">'SubExp Transfer Out - In Kingd'!$B$3:$K$36</definedName>
    <definedName name="_xlnm.Print_Area" localSheetId="26">'SubExp Transfer Out - Out King'!$B$3:$K$26</definedName>
    <definedName name="_xlnm.Print_Area" localSheetId="27">'SubExp Transfer Out - SCA Corp'!$B$3:$K$21</definedName>
    <definedName name="_xlnm.Print_Area" localSheetId="18">'SubInc Asset Movement'!$B$3:$K$36</definedName>
    <definedName name="_xlnm.Print_Area" localSheetId="13">'SubInc Demos and Heraldic Fees'!$B$3:$K$81</definedName>
    <definedName name="_xlnm.Print_Area" localSheetId="14">'SubInc Donations'!$B$3:$K$21</definedName>
    <definedName name="_xlnm.Print_Area" localSheetId="15">'SubInc Event Income'!$B$3:$K$21</definedName>
    <definedName name="_xlnm.Print_Area" localSheetId="16">'SubInc Event Income - ACCEPS'!$B$3:$K$31</definedName>
    <definedName name="_xlnm.Print_Area" localSheetId="12">'SubInc Fundraising - Internal'!$B$3:$K$21</definedName>
    <definedName name="_xlnm.Print_Area" localSheetId="17">'SubInc Transfer In - In Kingdo'!$B$3:$K$21</definedName>
    <definedName name="_xlnm.Print_Area" localSheetId="1">Summary!$B$2:$J$56</definedName>
    <definedName name="_xlnm.Print_Titles" localSheetId="8">Balances!$A:$B</definedName>
  </definedNames>
  <calcPr calcId="191029"/>
</workbook>
</file>

<file path=xl/calcChain.xml><?xml version="1.0" encoding="utf-8"?>
<calcChain xmlns="http://schemas.openxmlformats.org/spreadsheetml/2006/main">
  <c r="C346" i="32" l="1"/>
  <c r="F506" i="50"/>
  <c r="F501" i="50"/>
  <c r="F496" i="50"/>
  <c r="F491" i="50"/>
  <c r="F486" i="50"/>
  <c r="F481" i="50"/>
  <c r="F476" i="50"/>
  <c r="F471" i="50"/>
  <c r="F466" i="50"/>
  <c r="F461" i="50"/>
  <c r="F456" i="50"/>
  <c r="F451" i="50"/>
  <c r="F446" i="50"/>
  <c r="F441" i="50"/>
  <c r="F436" i="50"/>
  <c r="F431" i="50"/>
  <c r="F426" i="50"/>
  <c r="F421" i="50"/>
  <c r="F416" i="50"/>
  <c r="F411" i="50"/>
  <c r="F406" i="50"/>
  <c r="F401" i="50"/>
  <c r="F396" i="50"/>
  <c r="F391" i="50"/>
  <c r="F386" i="50"/>
  <c r="F381" i="50"/>
  <c r="F376" i="50"/>
  <c r="F371" i="50"/>
  <c r="F366" i="50"/>
  <c r="F361" i="50"/>
  <c r="F356" i="50"/>
  <c r="F351" i="50"/>
  <c r="F346" i="50"/>
  <c r="F341" i="50"/>
  <c r="F336" i="50"/>
  <c r="F331" i="50"/>
  <c r="F326" i="50"/>
  <c r="F321" i="50"/>
  <c r="F316" i="50"/>
  <c r="F311" i="50"/>
  <c r="F306" i="50"/>
  <c r="F301" i="50"/>
  <c r="F296" i="50"/>
  <c r="F291" i="50"/>
  <c r="F286" i="50"/>
  <c r="F281" i="50"/>
  <c r="F276" i="50"/>
  <c r="F271" i="50"/>
  <c r="F266" i="50"/>
  <c r="F261" i="50"/>
  <c r="F256" i="50"/>
  <c r="F251" i="50"/>
  <c r="F246" i="50"/>
  <c r="F241" i="50"/>
  <c r="F236" i="50"/>
  <c r="F231" i="50"/>
  <c r="F226" i="50"/>
  <c r="F221" i="50"/>
  <c r="F216" i="50"/>
  <c r="F211" i="50"/>
  <c r="F206" i="50"/>
  <c r="F201" i="50"/>
  <c r="F196" i="50"/>
  <c r="F191" i="50"/>
  <c r="F186" i="50"/>
  <c r="F181" i="50"/>
  <c r="F176" i="50"/>
  <c r="F171" i="50"/>
  <c r="F166" i="50"/>
  <c r="F161" i="50"/>
  <c r="F156" i="50"/>
  <c r="F151" i="50"/>
  <c r="F146" i="50"/>
  <c r="F141" i="50"/>
  <c r="F136" i="50"/>
  <c r="F131" i="50"/>
  <c r="F126" i="50"/>
  <c r="F121" i="50"/>
  <c r="F116" i="50"/>
  <c r="F111" i="50"/>
  <c r="F106" i="50"/>
  <c r="F101" i="50"/>
  <c r="F96" i="50"/>
  <c r="F91" i="50"/>
  <c r="F86" i="50"/>
  <c r="F81" i="50"/>
  <c r="F76" i="50"/>
  <c r="F71" i="50"/>
  <c r="F66" i="50"/>
  <c r="F61" i="50"/>
  <c r="F56" i="50"/>
  <c r="F51" i="50"/>
  <c r="F46" i="50"/>
  <c r="B46" i="50"/>
  <c r="B51" i="50" s="1"/>
  <c r="B56" i="50" s="1"/>
  <c r="B61" i="50" s="1"/>
  <c r="B66" i="50" s="1"/>
  <c r="B71" i="50" s="1"/>
  <c r="B76" i="50" s="1"/>
  <c r="B81" i="50" s="1"/>
  <c r="B86" i="50" s="1"/>
  <c r="B91" i="50" s="1"/>
  <c r="B96" i="50" s="1"/>
  <c r="B101" i="50" s="1"/>
  <c r="B106" i="50" s="1"/>
  <c r="B111" i="50" s="1"/>
  <c r="B116" i="50" s="1"/>
  <c r="B121" i="50" s="1"/>
  <c r="B126" i="50" s="1"/>
  <c r="B131" i="50" s="1"/>
  <c r="B136" i="50" s="1"/>
  <c r="B141" i="50" s="1"/>
  <c r="B146" i="50" s="1"/>
  <c r="B151" i="50" s="1"/>
  <c r="B156" i="50" s="1"/>
  <c r="B161" i="50" s="1"/>
  <c r="B166" i="50" s="1"/>
  <c r="B171" i="50" s="1"/>
  <c r="B176" i="50" s="1"/>
  <c r="B181" i="50" s="1"/>
  <c r="B186" i="50" s="1"/>
  <c r="B191" i="50" s="1"/>
  <c r="B196" i="50" s="1"/>
  <c r="B201" i="50" s="1"/>
  <c r="B206" i="50" s="1"/>
  <c r="B211" i="50" s="1"/>
  <c r="B216" i="50" s="1"/>
  <c r="B221" i="50" s="1"/>
  <c r="B226" i="50" s="1"/>
  <c r="B231" i="50" s="1"/>
  <c r="B236" i="50" s="1"/>
  <c r="B241" i="50" s="1"/>
  <c r="B246" i="50" s="1"/>
  <c r="B251" i="50" s="1"/>
  <c r="B256" i="50" s="1"/>
  <c r="B261" i="50" s="1"/>
  <c r="B266" i="50" s="1"/>
  <c r="B271" i="50" s="1"/>
  <c r="B276" i="50" s="1"/>
  <c r="B281" i="50" s="1"/>
  <c r="B286" i="50" s="1"/>
  <c r="B291" i="50" s="1"/>
  <c r="B296" i="50" s="1"/>
  <c r="B301" i="50" s="1"/>
  <c r="B306" i="50" s="1"/>
  <c r="B311" i="50" s="1"/>
  <c r="B316" i="50" s="1"/>
  <c r="B321" i="50" s="1"/>
  <c r="B326" i="50" s="1"/>
  <c r="B331" i="50" s="1"/>
  <c r="B336" i="50" s="1"/>
  <c r="B341" i="50" s="1"/>
  <c r="B346" i="50" s="1"/>
  <c r="B351" i="50" s="1"/>
  <c r="B356" i="50" s="1"/>
  <c r="B361" i="50" s="1"/>
  <c r="B366" i="50" s="1"/>
  <c r="B371" i="50" s="1"/>
  <c r="B376" i="50" s="1"/>
  <c r="B381" i="50" s="1"/>
  <c r="B386" i="50" s="1"/>
  <c r="B391" i="50" s="1"/>
  <c r="B396" i="50" s="1"/>
  <c r="B401" i="50" s="1"/>
  <c r="B406" i="50" s="1"/>
  <c r="B411" i="50" s="1"/>
  <c r="B416" i="50" s="1"/>
  <c r="B421" i="50" s="1"/>
  <c r="B426" i="50" s="1"/>
  <c r="B431" i="50" s="1"/>
  <c r="B436" i="50" s="1"/>
  <c r="B441" i="50" s="1"/>
  <c r="B446" i="50" s="1"/>
  <c r="B451" i="50" s="1"/>
  <c r="B456" i="50" s="1"/>
  <c r="B461" i="50" s="1"/>
  <c r="B466" i="50" s="1"/>
  <c r="B471" i="50" s="1"/>
  <c r="B476" i="50" s="1"/>
  <c r="B481" i="50" s="1"/>
  <c r="B486" i="50" s="1"/>
  <c r="B491" i="50" s="1"/>
  <c r="B496" i="50" s="1"/>
  <c r="B501" i="50" s="1"/>
  <c r="B506" i="50" s="1"/>
  <c r="F41" i="50"/>
  <c r="F36" i="50"/>
  <c r="F31" i="50"/>
  <c r="B31" i="50"/>
  <c r="F26" i="50"/>
  <c r="F21" i="50"/>
  <c r="F16" i="50"/>
  <c r="B16" i="50"/>
  <c r="B21" i="50" s="1"/>
  <c r="B26" i="50" s="1"/>
  <c r="F11" i="50"/>
  <c r="C11" i="50"/>
  <c r="C16" i="50" s="1"/>
  <c r="C21" i="50" s="1"/>
  <c r="C26" i="50" s="1"/>
  <c r="C31" i="50" s="1"/>
  <c r="B7" i="50"/>
  <c r="B3" i="50"/>
  <c r="F506" i="49"/>
  <c r="F501" i="49"/>
  <c r="F496" i="49"/>
  <c r="F491" i="49"/>
  <c r="F486" i="49"/>
  <c r="F481" i="49"/>
  <c r="F476" i="49"/>
  <c r="F471" i="49"/>
  <c r="F466" i="49"/>
  <c r="F461" i="49"/>
  <c r="F456" i="49"/>
  <c r="F451" i="49"/>
  <c r="F446" i="49"/>
  <c r="F441" i="49"/>
  <c r="F436" i="49"/>
  <c r="F431" i="49"/>
  <c r="F426" i="49"/>
  <c r="F421" i="49"/>
  <c r="F416" i="49"/>
  <c r="F411" i="49"/>
  <c r="F406" i="49"/>
  <c r="F401" i="49"/>
  <c r="F396" i="49"/>
  <c r="F391" i="49"/>
  <c r="F386" i="49"/>
  <c r="F381" i="49"/>
  <c r="F376" i="49"/>
  <c r="F371" i="49"/>
  <c r="F366" i="49"/>
  <c r="F361" i="49"/>
  <c r="F356" i="49"/>
  <c r="F351" i="49"/>
  <c r="F346" i="49"/>
  <c r="F341" i="49"/>
  <c r="F336" i="49"/>
  <c r="F331" i="49"/>
  <c r="F326" i="49"/>
  <c r="F321" i="49"/>
  <c r="F316" i="49"/>
  <c r="F311" i="49"/>
  <c r="F306" i="49"/>
  <c r="F301" i="49"/>
  <c r="F296" i="49"/>
  <c r="F291" i="49"/>
  <c r="F286" i="49"/>
  <c r="F281" i="49"/>
  <c r="F276" i="49"/>
  <c r="F271" i="49"/>
  <c r="F266" i="49"/>
  <c r="F261" i="49"/>
  <c r="F256" i="49"/>
  <c r="F251" i="49"/>
  <c r="F246" i="49"/>
  <c r="F241" i="49"/>
  <c r="F236" i="49"/>
  <c r="F231" i="49"/>
  <c r="F226" i="49"/>
  <c r="F221" i="49"/>
  <c r="F216" i="49"/>
  <c r="F211" i="49"/>
  <c r="F206" i="49"/>
  <c r="F201" i="49"/>
  <c r="F196" i="49"/>
  <c r="F191" i="49"/>
  <c r="F186" i="49"/>
  <c r="F181" i="49"/>
  <c r="F176" i="49"/>
  <c r="F171" i="49"/>
  <c r="F166" i="49"/>
  <c r="F161" i="49"/>
  <c r="F156" i="49"/>
  <c r="F151" i="49"/>
  <c r="F146" i="49"/>
  <c r="F141" i="49"/>
  <c r="F136" i="49"/>
  <c r="F131" i="49"/>
  <c r="F126" i="49"/>
  <c r="F121" i="49"/>
  <c r="F116" i="49"/>
  <c r="F111" i="49"/>
  <c r="F106" i="49"/>
  <c r="F101" i="49"/>
  <c r="F96" i="49"/>
  <c r="F91" i="49"/>
  <c r="F86" i="49"/>
  <c r="F81" i="49"/>
  <c r="F76" i="49"/>
  <c r="F71" i="49"/>
  <c r="F66" i="49"/>
  <c r="F61" i="49"/>
  <c r="F56" i="49"/>
  <c r="F51" i="49"/>
  <c r="F46" i="49"/>
  <c r="B46" i="49"/>
  <c r="B51" i="49" s="1"/>
  <c r="B56" i="49" s="1"/>
  <c r="B61" i="49" s="1"/>
  <c r="B66" i="49" s="1"/>
  <c r="B71" i="49" s="1"/>
  <c r="B76" i="49" s="1"/>
  <c r="B81" i="49" s="1"/>
  <c r="B86" i="49" s="1"/>
  <c r="B91" i="49" s="1"/>
  <c r="B96" i="49" s="1"/>
  <c r="B101" i="49" s="1"/>
  <c r="B106" i="49" s="1"/>
  <c r="B111" i="49" s="1"/>
  <c r="B116" i="49" s="1"/>
  <c r="B121" i="49" s="1"/>
  <c r="B126" i="49" s="1"/>
  <c r="B131" i="49" s="1"/>
  <c r="B136" i="49" s="1"/>
  <c r="B141" i="49" s="1"/>
  <c r="B146" i="49" s="1"/>
  <c r="B151" i="49" s="1"/>
  <c r="B156" i="49" s="1"/>
  <c r="B161" i="49" s="1"/>
  <c r="B166" i="49" s="1"/>
  <c r="B171" i="49" s="1"/>
  <c r="B176" i="49" s="1"/>
  <c r="B181" i="49" s="1"/>
  <c r="B186" i="49" s="1"/>
  <c r="B191" i="49" s="1"/>
  <c r="B196" i="49" s="1"/>
  <c r="B201" i="49" s="1"/>
  <c r="B206" i="49" s="1"/>
  <c r="B211" i="49" s="1"/>
  <c r="B216" i="49" s="1"/>
  <c r="B221" i="49" s="1"/>
  <c r="B226" i="49" s="1"/>
  <c r="B231" i="49" s="1"/>
  <c r="B236" i="49" s="1"/>
  <c r="B241" i="49" s="1"/>
  <c r="B246" i="49" s="1"/>
  <c r="B251" i="49" s="1"/>
  <c r="B256" i="49" s="1"/>
  <c r="B261" i="49" s="1"/>
  <c r="B266" i="49" s="1"/>
  <c r="B271" i="49" s="1"/>
  <c r="B276" i="49" s="1"/>
  <c r="B281" i="49" s="1"/>
  <c r="B286" i="49" s="1"/>
  <c r="B291" i="49" s="1"/>
  <c r="B296" i="49" s="1"/>
  <c r="B301" i="49" s="1"/>
  <c r="B306" i="49" s="1"/>
  <c r="B311" i="49" s="1"/>
  <c r="B316" i="49" s="1"/>
  <c r="B321" i="49" s="1"/>
  <c r="B326" i="49" s="1"/>
  <c r="B331" i="49" s="1"/>
  <c r="B336" i="49" s="1"/>
  <c r="B341" i="49" s="1"/>
  <c r="B346" i="49" s="1"/>
  <c r="B351" i="49" s="1"/>
  <c r="B356" i="49" s="1"/>
  <c r="B361" i="49" s="1"/>
  <c r="B366" i="49" s="1"/>
  <c r="B371" i="49" s="1"/>
  <c r="B376" i="49" s="1"/>
  <c r="B381" i="49" s="1"/>
  <c r="B386" i="49" s="1"/>
  <c r="B391" i="49" s="1"/>
  <c r="B396" i="49" s="1"/>
  <c r="B401" i="49" s="1"/>
  <c r="B406" i="49" s="1"/>
  <c r="B411" i="49" s="1"/>
  <c r="B416" i="49" s="1"/>
  <c r="B421" i="49" s="1"/>
  <c r="B426" i="49" s="1"/>
  <c r="B431" i="49" s="1"/>
  <c r="B436" i="49" s="1"/>
  <c r="B441" i="49" s="1"/>
  <c r="B446" i="49" s="1"/>
  <c r="B451" i="49" s="1"/>
  <c r="B456" i="49" s="1"/>
  <c r="B461" i="49" s="1"/>
  <c r="B466" i="49" s="1"/>
  <c r="B471" i="49" s="1"/>
  <c r="B476" i="49" s="1"/>
  <c r="B481" i="49" s="1"/>
  <c r="B486" i="49" s="1"/>
  <c r="B491" i="49" s="1"/>
  <c r="B496" i="49" s="1"/>
  <c r="B501" i="49" s="1"/>
  <c r="B506" i="49" s="1"/>
  <c r="F41" i="49"/>
  <c r="F36" i="49"/>
  <c r="F31" i="49"/>
  <c r="F26" i="49"/>
  <c r="F21" i="49"/>
  <c r="F16" i="49"/>
  <c r="B16" i="49"/>
  <c r="B21" i="49" s="1"/>
  <c r="B26" i="49" s="1"/>
  <c r="B31" i="49" s="1"/>
  <c r="F11" i="49"/>
  <c r="C11" i="49" s="1"/>
  <c r="B7" i="49"/>
  <c r="B3" i="49"/>
  <c r="F506" i="48"/>
  <c r="F501" i="48"/>
  <c r="F496" i="48"/>
  <c r="F491" i="48"/>
  <c r="F486" i="48"/>
  <c r="F481" i="48"/>
  <c r="F476" i="48"/>
  <c r="F471" i="48"/>
  <c r="F466" i="48"/>
  <c r="F461" i="48"/>
  <c r="F456" i="48"/>
  <c r="F451" i="48"/>
  <c r="F446" i="48"/>
  <c r="F441" i="48"/>
  <c r="F436" i="48"/>
  <c r="F431" i="48"/>
  <c r="F426" i="48"/>
  <c r="F421" i="48"/>
  <c r="F416" i="48"/>
  <c r="F411" i="48"/>
  <c r="F406" i="48"/>
  <c r="F401" i="48"/>
  <c r="F396" i="48"/>
  <c r="F391" i="48"/>
  <c r="F386" i="48"/>
  <c r="F381" i="48"/>
  <c r="F376" i="48"/>
  <c r="F371" i="48"/>
  <c r="F366" i="48"/>
  <c r="F361" i="48"/>
  <c r="F356" i="48"/>
  <c r="F351" i="48"/>
  <c r="F346" i="48"/>
  <c r="F341" i="48"/>
  <c r="F336" i="48"/>
  <c r="F331" i="48"/>
  <c r="F326" i="48"/>
  <c r="F321" i="48"/>
  <c r="F316" i="48"/>
  <c r="F311" i="48"/>
  <c r="F306" i="48"/>
  <c r="F301" i="48"/>
  <c r="F296" i="48"/>
  <c r="F291" i="48"/>
  <c r="F286" i="48"/>
  <c r="F281" i="48"/>
  <c r="F276" i="48"/>
  <c r="F271" i="48"/>
  <c r="F266" i="48"/>
  <c r="F261" i="48"/>
  <c r="F256" i="48"/>
  <c r="F251" i="48"/>
  <c r="F246" i="48"/>
  <c r="F241" i="48"/>
  <c r="F236" i="48"/>
  <c r="F231" i="48"/>
  <c r="F226" i="48"/>
  <c r="F221" i="48"/>
  <c r="F216" i="48"/>
  <c r="F211" i="48"/>
  <c r="F206" i="48"/>
  <c r="F201" i="48"/>
  <c r="F196" i="48"/>
  <c r="F191" i="48"/>
  <c r="F186" i="48"/>
  <c r="F181" i="48"/>
  <c r="F176" i="48"/>
  <c r="F171" i="48"/>
  <c r="F166" i="48"/>
  <c r="F161" i="48"/>
  <c r="F156" i="48"/>
  <c r="F151" i="48"/>
  <c r="F146" i="48"/>
  <c r="F141" i="48"/>
  <c r="F136" i="48"/>
  <c r="F131" i="48"/>
  <c r="F126" i="48"/>
  <c r="F121" i="48"/>
  <c r="F116" i="48"/>
  <c r="F111" i="48"/>
  <c r="F106" i="48"/>
  <c r="F101" i="48"/>
  <c r="F96" i="48"/>
  <c r="F91" i="48"/>
  <c r="F86" i="48"/>
  <c r="F81" i="48"/>
  <c r="F76" i="48"/>
  <c r="F71" i="48"/>
  <c r="F66" i="48"/>
  <c r="F61" i="48"/>
  <c r="F56" i="48"/>
  <c r="F51" i="48"/>
  <c r="F46" i="48"/>
  <c r="B46" i="48"/>
  <c r="B51" i="48" s="1"/>
  <c r="B56" i="48" s="1"/>
  <c r="B61" i="48" s="1"/>
  <c r="B66" i="48" s="1"/>
  <c r="B71" i="48" s="1"/>
  <c r="B76" i="48" s="1"/>
  <c r="B81" i="48" s="1"/>
  <c r="B86" i="48" s="1"/>
  <c r="B91" i="48" s="1"/>
  <c r="B96" i="48" s="1"/>
  <c r="B101" i="48" s="1"/>
  <c r="B106" i="48" s="1"/>
  <c r="B111" i="48" s="1"/>
  <c r="B116" i="48" s="1"/>
  <c r="B121" i="48" s="1"/>
  <c r="B126" i="48" s="1"/>
  <c r="B131" i="48" s="1"/>
  <c r="B136" i="48" s="1"/>
  <c r="B141" i="48" s="1"/>
  <c r="B146" i="48" s="1"/>
  <c r="B151" i="48" s="1"/>
  <c r="B156" i="48" s="1"/>
  <c r="B161" i="48" s="1"/>
  <c r="B166" i="48" s="1"/>
  <c r="B171" i="48" s="1"/>
  <c r="B176" i="48" s="1"/>
  <c r="B181" i="48" s="1"/>
  <c r="B186" i="48" s="1"/>
  <c r="B191" i="48" s="1"/>
  <c r="B196" i="48" s="1"/>
  <c r="B201" i="48" s="1"/>
  <c r="B206" i="48" s="1"/>
  <c r="B211" i="48" s="1"/>
  <c r="B216" i="48" s="1"/>
  <c r="B221" i="48" s="1"/>
  <c r="B226" i="48" s="1"/>
  <c r="B231" i="48" s="1"/>
  <c r="B236" i="48" s="1"/>
  <c r="B241" i="48" s="1"/>
  <c r="B246" i="48" s="1"/>
  <c r="B251" i="48" s="1"/>
  <c r="B256" i="48" s="1"/>
  <c r="B261" i="48" s="1"/>
  <c r="B266" i="48" s="1"/>
  <c r="B271" i="48" s="1"/>
  <c r="B276" i="48" s="1"/>
  <c r="B281" i="48" s="1"/>
  <c r="B286" i="48" s="1"/>
  <c r="B291" i="48" s="1"/>
  <c r="B296" i="48" s="1"/>
  <c r="B301" i="48" s="1"/>
  <c r="B306" i="48" s="1"/>
  <c r="B311" i="48" s="1"/>
  <c r="B316" i="48" s="1"/>
  <c r="B321" i="48" s="1"/>
  <c r="B326" i="48" s="1"/>
  <c r="B331" i="48" s="1"/>
  <c r="B336" i="48" s="1"/>
  <c r="B341" i="48" s="1"/>
  <c r="B346" i="48" s="1"/>
  <c r="B351" i="48" s="1"/>
  <c r="B356" i="48" s="1"/>
  <c r="B361" i="48" s="1"/>
  <c r="B366" i="48" s="1"/>
  <c r="B371" i="48" s="1"/>
  <c r="B376" i="48" s="1"/>
  <c r="B381" i="48" s="1"/>
  <c r="B386" i="48" s="1"/>
  <c r="B391" i="48" s="1"/>
  <c r="B396" i="48" s="1"/>
  <c r="B401" i="48" s="1"/>
  <c r="B406" i="48" s="1"/>
  <c r="B411" i="48" s="1"/>
  <c r="B416" i="48" s="1"/>
  <c r="B421" i="48" s="1"/>
  <c r="B426" i="48" s="1"/>
  <c r="B431" i="48" s="1"/>
  <c r="B436" i="48" s="1"/>
  <c r="B441" i="48" s="1"/>
  <c r="B446" i="48" s="1"/>
  <c r="B451" i="48" s="1"/>
  <c r="B456" i="48" s="1"/>
  <c r="B461" i="48" s="1"/>
  <c r="B466" i="48" s="1"/>
  <c r="B471" i="48" s="1"/>
  <c r="B476" i="48" s="1"/>
  <c r="B481" i="48" s="1"/>
  <c r="B486" i="48" s="1"/>
  <c r="B491" i="48" s="1"/>
  <c r="B496" i="48" s="1"/>
  <c r="B501" i="48" s="1"/>
  <c r="B506" i="48" s="1"/>
  <c r="F41" i="48"/>
  <c r="F36" i="48"/>
  <c r="F31" i="48"/>
  <c r="F26" i="48"/>
  <c r="F21" i="48"/>
  <c r="F16" i="48"/>
  <c r="B16" i="48"/>
  <c r="B21" i="48" s="1"/>
  <c r="B26" i="48" s="1"/>
  <c r="B31" i="48" s="1"/>
  <c r="F11" i="48"/>
  <c r="C11" i="48"/>
  <c r="C16" i="48" s="1"/>
  <c r="C21" i="48" s="1"/>
  <c r="C26" i="48" s="1"/>
  <c r="C31" i="48" s="1"/>
  <c r="B7" i="48"/>
  <c r="B3" i="48"/>
  <c r="F506" i="47"/>
  <c r="F501" i="47"/>
  <c r="F496" i="47"/>
  <c r="F491" i="47"/>
  <c r="F486" i="47"/>
  <c r="F481" i="47"/>
  <c r="F476" i="47"/>
  <c r="F471" i="47"/>
  <c r="F466" i="47"/>
  <c r="F461" i="47"/>
  <c r="F456" i="47"/>
  <c r="F451" i="47"/>
  <c r="F446" i="47"/>
  <c r="F441" i="47"/>
  <c r="F436" i="47"/>
  <c r="F431" i="47"/>
  <c r="F426" i="47"/>
  <c r="F421" i="47"/>
  <c r="F416" i="47"/>
  <c r="F411" i="47"/>
  <c r="F406" i="47"/>
  <c r="F401" i="47"/>
  <c r="F396" i="47"/>
  <c r="F391" i="47"/>
  <c r="F386" i="47"/>
  <c r="F381" i="47"/>
  <c r="F376" i="47"/>
  <c r="F371" i="47"/>
  <c r="F366" i="47"/>
  <c r="F361" i="47"/>
  <c r="F356" i="47"/>
  <c r="F351" i="47"/>
  <c r="F346" i="47"/>
  <c r="F341" i="47"/>
  <c r="F336" i="47"/>
  <c r="F331" i="47"/>
  <c r="F326" i="47"/>
  <c r="F321" i="47"/>
  <c r="F316" i="47"/>
  <c r="F311" i="47"/>
  <c r="F306" i="47"/>
  <c r="F301" i="47"/>
  <c r="F296" i="47"/>
  <c r="F291" i="47"/>
  <c r="F286" i="47"/>
  <c r="F281" i="47"/>
  <c r="F276" i="47"/>
  <c r="F271" i="47"/>
  <c r="F266" i="47"/>
  <c r="F261" i="47"/>
  <c r="F256" i="47"/>
  <c r="F251" i="47"/>
  <c r="F246" i="47"/>
  <c r="F241" i="47"/>
  <c r="F236" i="47"/>
  <c r="F231" i="47"/>
  <c r="F226" i="47"/>
  <c r="F221" i="47"/>
  <c r="F216" i="47"/>
  <c r="F211" i="47"/>
  <c r="F206" i="47"/>
  <c r="F201" i="47"/>
  <c r="F196" i="47"/>
  <c r="F191" i="47"/>
  <c r="F186" i="47"/>
  <c r="F181" i="47"/>
  <c r="F176" i="47"/>
  <c r="F171" i="47"/>
  <c r="F166" i="47"/>
  <c r="F161" i="47"/>
  <c r="F156" i="47"/>
  <c r="F151" i="47"/>
  <c r="F146" i="47"/>
  <c r="F141" i="47"/>
  <c r="F136" i="47"/>
  <c r="F131" i="47"/>
  <c r="F126" i="47"/>
  <c r="F121" i="47"/>
  <c r="F116" i="47"/>
  <c r="F111" i="47"/>
  <c r="F106" i="47"/>
  <c r="F101" i="47"/>
  <c r="F96" i="47"/>
  <c r="F91" i="47"/>
  <c r="F86" i="47"/>
  <c r="F81" i="47"/>
  <c r="F76" i="47"/>
  <c r="F71" i="47"/>
  <c r="F66" i="47"/>
  <c r="F61" i="47"/>
  <c r="F56" i="47"/>
  <c r="F51" i="47"/>
  <c r="F46" i="47"/>
  <c r="B46" i="47"/>
  <c r="B51" i="47" s="1"/>
  <c r="B56" i="47" s="1"/>
  <c r="B61" i="47" s="1"/>
  <c r="B66" i="47" s="1"/>
  <c r="B71" i="47" s="1"/>
  <c r="B76" i="47" s="1"/>
  <c r="B81" i="47" s="1"/>
  <c r="B86" i="47" s="1"/>
  <c r="B91" i="47" s="1"/>
  <c r="B96" i="47" s="1"/>
  <c r="B101" i="47" s="1"/>
  <c r="B106" i="47" s="1"/>
  <c r="B111" i="47" s="1"/>
  <c r="B116" i="47" s="1"/>
  <c r="B121" i="47" s="1"/>
  <c r="B126" i="47" s="1"/>
  <c r="B131" i="47" s="1"/>
  <c r="B136" i="47" s="1"/>
  <c r="B141" i="47" s="1"/>
  <c r="B146" i="47" s="1"/>
  <c r="B151" i="47" s="1"/>
  <c r="B156" i="47" s="1"/>
  <c r="B161" i="47" s="1"/>
  <c r="B166" i="47" s="1"/>
  <c r="B171" i="47" s="1"/>
  <c r="B176" i="47" s="1"/>
  <c r="B181" i="47" s="1"/>
  <c r="B186" i="47" s="1"/>
  <c r="B191" i="47" s="1"/>
  <c r="B196" i="47" s="1"/>
  <c r="B201" i="47" s="1"/>
  <c r="B206" i="47" s="1"/>
  <c r="B211" i="47" s="1"/>
  <c r="B216" i="47" s="1"/>
  <c r="B221" i="47" s="1"/>
  <c r="B226" i="47" s="1"/>
  <c r="B231" i="47" s="1"/>
  <c r="B236" i="47" s="1"/>
  <c r="B241" i="47" s="1"/>
  <c r="B246" i="47" s="1"/>
  <c r="B251" i="47" s="1"/>
  <c r="B256" i="47" s="1"/>
  <c r="B261" i="47" s="1"/>
  <c r="B266" i="47" s="1"/>
  <c r="B271" i="47" s="1"/>
  <c r="B276" i="47" s="1"/>
  <c r="B281" i="47" s="1"/>
  <c r="B286" i="47" s="1"/>
  <c r="B291" i="47" s="1"/>
  <c r="B296" i="47" s="1"/>
  <c r="B301" i="47" s="1"/>
  <c r="B306" i="47" s="1"/>
  <c r="B311" i="47" s="1"/>
  <c r="B316" i="47" s="1"/>
  <c r="B321" i="47" s="1"/>
  <c r="B326" i="47" s="1"/>
  <c r="B331" i="47" s="1"/>
  <c r="B336" i="47" s="1"/>
  <c r="B341" i="47" s="1"/>
  <c r="B346" i="47" s="1"/>
  <c r="B351" i="47" s="1"/>
  <c r="B356" i="47" s="1"/>
  <c r="B361" i="47" s="1"/>
  <c r="B366" i="47" s="1"/>
  <c r="B371" i="47" s="1"/>
  <c r="B376" i="47" s="1"/>
  <c r="B381" i="47" s="1"/>
  <c r="B386" i="47" s="1"/>
  <c r="B391" i="47" s="1"/>
  <c r="B396" i="47" s="1"/>
  <c r="B401" i="47" s="1"/>
  <c r="B406" i="47" s="1"/>
  <c r="B411" i="47" s="1"/>
  <c r="B416" i="47" s="1"/>
  <c r="B421" i="47" s="1"/>
  <c r="B426" i="47" s="1"/>
  <c r="B431" i="47" s="1"/>
  <c r="B436" i="47" s="1"/>
  <c r="B441" i="47" s="1"/>
  <c r="B446" i="47" s="1"/>
  <c r="B451" i="47" s="1"/>
  <c r="B456" i="47" s="1"/>
  <c r="B461" i="47" s="1"/>
  <c r="B466" i="47" s="1"/>
  <c r="B471" i="47" s="1"/>
  <c r="B476" i="47" s="1"/>
  <c r="B481" i="47" s="1"/>
  <c r="B486" i="47" s="1"/>
  <c r="B491" i="47" s="1"/>
  <c r="B496" i="47" s="1"/>
  <c r="B501" i="47" s="1"/>
  <c r="B506" i="47" s="1"/>
  <c r="F41" i="47"/>
  <c r="F36" i="47"/>
  <c r="F31" i="47"/>
  <c r="B31" i="47"/>
  <c r="F26" i="47"/>
  <c r="F21" i="47"/>
  <c r="F16" i="47"/>
  <c r="B16" i="47"/>
  <c r="B21" i="47" s="1"/>
  <c r="B26" i="47" s="1"/>
  <c r="F11" i="47"/>
  <c r="C11" i="47"/>
  <c r="C16" i="47" s="1"/>
  <c r="C21" i="47" s="1"/>
  <c r="C26" i="47" s="1"/>
  <c r="C31" i="47" s="1"/>
  <c r="B7" i="47"/>
  <c r="B3" i="47"/>
  <c r="F506" i="46"/>
  <c r="F501" i="46"/>
  <c r="F496" i="46"/>
  <c r="F491" i="46"/>
  <c r="F486" i="46"/>
  <c r="F481" i="46"/>
  <c r="F476" i="46"/>
  <c r="F471" i="46"/>
  <c r="F466" i="46"/>
  <c r="F461" i="46"/>
  <c r="F456" i="46"/>
  <c r="F451" i="46"/>
  <c r="F446" i="46"/>
  <c r="F441" i="46"/>
  <c r="F436" i="46"/>
  <c r="F431" i="46"/>
  <c r="F426" i="46"/>
  <c r="F421" i="46"/>
  <c r="F416" i="46"/>
  <c r="F411" i="46"/>
  <c r="F406" i="46"/>
  <c r="F401" i="46"/>
  <c r="F396" i="46"/>
  <c r="F391" i="46"/>
  <c r="F386" i="46"/>
  <c r="F381" i="46"/>
  <c r="F376" i="46"/>
  <c r="F371" i="46"/>
  <c r="F366" i="46"/>
  <c r="F361" i="46"/>
  <c r="F356" i="46"/>
  <c r="F351" i="46"/>
  <c r="F346" i="46"/>
  <c r="F341" i="46"/>
  <c r="F336" i="46"/>
  <c r="F331" i="46"/>
  <c r="F326" i="46"/>
  <c r="F321" i="46"/>
  <c r="F316" i="46"/>
  <c r="F311" i="46"/>
  <c r="F306" i="46"/>
  <c r="F301" i="46"/>
  <c r="F296" i="46"/>
  <c r="F291" i="46"/>
  <c r="F286" i="46"/>
  <c r="F281" i="46"/>
  <c r="F276" i="46"/>
  <c r="F271" i="46"/>
  <c r="F266" i="46"/>
  <c r="F261" i="46"/>
  <c r="F256" i="46"/>
  <c r="F251" i="46"/>
  <c r="F246" i="46"/>
  <c r="F241" i="46"/>
  <c r="F236" i="46"/>
  <c r="F231" i="46"/>
  <c r="F226" i="46"/>
  <c r="F221" i="46"/>
  <c r="F216" i="46"/>
  <c r="F211" i="46"/>
  <c r="F206" i="46"/>
  <c r="F201" i="46"/>
  <c r="F196" i="46"/>
  <c r="F191" i="46"/>
  <c r="F186" i="46"/>
  <c r="F181" i="46"/>
  <c r="F176" i="46"/>
  <c r="F171" i="46"/>
  <c r="F166" i="46"/>
  <c r="F161" i="46"/>
  <c r="F156" i="46"/>
  <c r="F151" i="46"/>
  <c r="F146" i="46"/>
  <c r="F141" i="46"/>
  <c r="F136" i="46"/>
  <c r="F131" i="46"/>
  <c r="F126" i="46"/>
  <c r="F121" i="46"/>
  <c r="F116" i="46"/>
  <c r="F111" i="46"/>
  <c r="F106" i="46"/>
  <c r="F101" i="46"/>
  <c r="F96" i="46"/>
  <c r="F91" i="46"/>
  <c r="F86" i="46"/>
  <c r="F81" i="46"/>
  <c r="F76" i="46"/>
  <c r="F71" i="46"/>
  <c r="F66" i="46"/>
  <c r="F61" i="46"/>
  <c r="F56" i="46"/>
  <c r="F51" i="46"/>
  <c r="F46" i="46"/>
  <c r="B46" i="46"/>
  <c r="B51" i="46" s="1"/>
  <c r="B56" i="46" s="1"/>
  <c r="B61" i="46" s="1"/>
  <c r="B66" i="46" s="1"/>
  <c r="B71" i="46" s="1"/>
  <c r="B76" i="46" s="1"/>
  <c r="B81" i="46" s="1"/>
  <c r="B86" i="46" s="1"/>
  <c r="B91" i="46" s="1"/>
  <c r="B96" i="46" s="1"/>
  <c r="B101" i="46" s="1"/>
  <c r="B106" i="46" s="1"/>
  <c r="B111" i="46" s="1"/>
  <c r="B116" i="46" s="1"/>
  <c r="B121" i="46" s="1"/>
  <c r="B126" i="46" s="1"/>
  <c r="B131" i="46" s="1"/>
  <c r="B136" i="46" s="1"/>
  <c r="B141" i="46" s="1"/>
  <c r="B146" i="46" s="1"/>
  <c r="B151" i="46" s="1"/>
  <c r="B156" i="46" s="1"/>
  <c r="B161" i="46" s="1"/>
  <c r="B166" i="46" s="1"/>
  <c r="B171" i="46" s="1"/>
  <c r="B176" i="46" s="1"/>
  <c r="B181" i="46" s="1"/>
  <c r="B186" i="46" s="1"/>
  <c r="B191" i="46" s="1"/>
  <c r="B196" i="46" s="1"/>
  <c r="B201" i="46" s="1"/>
  <c r="B206" i="46" s="1"/>
  <c r="B211" i="46" s="1"/>
  <c r="B216" i="46" s="1"/>
  <c r="B221" i="46" s="1"/>
  <c r="B226" i="46" s="1"/>
  <c r="B231" i="46" s="1"/>
  <c r="B236" i="46" s="1"/>
  <c r="B241" i="46" s="1"/>
  <c r="B246" i="46" s="1"/>
  <c r="B251" i="46" s="1"/>
  <c r="B256" i="46" s="1"/>
  <c r="B261" i="46" s="1"/>
  <c r="B266" i="46" s="1"/>
  <c r="B271" i="46" s="1"/>
  <c r="B276" i="46" s="1"/>
  <c r="B281" i="46" s="1"/>
  <c r="B286" i="46" s="1"/>
  <c r="B291" i="46" s="1"/>
  <c r="B296" i="46" s="1"/>
  <c r="B301" i="46" s="1"/>
  <c r="B306" i="46" s="1"/>
  <c r="B311" i="46" s="1"/>
  <c r="B316" i="46" s="1"/>
  <c r="B321" i="46" s="1"/>
  <c r="B326" i="46" s="1"/>
  <c r="B331" i="46" s="1"/>
  <c r="B336" i="46" s="1"/>
  <c r="B341" i="46" s="1"/>
  <c r="B346" i="46" s="1"/>
  <c r="B351" i="46" s="1"/>
  <c r="B356" i="46" s="1"/>
  <c r="B361" i="46" s="1"/>
  <c r="B366" i="46" s="1"/>
  <c r="B371" i="46" s="1"/>
  <c r="B376" i="46" s="1"/>
  <c r="B381" i="46" s="1"/>
  <c r="B386" i="46" s="1"/>
  <c r="B391" i="46" s="1"/>
  <c r="B396" i="46" s="1"/>
  <c r="B401" i="46" s="1"/>
  <c r="B406" i="46" s="1"/>
  <c r="B411" i="46" s="1"/>
  <c r="B416" i="46" s="1"/>
  <c r="B421" i="46" s="1"/>
  <c r="B426" i="46" s="1"/>
  <c r="B431" i="46" s="1"/>
  <c r="B436" i="46" s="1"/>
  <c r="B441" i="46" s="1"/>
  <c r="B446" i="46" s="1"/>
  <c r="B451" i="46" s="1"/>
  <c r="B456" i="46" s="1"/>
  <c r="B461" i="46" s="1"/>
  <c r="B466" i="46" s="1"/>
  <c r="B471" i="46" s="1"/>
  <c r="B476" i="46" s="1"/>
  <c r="B481" i="46" s="1"/>
  <c r="B486" i="46" s="1"/>
  <c r="B491" i="46" s="1"/>
  <c r="B496" i="46" s="1"/>
  <c r="B501" i="46" s="1"/>
  <c r="B506" i="46" s="1"/>
  <c r="F41" i="46"/>
  <c r="F36" i="46"/>
  <c r="F31" i="46"/>
  <c r="B31" i="46"/>
  <c r="F26" i="46"/>
  <c r="F21" i="46"/>
  <c r="F16" i="46"/>
  <c r="B16" i="46"/>
  <c r="B21" i="46" s="1"/>
  <c r="B26" i="46" s="1"/>
  <c r="F11" i="46"/>
  <c r="C11" i="46"/>
  <c r="C16" i="46" s="1"/>
  <c r="C21" i="46" s="1"/>
  <c r="C26" i="46" s="1"/>
  <c r="C31" i="46" s="1"/>
  <c r="B7" i="46"/>
  <c r="B3" i="46"/>
  <c r="F506" i="45"/>
  <c r="F501" i="45"/>
  <c r="F496" i="45"/>
  <c r="F491" i="45"/>
  <c r="F486" i="45"/>
  <c r="F481" i="45"/>
  <c r="F476" i="45"/>
  <c r="F471" i="45"/>
  <c r="F466" i="45"/>
  <c r="F461" i="45"/>
  <c r="F456" i="45"/>
  <c r="F451" i="45"/>
  <c r="F446" i="45"/>
  <c r="F441" i="45"/>
  <c r="F436" i="45"/>
  <c r="F431" i="45"/>
  <c r="F426" i="45"/>
  <c r="F421" i="45"/>
  <c r="F416" i="45"/>
  <c r="F411" i="45"/>
  <c r="F406" i="45"/>
  <c r="F401" i="45"/>
  <c r="F396" i="45"/>
  <c r="F391" i="45"/>
  <c r="F386" i="45"/>
  <c r="F381" i="45"/>
  <c r="F376" i="45"/>
  <c r="F371" i="45"/>
  <c r="F366" i="45"/>
  <c r="F361" i="45"/>
  <c r="F356" i="45"/>
  <c r="F351" i="45"/>
  <c r="F346" i="45"/>
  <c r="F341" i="45"/>
  <c r="F336" i="45"/>
  <c r="F331" i="45"/>
  <c r="F326" i="45"/>
  <c r="F321" i="45"/>
  <c r="F316" i="45"/>
  <c r="F311" i="45"/>
  <c r="F306" i="45"/>
  <c r="F301" i="45"/>
  <c r="F296" i="45"/>
  <c r="F291" i="45"/>
  <c r="F286" i="45"/>
  <c r="F281" i="45"/>
  <c r="F276" i="45"/>
  <c r="F271" i="45"/>
  <c r="F266" i="45"/>
  <c r="F261" i="45"/>
  <c r="F256" i="45"/>
  <c r="F251" i="45"/>
  <c r="F246" i="45"/>
  <c r="F241" i="45"/>
  <c r="F236" i="45"/>
  <c r="F231" i="45"/>
  <c r="F226" i="45"/>
  <c r="F221" i="45"/>
  <c r="F216" i="45"/>
  <c r="F211" i="45"/>
  <c r="F206" i="45"/>
  <c r="F201" i="45"/>
  <c r="F196" i="45"/>
  <c r="F191" i="45"/>
  <c r="F186" i="45"/>
  <c r="F181" i="45"/>
  <c r="F176" i="45"/>
  <c r="F171" i="45"/>
  <c r="F166" i="45"/>
  <c r="F161" i="45"/>
  <c r="F156" i="45"/>
  <c r="F151" i="45"/>
  <c r="F146" i="45"/>
  <c r="F141" i="45"/>
  <c r="F136" i="45"/>
  <c r="F131" i="45"/>
  <c r="F126" i="45"/>
  <c r="F121" i="45"/>
  <c r="F116" i="45"/>
  <c r="F111" i="45"/>
  <c r="F106" i="45"/>
  <c r="F101" i="45"/>
  <c r="F96" i="45"/>
  <c r="F91" i="45"/>
  <c r="F86" i="45"/>
  <c r="F81" i="45"/>
  <c r="F76" i="45"/>
  <c r="F71" i="45"/>
  <c r="F66" i="45"/>
  <c r="F61" i="45"/>
  <c r="F56" i="45"/>
  <c r="F51" i="45"/>
  <c r="F46" i="45"/>
  <c r="B46" i="45"/>
  <c r="B51" i="45" s="1"/>
  <c r="B56" i="45" s="1"/>
  <c r="B61" i="45" s="1"/>
  <c r="B66" i="45" s="1"/>
  <c r="B71" i="45" s="1"/>
  <c r="B76" i="45" s="1"/>
  <c r="B81" i="45" s="1"/>
  <c r="B86" i="45" s="1"/>
  <c r="B91" i="45" s="1"/>
  <c r="B96" i="45" s="1"/>
  <c r="B101" i="45" s="1"/>
  <c r="B106" i="45" s="1"/>
  <c r="B111" i="45" s="1"/>
  <c r="B116" i="45" s="1"/>
  <c r="B121" i="45" s="1"/>
  <c r="B126" i="45" s="1"/>
  <c r="B131" i="45" s="1"/>
  <c r="B136" i="45" s="1"/>
  <c r="B141" i="45" s="1"/>
  <c r="B146" i="45" s="1"/>
  <c r="B151" i="45" s="1"/>
  <c r="B156" i="45" s="1"/>
  <c r="B161" i="45" s="1"/>
  <c r="B166" i="45" s="1"/>
  <c r="B171" i="45" s="1"/>
  <c r="B176" i="45" s="1"/>
  <c r="B181" i="45" s="1"/>
  <c r="B186" i="45" s="1"/>
  <c r="B191" i="45" s="1"/>
  <c r="B196" i="45" s="1"/>
  <c r="B201" i="45" s="1"/>
  <c r="B206" i="45" s="1"/>
  <c r="B211" i="45" s="1"/>
  <c r="B216" i="45" s="1"/>
  <c r="B221" i="45" s="1"/>
  <c r="B226" i="45" s="1"/>
  <c r="B231" i="45" s="1"/>
  <c r="B236" i="45" s="1"/>
  <c r="B241" i="45" s="1"/>
  <c r="B246" i="45" s="1"/>
  <c r="B251" i="45" s="1"/>
  <c r="B256" i="45" s="1"/>
  <c r="B261" i="45" s="1"/>
  <c r="B266" i="45" s="1"/>
  <c r="B271" i="45" s="1"/>
  <c r="B276" i="45" s="1"/>
  <c r="B281" i="45" s="1"/>
  <c r="B286" i="45" s="1"/>
  <c r="B291" i="45" s="1"/>
  <c r="B296" i="45" s="1"/>
  <c r="B301" i="45" s="1"/>
  <c r="B306" i="45" s="1"/>
  <c r="B311" i="45" s="1"/>
  <c r="B316" i="45" s="1"/>
  <c r="B321" i="45" s="1"/>
  <c r="B326" i="45" s="1"/>
  <c r="B331" i="45" s="1"/>
  <c r="B336" i="45" s="1"/>
  <c r="B341" i="45" s="1"/>
  <c r="B346" i="45" s="1"/>
  <c r="B351" i="45" s="1"/>
  <c r="B356" i="45" s="1"/>
  <c r="B361" i="45" s="1"/>
  <c r="B366" i="45" s="1"/>
  <c r="B371" i="45" s="1"/>
  <c r="B376" i="45" s="1"/>
  <c r="B381" i="45" s="1"/>
  <c r="B386" i="45" s="1"/>
  <c r="B391" i="45" s="1"/>
  <c r="B396" i="45" s="1"/>
  <c r="B401" i="45" s="1"/>
  <c r="B406" i="45" s="1"/>
  <c r="B411" i="45" s="1"/>
  <c r="B416" i="45" s="1"/>
  <c r="B421" i="45" s="1"/>
  <c r="B426" i="45" s="1"/>
  <c r="B431" i="45" s="1"/>
  <c r="B436" i="45" s="1"/>
  <c r="B441" i="45" s="1"/>
  <c r="B446" i="45" s="1"/>
  <c r="B451" i="45" s="1"/>
  <c r="B456" i="45" s="1"/>
  <c r="B461" i="45" s="1"/>
  <c r="B466" i="45" s="1"/>
  <c r="B471" i="45" s="1"/>
  <c r="B476" i="45" s="1"/>
  <c r="B481" i="45" s="1"/>
  <c r="B486" i="45" s="1"/>
  <c r="B491" i="45" s="1"/>
  <c r="B496" i="45" s="1"/>
  <c r="B501" i="45" s="1"/>
  <c r="B506" i="45" s="1"/>
  <c r="F41" i="45"/>
  <c r="F36" i="45"/>
  <c r="F31" i="45"/>
  <c r="B31" i="45"/>
  <c r="F26" i="45"/>
  <c r="F21" i="45"/>
  <c r="F16" i="45"/>
  <c r="B16" i="45"/>
  <c r="B21" i="45" s="1"/>
  <c r="B26" i="45" s="1"/>
  <c r="F11" i="45"/>
  <c r="C11" i="45" s="1"/>
  <c r="B7" i="45"/>
  <c r="B3" i="45"/>
  <c r="F506" i="44"/>
  <c r="F501" i="44"/>
  <c r="F496" i="44"/>
  <c r="F491" i="44"/>
  <c r="F486" i="44"/>
  <c r="F481" i="44"/>
  <c r="F476" i="44"/>
  <c r="F471" i="44"/>
  <c r="F466" i="44"/>
  <c r="F461" i="44"/>
  <c r="F456" i="44"/>
  <c r="F451" i="44"/>
  <c r="F446" i="44"/>
  <c r="F441" i="44"/>
  <c r="F436" i="44"/>
  <c r="F431" i="44"/>
  <c r="F426" i="44"/>
  <c r="F421" i="44"/>
  <c r="F416" i="44"/>
  <c r="F411" i="44"/>
  <c r="F406" i="44"/>
  <c r="F401" i="44"/>
  <c r="F396" i="44"/>
  <c r="F391" i="44"/>
  <c r="F386" i="44"/>
  <c r="F381" i="44"/>
  <c r="F376" i="44"/>
  <c r="F371" i="44"/>
  <c r="F366" i="44"/>
  <c r="F361" i="44"/>
  <c r="F356" i="44"/>
  <c r="F351" i="44"/>
  <c r="F346" i="44"/>
  <c r="F341" i="44"/>
  <c r="F336" i="44"/>
  <c r="F331" i="44"/>
  <c r="F326" i="44"/>
  <c r="F321" i="44"/>
  <c r="F316" i="44"/>
  <c r="F311" i="44"/>
  <c r="F306" i="44"/>
  <c r="F301" i="44"/>
  <c r="F296" i="44"/>
  <c r="F291" i="44"/>
  <c r="F286" i="44"/>
  <c r="F281" i="44"/>
  <c r="F276" i="44"/>
  <c r="F271" i="44"/>
  <c r="F266" i="44"/>
  <c r="F261" i="44"/>
  <c r="F256" i="44"/>
  <c r="F251" i="44"/>
  <c r="F246" i="44"/>
  <c r="F241" i="44"/>
  <c r="F236" i="44"/>
  <c r="F231" i="44"/>
  <c r="F226" i="44"/>
  <c r="F221" i="44"/>
  <c r="F216" i="44"/>
  <c r="F211" i="44"/>
  <c r="F206" i="44"/>
  <c r="F201" i="44"/>
  <c r="F196" i="44"/>
  <c r="F191" i="44"/>
  <c r="F186" i="44"/>
  <c r="F181" i="44"/>
  <c r="F176" i="44"/>
  <c r="F171" i="44"/>
  <c r="F166" i="44"/>
  <c r="F161" i="44"/>
  <c r="F156" i="44"/>
  <c r="F151" i="44"/>
  <c r="F146" i="44"/>
  <c r="F141" i="44"/>
  <c r="F136" i="44"/>
  <c r="F131" i="44"/>
  <c r="F126" i="44"/>
  <c r="F121" i="44"/>
  <c r="F116" i="44"/>
  <c r="F111" i="44"/>
  <c r="F106" i="44"/>
  <c r="F101" i="44"/>
  <c r="F96" i="44"/>
  <c r="F91" i="44"/>
  <c r="F86" i="44"/>
  <c r="F81" i="44"/>
  <c r="F76" i="44"/>
  <c r="F71" i="44"/>
  <c r="F66" i="44"/>
  <c r="F61" i="44"/>
  <c r="F56" i="44"/>
  <c r="F51" i="44"/>
  <c r="F46" i="44"/>
  <c r="B46" i="44"/>
  <c r="B51" i="44" s="1"/>
  <c r="B56" i="44" s="1"/>
  <c r="B61" i="44" s="1"/>
  <c r="B66" i="44" s="1"/>
  <c r="B71" i="44" s="1"/>
  <c r="B76" i="44" s="1"/>
  <c r="B81" i="44" s="1"/>
  <c r="B86" i="44" s="1"/>
  <c r="B91" i="44" s="1"/>
  <c r="B96" i="44" s="1"/>
  <c r="B101" i="44" s="1"/>
  <c r="B106" i="44" s="1"/>
  <c r="B111" i="44" s="1"/>
  <c r="B116" i="44" s="1"/>
  <c r="B121" i="44" s="1"/>
  <c r="B126" i="44" s="1"/>
  <c r="B131" i="44" s="1"/>
  <c r="B136" i="44" s="1"/>
  <c r="B141" i="44" s="1"/>
  <c r="B146" i="44" s="1"/>
  <c r="B151" i="44" s="1"/>
  <c r="B156" i="44" s="1"/>
  <c r="B161" i="44" s="1"/>
  <c r="B166" i="44" s="1"/>
  <c r="B171" i="44" s="1"/>
  <c r="B176" i="44" s="1"/>
  <c r="B181" i="44" s="1"/>
  <c r="B186" i="44" s="1"/>
  <c r="B191" i="44" s="1"/>
  <c r="B196" i="44" s="1"/>
  <c r="B201" i="44" s="1"/>
  <c r="B206" i="44" s="1"/>
  <c r="B211" i="44" s="1"/>
  <c r="B216" i="44" s="1"/>
  <c r="B221" i="44" s="1"/>
  <c r="B226" i="44" s="1"/>
  <c r="B231" i="44" s="1"/>
  <c r="B236" i="44" s="1"/>
  <c r="B241" i="44" s="1"/>
  <c r="B246" i="44" s="1"/>
  <c r="B251" i="44" s="1"/>
  <c r="B256" i="44" s="1"/>
  <c r="B261" i="44" s="1"/>
  <c r="B266" i="44" s="1"/>
  <c r="B271" i="44" s="1"/>
  <c r="B276" i="44" s="1"/>
  <c r="B281" i="44" s="1"/>
  <c r="B286" i="44" s="1"/>
  <c r="B291" i="44" s="1"/>
  <c r="B296" i="44" s="1"/>
  <c r="B301" i="44" s="1"/>
  <c r="B306" i="44" s="1"/>
  <c r="B311" i="44" s="1"/>
  <c r="B316" i="44" s="1"/>
  <c r="B321" i="44" s="1"/>
  <c r="B326" i="44" s="1"/>
  <c r="B331" i="44" s="1"/>
  <c r="B336" i="44" s="1"/>
  <c r="B341" i="44" s="1"/>
  <c r="B346" i="44" s="1"/>
  <c r="B351" i="44" s="1"/>
  <c r="B356" i="44" s="1"/>
  <c r="B361" i="44" s="1"/>
  <c r="B366" i="44" s="1"/>
  <c r="B371" i="44" s="1"/>
  <c r="B376" i="44" s="1"/>
  <c r="B381" i="44" s="1"/>
  <c r="B386" i="44" s="1"/>
  <c r="B391" i="44" s="1"/>
  <c r="B396" i="44" s="1"/>
  <c r="B401" i="44" s="1"/>
  <c r="B406" i="44" s="1"/>
  <c r="B411" i="44" s="1"/>
  <c r="B416" i="44" s="1"/>
  <c r="B421" i="44" s="1"/>
  <c r="B426" i="44" s="1"/>
  <c r="B431" i="44" s="1"/>
  <c r="B436" i="44" s="1"/>
  <c r="B441" i="44" s="1"/>
  <c r="B446" i="44" s="1"/>
  <c r="B451" i="44" s="1"/>
  <c r="B456" i="44" s="1"/>
  <c r="B461" i="44" s="1"/>
  <c r="B466" i="44" s="1"/>
  <c r="B471" i="44" s="1"/>
  <c r="B476" i="44" s="1"/>
  <c r="B481" i="44" s="1"/>
  <c r="B486" i="44" s="1"/>
  <c r="B491" i="44" s="1"/>
  <c r="B496" i="44" s="1"/>
  <c r="B501" i="44" s="1"/>
  <c r="B506" i="44" s="1"/>
  <c r="F41" i="44"/>
  <c r="F36" i="44"/>
  <c r="F31" i="44"/>
  <c r="B31" i="44"/>
  <c r="F26" i="44"/>
  <c r="F21" i="44"/>
  <c r="F16" i="44"/>
  <c r="B16" i="44"/>
  <c r="B21" i="44" s="1"/>
  <c r="B26" i="44" s="1"/>
  <c r="F11" i="44"/>
  <c r="C11" i="44"/>
  <c r="C16" i="44" s="1"/>
  <c r="B7" i="44"/>
  <c r="B3" i="44"/>
  <c r="F506" i="43"/>
  <c r="F501" i="43"/>
  <c r="F496" i="43"/>
  <c r="F491" i="43"/>
  <c r="F486" i="43"/>
  <c r="F481" i="43"/>
  <c r="F476" i="43"/>
  <c r="F471" i="43"/>
  <c r="F466" i="43"/>
  <c r="F461" i="43"/>
  <c r="F456" i="43"/>
  <c r="F451" i="43"/>
  <c r="F446" i="43"/>
  <c r="F441" i="43"/>
  <c r="F436" i="43"/>
  <c r="F431" i="43"/>
  <c r="F426" i="43"/>
  <c r="F421" i="43"/>
  <c r="F416" i="43"/>
  <c r="F411" i="43"/>
  <c r="F406" i="43"/>
  <c r="F401" i="43"/>
  <c r="F396" i="43"/>
  <c r="F391" i="43"/>
  <c r="F386" i="43"/>
  <c r="F381" i="43"/>
  <c r="F376" i="43"/>
  <c r="F371" i="43"/>
  <c r="F366" i="43"/>
  <c r="F361" i="43"/>
  <c r="F356" i="43"/>
  <c r="F351" i="43"/>
  <c r="F346" i="43"/>
  <c r="F341" i="43"/>
  <c r="F336" i="43"/>
  <c r="F331" i="43"/>
  <c r="F326" i="43"/>
  <c r="F321" i="43"/>
  <c r="F316" i="43"/>
  <c r="F311" i="43"/>
  <c r="F306" i="43"/>
  <c r="F301" i="43"/>
  <c r="F296" i="43"/>
  <c r="F291" i="43"/>
  <c r="F286" i="43"/>
  <c r="F281" i="43"/>
  <c r="F276" i="43"/>
  <c r="F271" i="43"/>
  <c r="F266" i="43"/>
  <c r="F261" i="43"/>
  <c r="F256" i="43"/>
  <c r="F251" i="43"/>
  <c r="F246" i="43"/>
  <c r="F241" i="43"/>
  <c r="F236" i="43"/>
  <c r="F231" i="43"/>
  <c r="F226" i="43"/>
  <c r="F221" i="43"/>
  <c r="F216" i="43"/>
  <c r="F211" i="43"/>
  <c r="F206" i="43"/>
  <c r="F201" i="43"/>
  <c r="F196" i="43"/>
  <c r="F191" i="43"/>
  <c r="F186" i="43"/>
  <c r="F181" i="43"/>
  <c r="F176" i="43"/>
  <c r="F171" i="43"/>
  <c r="F166" i="43"/>
  <c r="F161" i="43"/>
  <c r="F156" i="43"/>
  <c r="F151" i="43"/>
  <c r="F146" i="43"/>
  <c r="F141" i="43"/>
  <c r="F136" i="43"/>
  <c r="F131" i="43"/>
  <c r="F126" i="43"/>
  <c r="F121" i="43"/>
  <c r="F116" i="43"/>
  <c r="F111" i="43"/>
  <c r="F106" i="43"/>
  <c r="F101" i="43"/>
  <c r="F96" i="43"/>
  <c r="F91" i="43"/>
  <c r="F86" i="43"/>
  <c r="F81" i="43"/>
  <c r="F76" i="43"/>
  <c r="F71" i="43"/>
  <c r="F66" i="43"/>
  <c r="F61" i="43"/>
  <c r="F56" i="43"/>
  <c r="F51" i="43"/>
  <c r="F46" i="43"/>
  <c r="B46" i="43"/>
  <c r="B51" i="43" s="1"/>
  <c r="B56" i="43" s="1"/>
  <c r="B61" i="43" s="1"/>
  <c r="B66" i="43" s="1"/>
  <c r="B71" i="43" s="1"/>
  <c r="B76" i="43" s="1"/>
  <c r="B81" i="43" s="1"/>
  <c r="B86" i="43" s="1"/>
  <c r="B91" i="43" s="1"/>
  <c r="B96" i="43" s="1"/>
  <c r="B101" i="43" s="1"/>
  <c r="B106" i="43" s="1"/>
  <c r="B111" i="43" s="1"/>
  <c r="B116" i="43" s="1"/>
  <c r="B121" i="43" s="1"/>
  <c r="B126" i="43" s="1"/>
  <c r="B131" i="43" s="1"/>
  <c r="B136" i="43" s="1"/>
  <c r="B141" i="43" s="1"/>
  <c r="B146" i="43" s="1"/>
  <c r="B151" i="43" s="1"/>
  <c r="B156" i="43" s="1"/>
  <c r="B161" i="43" s="1"/>
  <c r="B166" i="43" s="1"/>
  <c r="B171" i="43" s="1"/>
  <c r="B176" i="43" s="1"/>
  <c r="B181" i="43" s="1"/>
  <c r="B186" i="43" s="1"/>
  <c r="B191" i="43" s="1"/>
  <c r="B196" i="43" s="1"/>
  <c r="B201" i="43" s="1"/>
  <c r="B206" i="43" s="1"/>
  <c r="B211" i="43" s="1"/>
  <c r="B216" i="43" s="1"/>
  <c r="B221" i="43" s="1"/>
  <c r="B226" i="43" s="1"/>
  <c r="B231" i="43" s="1"/>
  <c r="B236" i="43" s="1"/>
  <c r="B241" i="43" s="1"/>
  <c r="B246" i="43" s="1"/>
  <c r="B251" i="43" s="1"/>
  <c r="B256" i="43" s="1"/>
  <c r="B261" i="43" s="1"/>
  <c r="B266" i="43" s="1"/>
  <c r="B271" i="43" s="1"/>
  <c r="B276" i="43" s="1"/>
  <c r="B281" i="43" s="1"/>
  <c r="B286" i="43" s="1"/>
  <c r="B291" i="43" s="1"/>
  <c r="B296" i="43" s="1"/>
  <c r="B301" i="43" s="1"/>
  <c r="B306" i="43" s="1"/>
  <c r="B311" i="43" s="1"/>
  <c r="B316" i="43" s="1"/>
  <c r="B321" i="43" s="1"/>
  <c r="B326" i="43" s="1"/>
  <c r="B331" i="43" s="1"/>
  <c r="B336" i="43" s="1"/>
  <c r="B341" i="43" s="1"/>
  <c r="B346" i="43" s="1"/>
  <c r="B351" i="43" s="1"/>
  <c r="B356" i="43" s="1"/>
  <c r="B361" i="43" s="1"/>
  <c r="B366" i="43" s="1"/>
  <c r="B371" i="43" s="1"/>
  <c r="B376" i="43" s="1"/>
  <c r="B381" i="43" s="1"/>
  <c r="B386" i="43" s="1"/>
  <c r="B391" i="43" s="1"/>
  <c r="B396" i="43" s="1"/>
  <c r="B401" i="43" s="1"/>
  <c r="B406" i="43" s="1"/>
  <c r="B411" i="43" s="1"/>
  <c r="B416" i="43" s="1"/>
  <c r="B421" i="43" s="1"/>
  <c r="B426" i="43" s="1"/>
  <c r="B431" i="43" s="1"/>
  <c r="B436" i="43" s="1"/>
  <c r="B441" i="43" s="1"/>
  <c r="B446" i="43" s="1"/>
  <c r="B451" i="43" s="1"/>
  <c r="B456" i="43" s="1"/>
  <c r="B461" i="43" s="1"/>
  <c r="B466" i="43" s="1"/>
  <c r="B471" i="43" s="1"/>
  <c r="B476" i="43" s="1"/>
  <c r="B481" i="43" s="1"/>
  <c r="B486" i="43" s="1"/>
  <c r="B491" i="43" s="1"/>
  <c r="B496" i="43" s="1"/>
  <c r="B501" i="43" s="1"/>
  <c r="B506" i="43" s="1"/>
  <c r="F41" i="43"/>
  <c r="F36" i="43"/>
  <c r="F31" i="43"/>
  <c r="B31" i="43"/>
  <c r="F26" i="43"/>
  <c r="F21" i="43"/>
  <c r="F16" i="43"/>
  <c r="B16" i="43"/>
  <c r="B21" i="43" s="1"/>
  <c r="B26" i="43" s="1"/>
  <c r="F11" i="43"/>
  <c r="C11" i="43"/>
  <c r="C16" i="43" s="1"/>
  <c r="B7" i="43"/>
  <c r="B3" i="43"/>
  <c r="F506" i="42"/>
  <c r="F501" i="42"/>
  <c r="F496" i="42"/>
  <c r="F491" i="42"/>
  <c r="F486" i="42"/>
  <c r="F481" i="42"/>
  <c r="F476" i="42"/>
  <c r="F471" i="42"/>
  <c r="F466" i="42"/>
  <c r="F461" i="42"/>
  <c r="F456" i="42"/>
  <c r="F451" i="42"/>
  <c r="F446" i="42"/>
  <c r="F441" i="42"/>
  <c r="F436" i="42"/>
  <c r="F431" i="42"/>
  <c r="F426" i="42"/>
  <c r="F421" i="42"/>
  <c r="F416" i="42"/>
  <c r="F411" i="42"/>
  <c r="F406" i="42"/>
  <c r="F401" i="42"/>
  <c r="F396" i="42"/>
  <c r="F391" i="42"/>
  <c r="F386" i="42"/>
  <c r="F381" i="42"/>
  <c r="F376" i="42"/>
  <c r="F371" i="42"/>
  <c r="F366" i="42"/>
  <c r="F361" i="42"/>
  <c r="F356" i="42"/>
  <c r="F351" i="42"/>
  <c r="F346" i="42"/>
  <c r="F341" i="42"/>
  <c r="F336" i="42"/>
  <c r="F331" i="42"/>
  <c r="F326" i="42"/>
  <c r="F321" i="42"/>
  <c r="F316" i="42"/>
  <c r="F311" i="42"/>
  <c r="F306" i="42"/>
  <c r="F301" i="42"/>
  <c r="F296" i="42"/>
  <c r="F291" i="42"/>
  <c r="F286" i="42"/>
  <c r="F281" i="42"/>
  <c r="F276" i="42"/>
  <c r="F271" i="42"/>
  <c r="F266" i="42"/>
  <c r="F261" i="42"/>
  <c r="F256" i="42"/>
  <c r="F251" i="42"/>
  <c r="F246" i="42"/>
  <c r="F241" i="42"/>
  <c r="F236" i="42"/>
  <c r="F231" i="42"/>
  <c r="F226" i="42"/>
  <c r="F221" i="42"/>
  <c r="F216" i="42"/>
  <c r="F211" i="42"/>
  <c r="F206" i="42"/>
  <c r="F201" i="42"/>
  <c r="F196" i="42"/>
  <c r="F191" i="42"/>
  <c r="F186" i="42"/>
  <c r="F181" i="42"/>
  <c r="F176" i="42"/>
  <c r="F171" i="42"/>
  <c r="F166" i="42"/>
  <c r="F161" i="42"/>
  <c r="F156" i="42"/>
  <c r="F151" i="42"/>
  <c r="F146" i="42"/>
  <c r="F141" i="42"/>
  <c r="F136" i="42"/>
  <c r="F131" i="42"/>
  <c r="F126" i="42"/>
  <c r="F121" i="42"/>
  <c r="F116" i="42"/>
  <c r="F111" i="42"/>
  <c r="F106" i="42"/>
  <c r="F101" i="42"/>
  <c r="F96" i="42"/>
  <c r="F91" i="42"/>
  <c r="F86" i="42"/>
  <c r="F81" i="42"/>
  <c r="F76" i="42"/>
  <c r="F71" i="42"/>
  <c r="F66" i="42"/>
  <c r="F61" i="42"/>
  <c r="F56" i="42"/>
  <c r="F51" i="42"/>
  <c r="F46" i="42"/>
  <c r="B46" i="42"/>
  <c r="B51" i="42" s="1"/>
  <c r="B56" i="42" s="1"/>
  <c r="B61" i="42" s="1"/>
  <c r="B66" i="42" s="1"/>
  <c r="B71" i="42" s="1"/>
  <c r="B76" i="42" s="1"/>
  <c r="B81" i="42" s="1"/>
  <c r="B86" i="42" s="1"/>
  <c r="B91" i="42" s="1"/>
  <c r="B96" i="42" s="1"/>
  <c r="B101" i="42" s="1"/>
  <c r="B106" i="42" s="1"/>
  <c r="B111" i="42" s="1"/>
  <c r="B116" i="42" s="1"/>
  <c r="B121" i="42" s="1"/>
  <c r="B126" i="42" s="1"/>
  <c r="B131" i="42" s="1"/>
  <c r="B136" i="42" s="1"/>
  <c r="B141" i="42" s="1"/>
  <c r="B146" i="42" s="1"/>
  <c r="B151" i="42" s="1"/>
  <c r="B156" i="42" s="1"/>
  <c r="B161" i="42" s="1"/>
  <c r="B166" i="42" s="1"/>
  <c r="B171" i="42" s="1"/>
  <c r="B176" i="42" s="1"/>
  <c r="B181" i="42" s="1"/>
  <c r="B186" i="42" s="1"/>
  <c r="B191" i="42" s="1"/>
  <c r="B196" i="42" s="1"/>
  <c r="B201" i="42" s="1"/>
  <c r="B206" i="42" s="1"/>
  <c r="B211" i="42" s="1"/>
  <c r="B216" i="42" s="1"/>
  <c r="B221" i="42" s="1"/>
  <c r="B226" i="42" s="1"/>
  <c r="B231" i="42" s="1"/>
  <c r="B236" i="42" s="1"/>
  <c r="B241" i="42" s="1"/>
  <c r="B246" i="42" s="1"/>
  <c r="B251" i="42" s="1"/>
  <c r="B256" i="42" s="1"/>
  <c r="B261" i="42" s="1"/>
  <c r="B266" i="42" s="1"/>
  <c r="B271" i="42" s="1"/>
  <c r="B276" i="42" s="1"/>
  <c r="B281" i="42" s="1"/>
  <c r="B286" i="42" s="1"/>
  <c r="B291" i="42" s="1"/>
  <c r="B296" i="42" s="1"/>
  <c r="B301" i="42" s="1"/>
  <c r="B306" i="42" s="1"/>
  <c r="B311" i="42" s="1"/>
  <c r="B316" i="42" s="1"/>
  <c r="B321" i="42" s="1"/>
  <c r="B326" i="42" s="1"/>
  <c r="B331" i="42" s="1"/>
  <c r="B336" i="42" s="1"/>
  <c r="B341" i="42" s="1"/>
  <c r="B346" i="42" s="1"/>
  <c r="B351" i="42" s="1"/>
  <c r="B356" i="42" s="1"/>
  <c r="B361" i="42" s="1"/>
  <c r="B366" i="42" s="1"/>
  <c r="B371" i="42" s="1"/>
  <c r="B376" i="42" s="1"/>
  <c r="B381" i="42" s="1"/>
  <c r="B386" i="42" s="1"/>
  <c r="B391" i="42" s="1"/>
  <c r="B396" i="42" s="1"/>
  <c r="B401" i="42" s="1"/>
  <c r="B406" i="42" s="1"/>
  <c r="B411" i="42" s="1"/>
  <c r="B416" i="42" s="1"/>
  <c r="B421" i="42" s="1"/>
  <c r="B426" i="42" s="1"/>
  <c r="B431" i="42" s="1"/>
  <c r="B436" i="42" s="1"/>
  <c r="B441" i="42" s="1"/>
  <c r="B446" i="42" s="1"/>
  <c r="B451" i="42" s="1"/>
  <c r="B456" i="42" s="1"/>
  <c r="B461" i="42" s="1"/>
  <c r="B466" i="42" s="1"/>
  <c r="B471" i="42" s="1"/>
  <c r="B476" i="42" s="1"/>
  <c r="B481" i="42" s="1"/>
  <c r="B486" i="42" s="1"/>
  <c r="B491" i="42" s="1"/>
  <c r="B496" i="42" s="1"/>
  <c r="B501" i="42" s="1"/>
  <c r="B506" i="42" s="1"/>
  <c r="F41" i="42"/>
  <c r="F36" i="42"/>
  <c r="F31" i="42"/>
  <c r="F26" i="42"/>
  <c r="F21" i="42"/>
  <c r="F16" i="42"/>
  <c r="B16" i="42"/>
  <c r="B21" i="42" s="1"/>
  <c r="B26" i="42" s="1"/>
  <c r="B31" i="42" s="1"/>
  <c r="F11" i="42"/>
  <c r="C11" i="42"/>
  <c r="C16" i="42" s="1"/>
  <c r="C21" i="42" s="1"/>
  <c r="C26" i="42" s="1"/>
  <c r="C31" i="42" s="1"/>
  <c r="B7" i="42"/>
  <c r="B3" i="42"/>
  <c r="F506" i="41"/>
  <c r="F501" i="41"/>
  <c r="F496" i="41"/>
  <c r="F491" i="41"/>
  <c r="F486" i="41"/>
  <c r="F481" i="41"/>
  <c r="F476" i="41"/>
  <c r="F471" i="41"/>
  <c r="F466" i="41"/>
  <c r="F461" i="41"/>
  <c r="F456" i="41"/>
  <c r="F451" i="41"/>
  <c r="F446" i="41"/>
  <c r="F441" i="41"/>
  <c r="F436" i="41"/>
  <c r="F431" i="41"/>
  <c r="F426" i="41"/>
  <c r="F421" i="41"/>
  <c r="F416" i="41"/>
  <c r="F411" i="41"/>
  <c r="F406" i="41"/>
  <c r="F401" i="41"/>
  <c r="F396" i="41"/>
  <c r="F391" i="41"/>
  <c r="F386" i="41"/>
  <c r="F381" i="41"/>
  <c r="F376" i="41"/>
  <c r="F371" i="41"/>
  <c r="F366" i="41"/>
  <c r="F361" i="41"/>
  <c r="F356" i="41"/>
  <c r="F351" i="41"/>
  <c r="F346" i="41"/>
  <c r="F341" i="41"/>
  <c r="F336" i="41"/>
  <c r="F331" i="41"/>
  <c r="F326" i="41"/>
  <c r="F321" i="41"/>
  <c r="F316" i="41"/>
  <c r="F311" i="41"/>
  <c r="F306" i="41"/>
  <c r="F301" i="41"/>
  <c r="F296" i="41"/>
  <c r="F291" i="41"/>
  <c r="F286" i="41"/>
  <c r="F281" i="41"/>
  <c r="F276" i="41"/>
  <c r="F271" i="41"/>
  <c r="F266" i="41"/>
  <c r="F261" i="41"/>
  <c r="F256" i="41"/>
  <c r="F251" i="41"/>
  <c r="F246" i="41"/>
  <c r="F241" i="41"/>
  <c r="F236" i="41"/>
  <c r="F231" i="41"/>
  <c r="F226" i="41"/>
  <c r="F221" i="41"/>
  <c r="F216" i="41"/>
  <c r="F211" i="41"/>
  <c r="F206" i="41"/>
  <c r="F201" i="41"/>
  <c r="F196" i="41"/>
  <c r="F191" i="41"/>
  <c r="F186" i="41"/>
  <c r="F181" i="41"/>
  <c r="F176" i="41"/>
  <c r="F171" i="41"/>
  <c r="F166" i="41"/>
  <c r="F161" i="41"/>
  <c r="F156" i="41"/>
  <c r="F151" i="41"/>
  <c r="F146" i="41"/>
  <c r="F141" i="41"/>
  <c r="F136" i="41"/>
  <c r="F131" i="41"/>
  <c r="F126" i="41"/>
  <c r="F121" i="41"/>
  <c r="F116" i="41"/>
  <c r="F111" i="41"/>
  <c r="F106" i="41"/>
  <c r="F101" i="41"/>
  <c r="F96" i="41"/>
  <c r="F91" i="41"/>
  <c r="F86" i="41"/>
  <c r="F81" i="41"/>
  <c r="F76" i="41"/>
  <c r="F71" i="41"/>
  <c r="F66" i="41"/>
  <c r="F61" i="41"/>
  <c r="F56" i="41"/>
  <c r="F51" i="41"/>
  <c r="F46" i="41"/>
  <c r="B46" i="41"/>
  <c r="B51" i="41" s="1"/>
  <c r="B56" i="41" s="1"/>
  <c r="B61" i="41" s="1"/>
  <c r="B66" i="41" s="1"/>
  <c r="B71" i="41" s="1"/>
  <c r="B76" i="41" s="1"/>
  <c r="B81" i="41" s="1"/>
  <c r="B86" i="41" s="1"/>
  <c r="B91" i="41" s="1"/>
  <c r="B96" i="41" s="1"/>
  <c r="B101" i="41" s="1"/>
  <c r="B106" i="41" s="1"/>
  <c r="B111" i="41" s="1"/>
  <c r="B116" i="41" s="1"/>
  <c r="B121" i="41" s="1"/>
  <c r="B126" i="41" s="1"/>
  <c r="B131" i="41" s="1"/>
  <c r="B136" i="41" s="1"/>
  <c r="B141" i="41" s="1"/>
  <c r="B146" i="41" s="1"/>
  <c r="B151" i="41" s="1"/>
  <c r="B156" i="41" s="1"/>
  <c r="B161" i="41" s="1"/>
  <c r="B166" i="41" s="1"/>
  <c r="B171" i="41" s="1"/>
  <c r="B176" i="41" s="1"/>
  <c r="B181" i="41" s="1"/>
  <c r="B186" i="41" s="1"/>
  <c r="B191" i="41" s="1"/>
  <c r="B196" i="41" s="1"/>
  <c r="B201" i="41" s="1"/>
  <c r="B206" i="41" s="1"/>
  <c r="B211" i="41" s="1"/>
  <c r="B216" i="41" s="1"/>
  <c r="B221" i="41" s="1"/>
  <c r="B226" i="41" s="1"/>
  <c r="B231" i="41" s="1"/>
  <c r="B236" i="41" s="1"/>
  <c r="B241" i="41" s="1"/>
  <c r="B246" i="41" s="1"/>
  <c r="B251" i="41" s="1"/>
  <c r="B256" i="41" s="1"/>
  <c r="B261" i="41" s="1"/>
  <c r="B266" i="41" s="1"/>
  <c r="B271" i="41" s="1"/>
  <c r="B276" i="41" s="1"/>
  <c r="B281" i="41" s="1"/>
  <c r="B286" i="41" s="1"/>
  <c r="B291" i="41" s="1"/>
  <c r="B296" i="41" s="1"/>
  <c r="B301" i="41" s="1"/>
  <c r="B306" i="41" s="1"/>
  <c r="B311" i="41" s="1"/>
  <c r="B316" i="41" s="1"/>
  <c r="B321" i="41" s="1"/>
  <c r="B326" i="41" s="1"/>
  <c r="B331" i="41" s="1"/>
  <c r="B336" i="41" s="1"/>
  <c r="B341" i="41" s="1"/>
  <c r="B346" i="41" s="1"/>
  <c r="B351" i="41" s="1"/>
  <c r="B356" i="41" s="1"/>
  <c r="B361" i="41" s="1"/>
  <c r="B366" i="41" s="1"/>
  <c r="B371" i="41" s="1"/>
  <c r="B376" i="41" s="1"/>
  <c r="B381" i="41" s="1"/>
  <c r="B386" i="41" s="1"/>
  <c r="B391" i="41" s="1"/>
  <c r="B396" i="41" s="1"/>
  <c r="B401" i="41" s="1"/>
  <c r="B406" i="41" s="1"/>
  <c r="B411" i="41" s="1"/>
  <c r="B416" i="41" s="1"/>
  <c r="B421" i="41" s="1"/>
  <c r="B426" i="41" s="1"/>
  <c r="B431" i="41" s="1"/>
  <c r="B436" i="41" s="1"/>
  <c r="B441" i="41" s="1"/>
  <c r="B446" i="41" s="1"/>
  <c r="B451" i="41" s="1"/>
  <c r="B456" i="41" s="1"/>
  <c r="B461" i="41" s="1"/>
  <c r="B466" i="41" s="1"/>
  <c r="B471" i="41" s="1"/>
  <c r="B476" i="41" s="1"/>
  <c r="B481" i="41" s="1"/>
  <c r="B486" i="41" s="1"/>
  <c r="B491" i="41" s="1"/>
  <c r="B496" i="41" s="1"/>
  <c r="B501" i="41" s="1"/>
  <c r="B506" i="41" s="1"/>
  <c r="F41" i="41"/>
  <c r="F36" i="41"/>
  <c r="F31" i="41"/>
  <c r="F26" i="41"/>
  <c r="F21" i="41"/>
  <c r="F16" i="41"/>
  <c r="B16" i="41"/>
  <c r="B21" i="41" s="1"/>
  <c r="B26" i="41" s="1"/>
  <c r="B31" i="41" s="1"/>
  <c r="F11" i="41"/>
  <c r="C11" i="41"/>
  <c r="C16" i="41" s="1"/>
  <c r="C21" i="41" s="1"/>
  <c r="C26" i="41" s="1"/>
  <c r="C31" i="41" s="1"/>
  <c r="B7" i="41"/>
  <c r="B3" i="41"/>
  <c r="F506" i="40"/>
  <c r="F501" i="40"/>
  <c r="F496" i="40"/>
  <c r="F491" i="40"/>
  <c r="F486" i="40"/>
  <c r="F481" i="40"/>
  <c r="F476" i="40"/>
  <c r="F471" i="40"/>
  <c r="F466" i="40"/>
  <c r="F461" i="40"/>
  <c r="F456" i="40"/>
  <c r="F451" i="40"/>
  <c r="F446" i="40"/>
  <c r="F441" i="40"/>
  <c r="F436" i="40"/>
  <c r="F431" i="40"/>
  <c r="F426" i="40"/>
  <c r="F421" i="40"/>
  <c r="F416" i="40"/>
  <c r="F411" i="40"/>
  <c r="F406" i="40"/>
  <c r="F401" i="40"/>
  <c r="F396" i="40"/>
  <c r="F391" i="40"/>
  <c r="F386" i="40"/>
  <c r="F381" i="40"/>
  <c r="F376" i="40"/>
  <c r="F371" i="40"/>
  <c r="F366" i="40"/>
  <c r="F361" i="40"/>
  <c r="F356" i="40"/>
  <c r="F351" i="40"/>
  <c r="F346" i="40"/>
  <c r="F341" i="40"/>
  <c r="F336" i="40"/>
  <c r="F331" i="40"/>
  <c r="F326" i="40"/>
  <c r="F321" i="40"/>
  <c r="F316" i="40"/>
  <c r="F311" i="40"/>
  <c r="F306" i="40"/>
  <c r="F301" i="40"/>
  <c r="F296" i="40"/>
  <c r="F291" i="40"/>
  <c r="F286" i="40"/>
  <c r="F281" i="40"/>
  <c r="F276" i="40"/>
  <c r="F271" i="40"/>
  <c r="F266" i="40"/>
  <c r="F261" i="40"/>
  <c r="F256" i="40"/>
  <c r="F251" i="40"/>
  <c r="F246" i="40"/>
  <c r="F241" i="40"/>
  <c r="F236" i="40"/>
  <c r="F231" i="40"/>
  <c r="F226" i="40"/>
  <c r="F221" i="40"/>
  <c r="F216" i="40"/>
  <c r="F211" i="40"/>
  <c r="F206" i="40"/>
  <c r="F201" i="40"/>
  <c r="F196" i="40"/>
  <c r="F191" i="40"/>
  <c r="F186" i="40"/>
  <c r="F181" i="40"/>
  <c r="F176" i="40"/>
  <c r="F171" i="40"/>
  <c r="F166" i="40"/>
  <c r="F161" i="40"/>
  <c r="F156" i="40"/>
  <c r="F151" i="40"/>
  <c r="F146" i="40"/>
  <c r="F141" i="40"/>
  <c r="F136" i="40"/>
  <c r="F131" i="40"/>
  <c r="F126" i="40"/>
  <c r="F121" i="40"/>
  <c r="F116" i="40"/>
  <c r="F111" i="40"/>
  <c r="F106" i="40"/>
  <c r="F101" i="40"/>
  <c r="F96" i="40"/>
  <c r="F91" i="40"/>
  <c r="F86" i="40"/>
  <c r="F81" i="40"/>
  <c r="F76" i="40"/>
  <c r="F71" i="40"/>
  <c r="F66" i="40"/>
  <c r="F61" i="40"/>
  <c r="F56" i="40"/>
  <c r="F51" i="40"/>
  <c r="F46" i="40"/>
  <c r="B46" i="40"/>
  <c r="B51" i="40" s="1"/>
  <c r="B56" i="40" s="1"/>
  <c r="B61" i="40" s="1"/>
  <c r="B66" i="40" s="1"/>
  <c r="B71" i="40" s="1"/>
  <c r="B76" i="40" s="1"/>
  <c r="B81" i="40" s="1"/>
  <c r="B86" i="40" s="1"/>
  <c r="B91" i="40" s="1"/>
  <c r="B96" i="40" s="1"/>
  <c r="B101" i="40" s="1"/>
  <c r="B106" i="40" s="1"/>
  <c r="B111" i="40" s="1"/>
  <c r="B116" i="40" s="1"/>
  <c r="B121" i="40" s="1"/>
  <c r="B126" i="40" s="1"/>
  <c r="B131" i="40" s="1"/>
  <c r="B136" i="40" s="1"/>
  <c r="B141" i="40" s="1"/>
  <c r="B146" i="40" s="1"/>
  <c r="B151" i="40" s="1"/>
  <c r="B156" i="40" s="1"/>
  <c r="B161" i="40" s="1"/>
  <c r="B166" i="40" s="1"/>
  <c r="B171" i="40" s="1"/>
  <c r="B176" i="40" s="1"/>
  <c r="B181" i="40" s="1"/>
  <c r="B186" i="40" s="1"/>
  <c r="B191" i="40" s="1"/>
  <c r="B196" i="40" s="1"/>
  <c r="B201" i="40" s="1"/>
  <c r="B206" i="40" s="1"/>
  <c r="B211" i="40" s="1"/>
  <c r="B216" i="40" s="1"/>
  <c r="B221" i="40" s="1"/>
  <c r="B226" i="40" s="1"/>
  <c r="B231" i="40" s="1"/>
  <c r="B236" i="40" s="1"/>
  <c r="B241" i="40" s="1"/>
  <c r="B246" i="40" s="1"/>
  <c r="B251" i="40" s="1"/>
  <c r="B256" i="40" s="1"/>
  <c r="B261" i="40" s="1"/>
  <c r="B266" i="40" s="1"/>
  <c r="B271" i="40" s="1"/>
  <c r="B276" i="40" s="1"/>
  <c r="B281" i="40" s="1"/>
  <c r="B286" i="40" s="1"/>
  <c r="B291" i="40" s="1"/>
  <c r="B296" i="40" s="1"/>
  <c r="B301" i="40" s="1"/>
  <c r="B306" i="40" s="1"/>
  <c r="B311" i="40" s="1"/>
  <c r="B316" i="40" s="1"/>
  <c r="B321" i="40" s="1"/>
  <c r="B326" i="40" s="1"/>
  <c r="B331" i="40" s="1"/>
  <c r="B336" i="40" s="1"/>
  <c r="B341" i="40" s="1"/>
  <c r="B346" i="40" s="1"/>
  <c r="B351" i="40" s="1"/>
  <c r="B356" i="40" s="1"/>
  <c r="B361" i="40" s="1"/>
  <c r="B366" i="40" s="1"/>
  <c r="B371" i="40" s="1"/>
  <c r="B376" i="40" s="1"/>
  <c r="B381" i="40" s="1"/>
  <c r="B386" i="40" s="1"/>
  <c r="B391" i="40" s="1"/>
  <c r="B396" i="40" s="1"/>
  <c r="B401" i="40" s="1"/>
  <c r="B406" i="40" s="1"/>
  <c r="B411" i="40" s="1"/>
  <c r="B416" i="40" s="1"/>
  <c r="B421" i="40" s="1"/>
  <c r="B426" i="40" s="1"/>
  <c r="B431" i="40" s="1"/>
  <c r="B436" i="40" s="1"/>
  <c r="B441" i="40" s="1"/>
  <c r="B446" i="40" s="1"/>
  <c r="B451" i="40" s="1"/>
  <c r="B456" i="40" s="1"/>
  <c r="B461" i="40" s="1"/>
  <c r="B466" i="40" s="1"/>
  <c r="B471" i="40" s="1"/>
  <c r="B476" i="40" s="1"/>
  <c r="B481" i="40" s="1"/>
  <c r="B486" i="40" s="1"/>
  <c r="B491" i="40" s="1"/>
  <c r="B496" i="40" s="1"/>
  <c r="B501" i="40" s="1"/>
  <c r="B506" i="40" s="1"/>
  <c r="F41" i="40"/>
  <c r="F36" i="40"/>
  <c r="F31" i="40"/>
  <c r="F26" i="40"/>
  <c r="F21" i="40"/>
  <c r="F16" i="40"/>
  <c r="B16" i="40"/>
  <c r="B21" i="40" s="1"/>
  <c r="B26" i="40" s="1"/>
  <c r="B31" i="40" s="1"/>
  <c r="F11" i="40"/>
  <c r="C11" i="40"/>
  <c r="C16" i="40" s="1"/>
  <c r="C21" i="40" s="1"/>
  <c r="C26" i="40" s="1"/>
  <c r="C31" i="40" s="1"/>
  <c r="B7" i="40"/>
  <c r="B3" i="40"/>
  <c r="F506" i="39"/>
  <c r="F501" i="39"/>
  <c r="F496" i="39"/>
  <c r="F491" i="39"/>
  <c r="F486" i="39"/>
  <c r="F481" i="39"/>
  <c r="F476" i="39"/>
  <c r="F471" i="39"/>
  <c r="F466" i="39"/>
  <c r="F461" i="39"/>
  <c r="F456" i="39"/>
  <c r="F451" i="39"/>
  <c r="F446" i="39"/>
  <c r="F441" i="39"/>
  <c r="F436" i="39"/>
  <c r="F431" i="39"/>
  <c r="F426" i="39"/>
  <c r="F421" i="39"/>
  <c r="F416" i="39"/>
  <c r="F411" i="39"/>
  <c r="F406" i="39"/>
  <c r="F401" i="39"/>
  <c r="F396" i="39"/>
  <c r="F391" i="39"/>
  <c r="F386" i="39"/>
  <c r="F381" i="39"/>
  <c r="F376" i="39"/>
  <c r="F371" i="39"/>
  <c r="F366" i="39"/>
  <c r="F361" i="39"/>
  <c r="F356" i="39"/>
  <c r="F351" i="39"/>
  <c r="F346" i="39"/>
  <c r="F341" i="39"/>
  <c r="F336" i="39"/>
  <c r="F331" i="39"/>
  <c r="F326" i="39"/>
  <c r="F321" i="39"/>
  <c r="F316" i="39"/>
  <c r="F311" i="39"/>
  <c r="F306" i="39"/>
  <c r="F301" i="39"/>
  <c r="F296" i="39"/>
  <c r="F291" i="39"/>
  <c r="F286" i="39"/>
  <c r="F281" i="39"/>
  <c r="F276" i="39"/>
  <c r="F271" i="39"/>
  <c r="F266" i="39"/>
  <c r="F261" i="39"/>
  <c r="F256" i="39"/>
  <c r="F251" i="39"/>
  <c r="F246" i="39"/>
  <c r="F241" i="39"/>
  <c r="F236" i="39"/>
  <c r="F231" i="39"/>
  <c r="F226" i="39"/>
  <c r="F221" i="39"/>
  <c r="F216" i="39"/>
  <c r="F211" i="39"/>
  <c r="F206" i="39"/>
  <c r="F201" i="39"/>
  <c r="F196" i="39"/>
  <c r="F191" i="39"/>
  <c r="F186" i="39"/>
  <c r="F181" i="39"/>
  <c r="F176" i="39"/>
  <c r="F171" i="39"/>
  <c r="F166" i="39"/>
  <c r="F161" i="39"/>
  <c r="F156" i="39"/>
  <c r="F151" i="39"/>
  <c r="F146" i="39"/>
  <c r="F141" i="39"/>
  <c r="F136" i="39"/>
  <c r="F131" i="39"/>
  <c r="F126" i="39"/>
  <c r="F121" i="39"/>
  <c r="F116" i="39"/>
  <c r="F111" i="39"/>
  <c r="F106" i="39"/>
  <c r="F101" i="39"/>
  <c r="F96" i="39"/>
  <c r="F91" i="39"/>
  <c r="F86" i="39"/>
  <c r="F81" i="39"/>
  <c r="F76" i="39"/>
  <c r="F71" i="39"/>
  <c r="F66" i="39"/>
  <c r="F61" i="39"/>
  <c r="F56" i="39"/>
  <c r="F51" i="39"/>
  <c r="F46" i="39"/>
  <c r="B46" i="39"/>
  <c r="B51" i="39" s="1"/>
  <c r="B56" i="39" s="1"/>
  <c r="B61" i="39" s="1"/>
  <c r="B66" i="39" s="1"/>
  <c r="B71" i="39" s="1"/>
  <c r="B76" i="39" s="1"/>
  <c r="B81" i="39" s="1"/>
  <c r="B86" i="39" s="1"/>
  <c r="B91" i="39" s="1"/>
  <c r="B96" i="39" s="1"/>
  <c r="B101" i="39" s="1"/>
  <c r="B106" i="39" s="1"/>
  <c r="B111" i="39" s="1"/>
  <c r="B116" i="39" s="1"/>
  <c r="B121" i="39" s="1"/>
  <c r="B126" i="39" s="1"/>
  <c r="B131" i="39" s="1"/>
  <c r="B136" i="39" s="1"/>
  <c r="B141" i="39" s="1"/>
  <c r="B146" i="39" s="1"/>
  <c r="B151" i="39" s="1"/>
  <c r="B156" i="39" s="1"/>
  <c r="B161" i="39" s="1"/>
  <c r="B166" i="39" s="1"/>
  <c r="B171" i="39" s="1"/>
  <c r="B176" i="39" s="1"/>
  <c r="B181" i="39" s="1"/>
  <c r="B186" i="39" s="1"/>
  <c r="B191" i="39" s="1"/>
  <c r="B196" i="39" s="1"/>
  <c r="B201" i="39" s="1"/>
  <c r="B206" i="39" s="1"/>
  <c r="B211" i="39" s="1"/>
  <c r="B216" i="39" s="1"/>
  <c r="B221" i="39" s="1"/>
  <c r="B226" i="39" s="1"/>
  <c r="B231" i="39" s="1"/>
  <c r="B236" i="39" s="1"/>
  <c r="B241" i="39" s="1"/>
  <c r="B246" i="39" s="1"/>
  <c r="B251" i="39" s="1"/>
  <c r="B256" i="39" s="1"/>
  <c r="B261" i="39" s="1"/>
  <c r="B266" i="39" s="1"/>
  <c r="B271" i="39" s="1"/>
  <c r="B276" i="39" s="1"/>
  <c r="B281" i="39" s="1"/>
  <c r="B286" i="39" s="1"/>
  <c r="B291" i="39" s="1"/>
  <c r="B296" i="39" s="1"/>
  <c r="B301" i="39" s="1"/>
  <c r="B306" i="39" s="1"/>
  <c r="B311" i="39" s="1"/>
  <c r="B316" i="39" s="1"/>
  <c r="B321" i="39" s="1"/>
  <c r="B326" i="39" s="1"/>
  <c r="B331" i="39" s="1"/>
  <c r="B336" i="39" s="1"/>
  <c r="B341" i="39" s="1"/>
  <c r="B346" i="39" s="1"/>
  <c r="B351" i="39" s="1"/>
  <c r="B356" i="39" s="1"/>
  <c r="B361" i="39" s="1"/>
  <c r="B366" i="39" s="1"/>
  <c r="B371" i="39" s="1"/>
  <c r="B376" i="39" s="1"/>
  <c r="B381" i="39" s="1"/>
  <c r="B386" i="39" s="1"/>
  <c r="B391" i="39" s="1"/>
  <c r="B396" i="39" s="1"/>
  <c r="B401" i="39" s="1"/>
  <c r="B406" i="39" s="1"/>
  <c r="B411" i="39" s="1"/>
  <c r="B416" i="39" s="1"/>
  <c r="B421" i="39" s="1"/>
  <c r="B426" i="39" s="1"/>
  <c r="B431" i="39" s="1"/>
  <c r="B436" i="39" s="1"/>
  <c r="B441" i="39" s="1"/>
  <c r="B446" i="39" s="1"/>
  <c r="B451" i="39" s="1"/>
  <c r="B456" i="39" s="1"/>
  <c r="B461" i="39" s="1"/>
  <c r="B466" i="39" s="1"/>
  <c r="B471" i="39" s="1"/>
  <c r="B476" i="39" s="1"/>
  <c r="B481" i="39" s="1"/>
  <c r="B486" i="39" s="1"/>
  <c r="B491" i="39" s="1"/>
  <c r="B496" i="39" s="1"/>
  <c r="B501" i="39" s="1"/>
  <c r="B506" i="39" s="1"/>
  <c r="F41" i="39"/>
  <c r="F36" i="39"/>
  <c r="F31" i="39"/>
  <c r="B31" i="39"/>
  <c r="F26" i="39"/>
  <c r="F21" i="39"/>
  <c r="F16" i="39"/>
  <c r="B16" i="39"/>
  <c r="B21" i="39" s="1"/>
  <c r="B26" i="39" s="1"/>
  <c r="F11" i="39"/>
  <c r="C11" i="39"/>
  <c r="C16" i="39" s="1"/>
  <c r="C21" i="39" s="1"/>
  <c r="C26" i="39" s="1"/>
  <c r="C31" i="39" s="1"/>
  <c r="B7" i="39"/>
  <c r="B3" i="39"/>
  <c r="F506" i="38"/>
  <c r="F501" i="38"/>
  <c r="F496" i="38"/>
  <c r="F491" i="38"/>
  <c r="F486" i="38"/>
  <c r="F481" i="38"/>
  <c r="F476" i="38"/>
  <c r="F471" i="38"/>
  <c r="F466" i="38"/>
  <c r="F461" i="38"/>
  <c r="F456" i="38"/>
  <c r="F451" i="38"/>
  <c r="F446" i="38"/>
  <c r="F441" i="38"/>
  <c r="F436" i="38"/>
  <c r="F431" i="38"/>
  <c r="F426" i="38"/>
  <c r="F421" i="38"/>
  <c r="F416" i="38"/>
  <c r="F411" i="38"/>
  <c r="F406" i="38"/>
  <c r="F401" i="38"/>
  <c r="F396" i="38"/>
  <c r="F391" i="38"/>
  <c r="F386" i="38"/>
  <c r="F381" i="38"/>
  <c r="F376" i="38"/>
  <c r="F371" i="38"/>
  <c r="F366" i="38"/>
  <c r="F361" i="38"/>
  <c r="F356" i="38"/>
  <c r="F351" i="38"/>
  <c r="F346" i="38"/>
  <c r="F341" i="38"/>
  <c r="F336" i="38"/>
  <c r="F331" i="38"/>
  <c r="F326" i="38"/>
  <c r="F321" i="38"/>
  <c r="F316" i="38"/>
  <c r="F311" i="38"/>
  <c r="F306" i="38"/>
  <c r="F301" i="38"/>
  <c r="F296" i="38"/>
  <c r="F291" i="38"/>
  <c r="F286" i="38"/>
  <c r="F281" i="38"/>
  <c r="F276" i="38"/>
  <c r="F271" i="38"/>
  <c r="F266" i="38"/>
  <c r="F261" i="38"/>
  <c r="F256" i="38"/>
  <c r="F251" i="38"/>
  <c r="F246" i="38"/>
  <c r="F241" i="38"/>
  <c r="F236" i="38"/>
  <c r="F231" i="38"/>
  <c r="F226" i="38"/>
  <c r="F221" i="38"/>
  <c r="F216" i="38"/>
  <c r="F211" i="38"/>
  <c r="F206" i="38"/>
  <c r="F201" i="38"/>
  <c r="F196" i="38"/>
  <c r="F191" i="38"/>
  <c r="F186" i="38"/>
  <c r="F181" i="38"/>
  <c r="F176" i="38"/>
  <c r="F171" i="38"/>
  <c r="F166" i="38"/>
  <c r="F161" i="38"/>
  <c r="F156" i="38"/>
  <c r="F151" i="38"/>
  <c r="F146" i="38"/>
  <c r="F141" i="38"/>
  <c r="F136" i="38"/>
  <c r="F131" i="38"/>
  <c r="F126" i="38"/>
  <c r="F121" i="38"/>
  <c r="F116" i="38"/>
  <c r="F111" i="38"/>
  <c r="F106" i="38"/>
  <c r="F101" i="38"/>
  <c r="F96" i="38"/>
  <c r="F91" i="38"/>
  <c r="F86" i="38"/>
  <c r="F81" i="38"/>
  <c r="F76" i="38"/>
  <c r="F71" i="38"/>
  <c r="F66" i="38"/>
  <c r="F61" i="38"/>
  <c r="F56" i="38"/>
  <c r="F51" i="38"/>
  <c r="F46" i="38"/>
  <c r="B46" i="38"/>
  <c r="B51" i="38" s="1"/>
  <c r="B56" i="38" s="1"/>
  <c r="B61" i="38" s="1"/>
  <c r="B66" i="38" s="1"/>
  <c r="B71" i="38" s="1"/>
  <c r="B76" i="38" s="1"/>
  <c r="B81" i="38" s="1"/>
  <c r="B86" i="38" s="1"/>
  <c r="B91" i="38" s="1"/>
  <c r="B96" i="38" s="1"/>
  <c r="B101" i="38" s="1"/>
  <c r="B106" i="38" s="1"/>
  <c r="B111" i="38" s="1"/>
  <c r="B116" i="38" s="1"/>
  <c r="B121" i="38" s="1"/>
  <c r="B126" i="38" s="1"/>
  <c r="B131" i="38" s="1"/>
  <c r="B136" i="38" s="1"/>
  <c r="B141" i="38" s="1"/>
  <c r="B146" i="38" s="1"/>
  <c r="B151" i="38" s="1"/>
  <c r="B156" i="38" s="1"/>
  <c r="B161" i="38" s="1"/>
  <c r="B166" i="38" s="1"/>
  <c r="B171" i="38" s="1"/>
  <c r="B176" i="38" s="1"/>
  <c r="B181" i="38" s="1"/>
  <c r="B186" i="38" s="1"/>
  <c r="B191" i="38" s="1"/>
  <c r="B196" i="38" s="1"/>
  <c r="B201" i="38" s="1"/>
  <c r="B206" i="38" s="1"/>
  <c r="B211" i="38" s="1"/>
  <c r="B216" i="38" s="1"/>
  <c r="B221" i="38" s="1"/>
  <c r="B226" i="38" s="1"/>
  <c r="B231" i="38" s="1"/>
  <c r="B236" i="38" s="1"/>
  <c r="B241" i="38" s="1"/>
  <c r="B246" i="38" s="1"/>
  <c r="B251" i="38" s="1"/>
  <c r="B256" i="38" s="1"/>
  <c r="B261" i="38" s="1"/>
  <c r="B266" i="38" s="1"/>
  <c r="B271" i="38" s="1"/>
  <c r="B276" i="38" s="1"/>
  <c r="B281" i="38" s="1"/>
  <c r="B286" i="38" s="1"/>
  <c r="B291" i="38" s="1"/>
  <c r="B296" i="38" s="1"/>
  <c r="B301" i="38" s="1"/>
  <c r="B306" i="38" s="1"/>
  <c r="B311" i="38" s="1"/>
  <c r="B316" i="38" s="1"/>
  <c r="B321" i="38" s="1"/>
  <c r="B326" i="38" s="1"/>
  <c r="B331" i="38" s="1"/>
  <c r="B336" i="38" s="1"/>
  <c r="B341" i="38" s="1"/>
  <c r="B346" i="38" s="1"/>
  <c r="B351" i="38" s="1"/>
  <c r="B356" i="38" s="1"/>
  <c r="B361" i="38" s="1"/>
  <c r="B366" i="38" s="1"/>
  <c r="B371" i="38" s="1"/>
  <c r="B376" i="38" s="1"/>
  <c r="B381" i="38" s="1"/>
  <c r="B386" i="38" s="1"/>
  <c r="B391" i="38" s="1"/>
  <c r="B396" i="38" s="1"/>
  <c r="B401" i="38" s="1"/>
  <c r="B406" i="38" s="1"/>
  <c r="B411" i="38" s="1"/>
  <c r="B416" i="38" s="1"/>
  <c r="B421" i="38" s="1"/>
  <c r="B426" i="38" s="1"/>
  <c r="B431" i="38" s="1"/>
  <c r="B436" i="38" s="1"/>
  <c r="B441" i="38" s="1"/>
  <c r="B446" i="38" s="1"/>
  <c r="B451" i="38" s="1"/>
  <c r="B456" i="38" s="1"/>
  <c r="B461" i="38" s="1"/>
  <c r="B466" i="38" s="1"/>
  <c r="B471" i="38" s="1"/>
  <c r="B476" i="38" s="1"/>
  <c r="B481" i="38" s="1"/>
  <c r="B486" i="38" s="1"/>
  <c r="B491" i="38" s="1"/>
  <c r="B496" i="38" s="1"/>
  <c r="B501" i="38" s="1"/>
  <c r="B506" i="38" s="1"/>
  <c r="F41" i="38"/>
  <c r="F36" i="38"/>
  <c r="F31" i="38"/>
  <c r="F26" i="38"/>
  <c r="F21" i="38"/>
  <c r="F16" i="38"/>
  <c r="B16" i="38"/>
  <c r="B21" i="38" s="1"/>
  <c r="B26" i="38" s="1"/>
  <c r="B31" i="38" s="1"/>
  <c r="F11" i="38"/>
  <c r="C11" i="38"/>
  <c r="C16" i="38" s="1"/>
  <c r="C21" i="38" s="1"/>
  <c r="C26" i="38" s="1"/>
  <c r="C31" i="38" s="1"/>
  <c r="B7" i="38"/>
  <c r="B3" i="38"/>
  <c r="F506" i="37"/>
  <c r="F501" i="37"/>
  <c r="F496" i="37"/>
  <c r="F491" i="37"/>
  <c r="F486" i="37"/>
  <c r="F481" i="37"/>
  <c r="F476" i="37"/>
  <c r="F471" i="37"/>
  <c r="F466" i="37"/>
  <c r="F461" i="37"/>
  <c r="F456" i="37"/>
  <c r="F451" i="37"/>
  <c r="F446" i="37"/>
  <c r="F441" i="37"/>
  <c r="F436" i="37"/>
  <c r="F431" i="37"/>
  <c r="F426" i="37"/>
  <c r="F421" i="37"/>
  <c r="F416" i="37"/>
  <c r="F411" i="37"/>
  <c r="F406" i="37"/>
  <c r="F401" i="37"/>
  <c r="F396" i="37"/>
  <c r="F391" i="37"/>
  <c r="F386" i="37"/>
  <c r="F381" i="37"/>
  <c r="F376" i="37"/>
  <c r="F371" i="37"/>
  <c r="F366" i="37"/>
  <c r="F361" i="37"/>
  <c r="F356" i="37"/>
  <c r="F351" i="37"/>
  <c r="F346" i="37"/>
  <c r="F341" i="37"/>
  <c r="F336" i="37"/>
  <c r="F331" i="37"/>
  <c r="F326" i="37"/>
  <c r="F321" i="37"/>
  <c r="F316" i="37"/>
  <c r="F311" i="37"/>
  <c r="F306" i="37"/>
  <c r="F301" i="37"/>
  <c r="F296" i="37"/>
  <c r="F291" i="37"/>
  <c r="F286" i="37"/>
  <c r="F281" i="37"/>
  <c r="F276" i="37"/>
  <c r="F271" i="37"/>
  <c r="F266" i="37"/>
  <c r="F261" i="37"/>
  <c r="F256" i="37"/>
  <c r="F251" i="37"/>
  <c r="F246" i="37"/>
  <c r="F241" i="37"/>
  <c r="F236" i="37"/>
  <c r="F231" i="37"/>
  <c r="F226" i="37"/>
  <c r="F221" i="37"/>
  <c r="F216" i="37"/>
  <c r="F211" i="37"/>
  <c r="F206" i="37"/>
  <c r="F201" i="37"/>
  <c r="F196" i="37"/>
  <c r="F191" i="37"/>
  <c r="F186" i="37"/>
  <c r="F181" i="37"/>
  <c r="F176" i="37"/>
  <c r="F171" i="37"/>
  <c r="F166" i="37"/>
  <c r="F161" i="37"/>
  <c r="F156" i="37"/>
  <c r="F151" i="37"/>
  <c r="F146" i="37"/>
  <c r="F141" i="37"/>
  <c r="F136" i="37"/>
  <c r="F131" i="37"/>
  <c r="F126" i="37"/>
  <c r="F121" i="37"/>
  <c r="F116" i="37"/>
  <c r="F111" i="37"/>
  <c r="F106" i="37"/>
  <c r="F101" i="37"/>
  <c r="F96" i="37"/>
  <c r="F91" i="37"/>
  <c r="F86" i="37"/>
  <c r="F81" i="37"/>
  <c r="F76" i="37"/>
  <c r="F71" i="37"/>
  <c r="F66" i="37"/>
  <c r="F61" i="37"/>
  <c r="F56" i="37"/>
  <c r="F51" i="37"/>
  <c r="F46" i="37"/>
  <c r="B46" i="37"/>
  <c r="B51" i="37" s="1"/>
  <c r="B56" i="37" s="1"/>
  <c r="B61" i="37" s="1"/>
  <c r="B66" i="37" s="1"/>
  <c r="B71" i="37" s="1"/>
  <c r="B76" i="37" s="1"/>
  <c r="B81" i="37" s="1"/>
  <c r="B86" i="37" s="1"/>
  <c r="B91" i="37" s="1"/>
  <c r="B96" i="37" s="1"/>
  <c r="B101" i="37" s="1"/>
  <c r="B106" i="37" s="1"/>
  <c r="B111" i="37" s="1"/>
  <c r="B116" i="37" s="1"/>
  <c r="B121" i="37" s="1"/>
  <c r="B126" i="37" s="1"/>
  <c r="B131" i="37" s="1"/>
  <c r="B136" i="37" s="1"/>
  <c r="B141" i="37" s="1"/>
  <c r="B146" i="37" s="1"/>
  <c r="B151" i="37" s="1"/>
  <c r="B156" i="37" s="1"/>
  <c r="B161" i="37" s="1"/>
  <c r="B166" i="37" s="1"/>
  <c r="B171" i="37" s="1"/>
  <c r="B176" i="37" s="1"/>
  <c r="B181" i="37" s="1"/>
  <c r="B186" i="37" s="1"/>
  <c r="B191" i="37" s="1"/>
  <c r="B196" i="37" s="1"/>
  <c r="B201" i="37" s="1"/>
  <c r="B206" i="37" s="1"/>
  <c r="B211" i="37" s="1"/>
  <c r="B216" i="37" s="1"/>
  <c r="B221" i="37" s="1"/>
  <c r="B226" i="37" s="1"/>
  <c r="B231" i="37" s="1"/>
  <c r="B236" i="37" s="1"/>
  <c r="B241" i="37" s="1"/>
  <c r="B246" i="37" s="1"/>
  <c r="B251" i="37" s="1"/>
  <c r="B256" i="37" s="1"/>
  <c r="B261" i="37" s="1"/>
  <c r="B266" i="37" s="1"/>
  <c r="B271" i="37" s="1"/>
  <c r="B276" i="37" s="1"/>
  <c r="B281" i="37" s="1"/>
  <c r="B286" i="37" s="1"/>
  <c r="B291" i="37" s="1"/>
  <c r="B296" i="37" s="1"/>
  <c r="B301" i="37" s="1"/>
  <c r="B306" i="37" s="1"/>
  <c r="B311" i="37" s="1"/>
  <c r="B316" i="37" s="1"/>
  <c r="B321" i="37" s="1"/>
  <c r="B326" i="37" s="1"/>
  <c r="B331" i="37" s="1"/>
  <c r="B336" i="37" s="1"/>
  <c r="B341" i="37" s="1"/>
  <c r="B346" i="37" s="1"/>
  <c r="B351" i="37" s="1"/>
  <c r="B356" i="37" s="1"/>
  <c r="B361" i="37" s="1"/>
  <c r="B366" i="37" s="1"/>
  <c r="B371" i="37" s="1"/>
  <c r="B376" i="37" s="1"/>
  <c r="B381" i="37" s="1"/>
  <c r="B386" i="37" s="1"/>
  <c r="B391" i="37" s="1"/>
  <c r="B396" i="37" s="1"/>
  <c r="B401" i="37" s="1"/>
  <c r="B406" i="37" s="1"/>
  <c r="B411" i="37" s="1"/>
  <c r="B416" i="37" s="1"/>
  <c r="B421" i="37" s="1"/>
  <c r="B426" i="37" s="1"/>
  <c r="B431" i="37" s="1"/>
  <c r="B436" i="37" s="1"/>
  <c r="B441" i="37" s="1"/>
  <c r="B446" i="37" s="1"/>
  <c r="B451" i="37" s="1"/>
  <c r="B456" i="37" s="1"/>
  <c r="B461" i="37" s="1"/>
  <c r="B466" i="37" s="1"/>
  <c r="B471" i="37" s="1"/>
  <c r="B476" i="37" s="1"/>
  <c r="B481" i="37" s="1"/>
  <c r="B486" i="37" s="1"/>
  <c r="B491" i="37" s="1"/>
  <c r="B496" i="37" s="1"/>
  <c r="B501" i="37" s="1"/>
  <c r="B506" i="37" s="1"/>
  <c r="F41" i="37"/>
  <c r="F36" i="37"/>
  <c r="F31" i="37"/>
  <c r="F26" i="37"/>
  <c r="F21" i="37"/>
  <c r="B21" i="37"/>
  <c r="B26" i="37" s="1"/>
  <c r="B31" i="37" s="1"/>
  <c r="F16" i="37"/>
  <c r="B16" i="37"/>
  <c r="F11" i="37"/>
  <c r="C11" i="37"/>
  <c r="C16" i="37" s="1"/>
  <c r="C21" i="37" s="1"/>
  <c r="C26" i="37" s="1"/>
  <c r="C31" i="37" s="1"/>
  <c r="C36" i="37" s="1"/>
  <c r="B7" i="37"/>
  <c r="B3" i="37"/>
  <c r="F506" i="36"/>
  <c r="F501" i="36"/>
  <c r="F496" i="36"/>
  <c r="F491" i="36"/>
  <c r="F486" i="36"/>
  <c r="F481" i="36"/>
  <c r="F476" i="36"/>
  <c r="F471" i="36"/>
  <c r="F466" i="36"/>
  <c r="F461" i="36"/>
  <c r="F456" i="36"/>
  <c r="F451" i="36"/>
  <c r="F446" i="36"/>
  <c r="F441" i="36"/>
  <c r="F436" i="36"/>
  <c r="F431" i="36"/>
  <c r="F426" i="36"/>
  <c r="F421" i="36"/>
  <c r="F416" i="36"/>
  <c r="F411" i="36"/>
  <c r="F406" i="36"/>
  <c r="F401" i="36"/>
  <c r="F396" i="36"/>
  <c r="F391" i="36"/>
  <c r="F386" i="36"/>
  <c r="F381" i="36"/>
  <c r="F376" i="36"/>
  <c r="F371" i="36"/>
  <c r="F366" i="36"/>
  <c r="F361" i="36"/>
  <c r="F356" i="36"/>
  <c r="F351" i="36"/>
  <c r="F346" i="36"/>
  <c r="F341" i="36"/>
  <c r="F336" i="36"/>
  <c r="F331" i="36"/>
  <c r="F326" i="36"/>
  <c r="F321" i="36"/>
  <c r="F316" i="36"/>
  <c r="F311" i="36"/>
  <c r="F306" i="36"/>
  <c r="F301" i="36"/>
  <c r="F296" i="36"/>
  <c r="F291" i="36"/>
  <c r="F286" i="36"/>
  <c r="F281" i="36"/>
  <c r="F276" i="36"/>
  <c r="F271" i="36"/>
  <c r="F266" i="36"/>
  <c r="F261" i="36"/>
  <c r="F256" i="36"/>
  <c r="F251" i="36"/>
  <c r="F246" i="36"/>
  <c r="F241" i="36"/>
  <c r="F236" i="36"/>
  <c r="F231" i="36"/>
  <c r="F226" i="36"/>
  <c r="F221" i="36"/>
  <c r="F216" i="36"/>
  <c r="F211" i="36"/>
  <c r="F206" i="36"/>
  <c r="F201" i="36"/>
  <c r="F196" i="36"/>
  <c r="F191" i="36"/>
  <c r="F186" i="36"/>
  <c r="F181" i="36"/>
  <c r="F176" i="36"/>
  <c r="F171" i="36"/>
  <c r="F166" i="36"/>
  <c r="F161" i="36"/>
  <c r="F156" i="36"/>
  <c r="F151" i="36"/>
  <c r="F146" i="36"/>
  <c r="F141" i="36"/>
  <c r="F136" i="36"/>
  <c r="F131" i="36"/>
  <c r="F126" i="36"/>
  <c r="F121" i="36"/>
  <c r="F116" i="36"/>
  <c r="F111" i="36"/>
  <c r="F106" i="36"/>
  <c r="F101" i="36"/>
  <c r="F96" i="36"/>
  <c r="F91" i="36"/>
  <c r="F86" i="36"/>
  <c r="F81" i="36"/>
  <c r="F76" i="36"/>
  <c r="F71" i="36"/>
  <c r="F66" i="36"/>
  <c r="F61" i="36"/>
  <c r="F56" i="36"/>
  <c r="F51" i="36"/>
  <c r="F46" i="36"/>
  <c r="B46" i="36"/>
  <c r="B51" i="36" s="1"/>
  <c r="B56" i="36" s="1"/>
  <c r="B61" i="36" s="1"/>
  <c r="B66" i="36" s="1"/>
  <c r="B71" i="36" s="1"/>
  <c r="B76" i="36" s="1"/>
  <c r="B81" i="36" s="1"/>
  <c r="B86" i="36" s="1"/>
  <c r="B91" i="36" s="1"/>
  <c r="B96" i="36" s="1"/>
  <c r="B101" i="36" s="1"/>
  <c r="B106" i="36" s="1"/>
  <c r="B111" i="36" s="1"/>
  <c r="B116" i="36" s="1"/>
  <c r="B121" i="36" s="1"/>
  <c r="B126" i="36" s="1"/>
  <c r="B131" i="36" s="1"/>
  <c r="B136" i="36" s="1"/>
  <c r="B141" i="36" s="1"/>
  <c r="B146" i="36" s="1"/>
  <c r="B151" i="36" s="1"/>
  <c r="B156" i="36" s="1"/>
  <c r="B161" i="36" s="1"/>
  <c r="B166" i="36" s="1"/>
  <c r="B171" i="36" s="1"/>
  <c r="B176" i="36" s="1"/>
  <c r="B181" i="36" s="1"/>
  <c r="B186" i="36" s="1"/>
  <c r="B191" i="36" s="1"/>
  <c r="B196" i="36" s="1"/>
  <c r="B201" i="36" s="1"/>
  <c r="B206" i="36" s="1"/>
  <c r="B211" i="36" s="1"/>
  <c r="B216" i="36" s="1"/>
  <c r="B221" i="36" s="1"/>
  <c r="B226" i="36" s="1"/>
  <c r="B231" i="36" s="1"/>
  <c r="B236" i="36" s="1"/>
  <c r="B241" i="36" s="1"/>
  <c r="B246" i="36" s="1"/>
  <c r="B251" i="36" s="1"/>
  <c r="B256" i="36" s="1"/>
  <c r="B261" i="36" s="1"/>
  <c r="B266" i="36" s="1"/>
  <c r="B271" i="36" s="1"/>
  <c r="B276" i="36" s="1"/>
  <c r="B281" i="36" s="1"/>
  <c r="B286" i="36" s="1"/>
  <c r="B291" i="36" s="1"/>
  <c r="B296" i="36" s="1"/>
  <c r="B301" i="36" s="1"/>
  <c r="B306" i="36" s="1"/>
  <c r="B311" i="36" s="1"/>
  <c r="B316" i="36" s="1"/>
  <c r="B321" i="36" s="1"/>
  <c r="B326" i="36" s="1"/>
  <c r="B331" i="36" s="1"/>
  <c r="B336" i="36" s="1"/>
  <c r="B341" i="36" s="1"/>
  <c r="B346" i="36" s="1"/>
  <c r="B351" i="36" s="1"/>
  <c r="B356" i="36" s="1"/>
  <c r="B361" i="36" s="1"/>
  <c r="B366" i="36" s="1"/>
  <c r="B371" i="36" s="1"/>
  <c r="B376" i="36" s="1"/>
  <c r="B381" i="36" s="1"/>
  <c r="B386" i="36" s="1"/>
  <c r="B391" i="36" s="1"/>
  <c r="B396" i="36" s="1"/>
  <c r="B401" i="36" s="1"/>
  <c r="B406" i="36" s="1"/>
  <c r="B411" i="36" s="1"/>
  <c r="B416" i="36" s="1"/>
  <c r="B421" i="36" s="1"/>
  <c r="B426" i="36" s="1"/>
  <c r="B431" i="36" s="1"/>
  <c r="B436" i="36" s="1"/>
  <c r="B441" i="36" s="1"/>
  <c r="B446" i="36" s="1"/>
  <c r="B451" i="36" s="1"/>
  <c r="B456" i="36" s="1"/>
  <c r="B461" i="36" s="1"/>
  <c r="B466" i="36" s="1"/>
  <c r="B471" i="36" s="1"/>
  <c r="B476" i="36" s="1"/>
  <c r="B481" i="36" s="1"/>
  <c r="B486" i="36" s="1"/>
  <c r="B491" i="36" s="1"/>
  <c r="B496" i="36" s="1"/>
  <c r="B501" i="36" s="1"/>
  <c r="B506" i="36" s="1"/>
  <c r="F41" i="36"/>
  <c r="F36" i="36"/>
  <c r="F31" i="36"/>
  <c r="F26" i="36"/>
  <c r="F21" i="36"/>
  <c r="F16" i="36"/>
  <c r="B16" i="36"/>
  <c r="B21" i="36" s="1"/>
  <c r="B26" i="36" s="1"/>
  <c r="B31" i="36" s="1"/>
  <c r="F11" i="36"/>
  <c r="C11" i="36" s="1"/>
  <c r="B7" i="36"/>
  <c r="B3" i="36"/>
  <c r="F506" i="35"/>
  <c r="F501" i="35"/>
  <c r="F496" i="35"/>
  <c r="F491" i="35"/>
  <c r="F486" i="35"/>
  <c r="F481" i="35"/>
  <c r="F476" i="35"/>
  <c r="F471" i="35"/>
  <c r="F466" i="35"/>
  <c r="F461" i="35"/>
  <c r="F456" i="35"/>
  <c r="F451" i="35"/>
  <c r="F446" i="35"/>
  <c r="F441" i="35"/>
  <c r="F436" i="35"/>
  <c r="F431" i="35"/>
  <c r="F426" i="35"/>
  <c r="F421" i="35"/>
  <c r="F416" i="35"/>
  <c r="F411" i="35"/>
  <c r="F406" i="35"/>
  <c r="F401" i="35"/>
  <c r="F396" i="35"/>
  <c r="F391" i="35"/>
  <c r="F386" i="35"/>
  <c r="F381" i="35"/>
  <c r="F376" i="35"/>
  <c r="F371" i="35"/>
  <c r="F366" i="35"/>
  <c r="F361" i="35"/>
  <c r="F356" i="35"/>
  <c r="F351" i="35"/>
  <c r="F346" i="35"/>
  <c r="F341" i="35"/>
  <c r="F336" i="35"/>
  <c r="F331" i="35"/>
  <c r="F326" i="35"/>
  <c r="F321" i="35"/>
  <c r="F316" i="35"/>
  <c r="F311" i="35"/>
  <c r="F306" i="35"/>
  <c r="F301" i="35"/>
  <c r="F296" i="35"/>
  <c r="F291" i="35"/>
  <c r="F286" i="35"/>
  <c r="F281" i="35"/>
  <c r="F276" i="35"/>
  <c r="F271" i="35"/>
  <c r="F266" i="35"/>
  <c r="F261" i="35"/>
  <c r="F256" i="35"/>
  <c r="F251" i="35"/>
  <c r="F246" i="35"/>
  <c r="F241" i="35"/>
  <c r="F236" i="35"/>
  <c r="F231" i="35"/>
  <c r="F226" i="35"/>
  <c r="F221" i="35"/>
  <c r="F216" i="35"/>
  <c r="F211" i="35"/>
  <c r="F206" i="35"/>
  <c r="F201" i="35"/>
  <c r="F196" i="35"/>
  <c r="F191" i="35"/>
  <c r="F186" i="35"/>
  <c r="F181" i="35"/>
  <c r="F176" i="35"/>
  <c r="F171" i="35"/>
  <c r="F166" i="35"/>
  <c r="F161" i="35"/>
  <c r="F156" i="35"/>
  <c r="F151" i="35"/>
  <c r="F146" i="35"/>
  <c r="F141" i="35"/>
  <c r="F136" i="35"/>
  <c r="F131" i="35"/>
  <c r="F126" i="35"/>
  <c r="F121" i="35"/>
  <c r="F116" i="35"/>
  <c r="F111" i="35"/>
  <c r="F106" i="35"/>
  <c r="F101" i="35"/>
  <c r="F96" i="35"/>
  <c r="F91" i="35"/>
  <c r="F86" i="35"/>
  <c r="F81" i="35"/>
  <c r="F76" i="35"/>
  <c r="F71" i="35"/>
  <c r="F66" i="35"/>
  <c r="F61" i="35"/>
  <c r="F56" i="35"/>
  <c r="F51" i="35"/>
  <c r="F46" i="35"/>
  <c r="B46" i="35"/>
  <c r="B51" i="35" s="1"/>
  <c r="B56" i="35" s="1"/>
  <c r="B61" i="35" s="1"/>
  <c r="B66" i="35" s="1"/>
  <c r="B71" i="35" s="1"/>
  <c r="B76" i="35" s="1"/>
  <c r="B81" i="35" s="1"/>
  <c r="B86" i="35" s="1"/>
  <c r="B91" i="35" s="1"/>
  <c r="B96" i="35" s="1"/>
  <c r="B101" i="35" s="1"/>
  <c r="B106" i="35" s="1"/>
  <c r="B111" i="35" s="1"/>
  <c r="B116" i="35" s="1"/>
  <c r="B121" i="35" s="1"/>
  <c r="B126" i="35" s="1"/>
  <c r="B131" i="35" s="1"/>
  <c r="B136" i="35" s="1"/>
  <c r="B141" i="35" s="1"/>
  <c r="B146" i="35" s="1"/>
  <c r="B151" i="35" s="1"/>
  <c r="B156" i="35" s="1"/>
  <c r="B161" i="35" s="1"/>
  <c r="B166" i="35" s="1"/>
  <c r="B171" i="35" s="1"/>
  <c r="B176" i="35" s="1"/>
  <c r="B181" i="35" s="1"/>
  <c r="B186" i="35" s="1"/>
  <c r="B191" i="35" s="1"/>
  <c r="B196" i="35" s="1"/>
  <c r="B201" i="35" s="1"/>
  <c r="B206" i="35" s="1"/>
  <c r="B211" i="35" s="1"/>
  <c r="B216" i="35" s="1"/>
  <c r="B221" i="35" s="1"/>
  <c r="B226" i="35" s="1"/>
  <c r="B231" i="35" s="1"/>
  <c r="B236" i="35" s="1"/>
  <c r="B241" i="35" s="1"/>
  <c r="B246" i="35" s="1"/>
  <c r="B251" i="35" s="1"/>
  <c r="B256" i="35" s="1"/>
  <c r="B261" i="35" s="1"/>
  <c r="B266" i="35" s="1"/>
  <c r="B271" i="35" s="1"/>
  <c r="B276" i="35" s="1"/>
  <c r="B281" i="35" s="1"/>
  <c r="B286" i="35" s="1"/>
  <c r="B291" i="35" s="1"/>
  <c r="B296" i="35" s="1"/>
  <c r="B301" i="35" s="1"/>
  <c r="B306" i="35" s="1"/>
  <c r="B311" i="35" s="1"/>
  <c r="B316" i="35" s="1"/>
  <c r="B321" i="35" s="1"/>
  <c r="B326" i="35" s="1"/>
  <c r="B331" i="35" s="1"/>
  <c r="B336" i="35" s="1"/>
  <c r="B341" i="35" s="1"/>
  <c r="B346" i="35" s="1"/>
  <c r="B351" i="35" s="1"/>
  <c r="B356" i="35" s="1"/>
  <c r="B361" i="35" s="1"/>
  <c r="B366" i="35" s="1"/>
  <c r="B371" i="35" s="1"/>
  <c r="B376" i="35" s="1"/>
  <c r="B381" i="35" s="1"/>
  <c r="B386" i="35" s="1"/>
  <c r="B391" i="35" s="1"/>
  <c r="B396" i="35" s="1"/>
  <c r="B401" i="35" s="1"/>
  <c r="B406" i="35" s="1"/>
  <c r="B411" i="35" s="1"/>
  <c r="B416" i="35" s="1"/>
  <c r="B421" i="35" s="1"/>
  <c r="B426" i="35" s="1"/>
  <c r="B431" i="35" s="1"/>
  <c r="B436" i="35" s="1"/>
  <c r="B441" i="35" s="1"/>
  <c r="B446" i="35" s="1"/>
  <c r="B451" i="35" s="1"/>
  <c r="B456" i="35" s="1"/>
  <c r="B461" i="35" s="1"/>
  <c r="B466" i="35" s="1"/>
  <c r="B471" i="35" s="1"/>
  <c r="B476" i="35" s="1"/>
  <c r="B481" i="35" s="1"/>
  <c r="B486" i="35" s="1"/>
  <c r="B491" i="35" s="1"/>
  <c r="B496" i="35" s="1"/>
  <c r="B501" i="35" s="1"/>
  <c r="B506" i="35" s="1"/>
  <c r="F41" i="35"/>
  <c r="F36" i="35"/>
  <c r="F31" i="35"/>
  <c r="F26" i="35"/>
  <c r="F21" i="35"/>
  <c r="F16" i="35"/>
  <c r="B16" i="35"/>
  <c r="B21" i="35" s="1"/>
  <c r="B26" i="35" s="1"/>
  <c r="B31" i="35" s="1"/>
  <c r="F11" i="35"/>
  <c r="C11" i="35"/>
  <c r="C16" i="35" s="1"/>
  <c r="C21" i="35" s="1"/>
  <c r="C26" i="35" s="1"/>
  <c r="C31" i="35" s="1"/>
  <c r="C36" i="35" s="1"/>
  <c r="B7" i="35"/>
  <c r="B3" i="35"/>
  <c r="F506" i="34"/>
  <c r="F501" i="34"/>
  <c r="F496" i="34"/>
  <c r="F491" i="34"/>
  <c r="F486" i="34"/>
  <c r="F481" i="34"/>
  <c r="F476" i="34"/>
  <c r="F471" i="34"/>
  <c r="F466" i="34"/>
  <c r="F461" i="34"/>
  <c r="F456" i="34"/>
  <c r="F451" i="34"/>
  <c r="F446" i="34"/>
  <c r="F441" i="34"/>
  <c r="F436" i="34"/>
  <c r="F431" i="34"/>
  <c r="F426" i="34"/>
  <c r="F421" i="34"/>
  <c r="F416" i="34"/>
  <c r="F411" i="34"/>
  <c r="F406" i="34"/>
  <c r="F401" i="34"/>
  <c r="F396" i="34"/>
  <c r="F391" i="34"/>
  <c r="F386" i="34"/>
  <c r="F381" i="34"/>
  <c r="F376" i="34"/>
  <c r="F371" i="34"/>
  <c r="F366" i="34"/>
  <c r="F361" i="34"/>
  <c r="F356" i="34"/>
  <c r="F351" i="34"/>
  <c r="F346" i="34"/>
  <c r="F341" i="34"/>
  <c r="F336" i="34"/>
  <c r="F331" i="34"/>
  <c r="F326" i="34"/>
  <c r="F321" i="34"/>
  <c r="F316" i="34"/>
  <c r="F311" i="34"/>
  <c r="F306" i="34"/>
  <c r="F301" i="34"/>
  <c r="F296" i="34"/>
  <c r="F291" i="34"/>
  <c r="F286" i="34"/>
  <c r="F281" i="34"/>
  <c r="F276" i="34"/>
  <c r="F271" i="34"/>
  <c r="F266" i="34"/>
  <c r="F261" i="34"/>
  <c r="F256" i="34"/>
  <c r="F251" i="34"/>
  <c r="F246" i="34"/>
  <c r="F241" i="34"/>
  <c r="F236" i="34"/>
  <c r="F231" i="34"/>
  <c r="F226" i="34"/>
  <c r="F221" i="34"/>
  <c r="F216" i="34"/>
  <c r="F211" i="34"/>
  <c r="F206" i="34"/>
  <c r="F201" i="34"/>
  <c r="F196" i="34"/>
  <c r="F191" i="34"/>
  <c r="F186" i="34"/>
  <c r="F181" i="34"/>
  <c r="F176" i="34"/>
  <c r="F171" i="34"/>
  <c r="F166" i="34"/>
  <c r="F161" i="34"/>
  <c r="F156" i="34"/>
  <c r="F151" i="34"/>
  <c r="F146" i="34"/>
  <c r="F141" i="34"/>
  <c r="F136" i="34"/>
  <c r="F131" i="34"/>
  <c r="F126" i="34"/>
  <c r="F121" i="34"/>
  <c r="F116" i="34"/>
  <c r="F111" i="34"/>
  <c r="F106" i="34"/>
  <c r="F101" i="34"/>
  <c r="F96" i="34"/>
  <c r="F91" i="34"/>
  <c r="F86" i="34"/>
  <c r="F81" i="34"/>
  <c r="F76" i="34"/>
  <c r="F71" i="34"/>
  <c r="F66" i="34"/>
  <c r="F61" i="34"/>
  <c r="F56" i="34"/>
  <c r="F51" i="34"/>
  <c r="B51" i="34"/>
  <c r="B56" i="34" s="1"/>
  <c r="B61" i="34" s="1"/>
  <c r="B66" i="34" s="1"/>
  <c r="B71" i="34" s="1"/>
  <c r="B76" i="34" s="1"/>
  <c r="B81" i="34" s="1"/>
  <c r="B86" i="34" s="1"/>
  <c r="B91" i="34" s="1"/>
  <c r="B96" i="34" s="1"/>
  <c r="B101" i="34" s="1"/>
  <c r="B106" i="34" s="1"/>
  <c r="B111" i="34" s="1"/>
  <c r="B116" i="34" s="1"/>
  <c r="B121" i="34" s="1"/>
  <c r="B126" i="34" s="1"/>
  <c r="B131" i="34" s="1"/>
  <c r="B136" i="34" s="1"/>
  <c r="B141" i="34" s="1"/>
  <c r="B146" i="34" s="1"/>
  <c r="B151" i="34" s="1"/>
  <c r="B156" i="34" s="1"/>
  <c r="B161" i="34" s="1"/>
  <c r="B166" i="34" s="1"/>
  <c r="B171" i="34" s="1"/>
  <c r="B176" i="34" s="1"/>
  <c r="B181" i="34" s="1"/>
  <c r="B186" i="34" s="1"/>
  <c r="B191" i="34" s="1"/>
  <c r="B196" i="34" s="1"/>
  <c r="B201" i="34" s="1"/>
  <c r="B206" i="34" s="1"/>
  <c r="B211" i="34" s="1"/>
  <c r="B216" i="34" s="1"/>
  <c r="B221" i="34" s="1"/>
  <c r="B226" i="34" s="1"/>
  <c r="B231" i="34" s="1"/>
  <c r="B236" i="34" s="1"/>
  <c r="B241" i="34" s="1"/>
  <c r="B246" i="34" s="1"/>
  <c r="B251" i="34" s="1"/>
  <c r="B256" i="34" s="1"/>
  <c r="B261" i="34" s="1"/>
  <c r="B266" i="34" s="1"/>
  <c r="B271" i="34" s="1"/>
  <c r="B276" i="34" s="1"/>
  <c r="B281" i="34" s="1"/>
  <c r="B286" i="34" s="1"/>
  <c r="B291" i="34" s="1"/>
  <c r="B296" i="34" s="1"/>
  <c r="B301" i="34" s="1"/>
  <c r="B306" i="34" s="1"/>
  <c r="B311" i="34" s="1"/>
  <c r="B316" i="34" s="1"/>
  <c r="B321" i="34" s="1"/>
  <c r="B326" i="34" s="1"/>
  <c r="B331" i="34" s="1"/>
  <c r="B336" i="34" s="1"/>
  <c r="B341" i="34" s="1"/>
  <c r="B346" i="34" s="1"/>
  <c r="B351" i="34" s="1"/>
  <c r="B356" i="34" s="1"/>
  <c r="B361" i="34" s="1"/>
  <c r="B366" i="34" s="1"/>
  <c r="B371" i="34" s="1"/>
  <c r="B376" i="34" s="1"/>
  <c r="B381" i="34" s="1"/>
  <c r="B386" i="34" s="1"/>
  <c r="B391" i="34" s="1"/>
  <c r="B396" i="34" s="1"/>
  <c r="B401" i="34" s="1"/>
  <c r="B406" i="34" s="1"/>
  <c r="B411" i="34" s="1"/>
  <c r="B416" i="34" s="1"/>
  <c r="B421" i="34" s="1"/>
  <c r="B426" i="34" s="1"/>
  <c r="B431" i="34" s="1"/>
  <c r="B436" i="34" s="1"/>
  <c r="B441" i="34" s="1"/>
  <c r="B446" i="34" s="1"/>
  <c r="B451" i="34" s="1"/>
  <c r="B456" i="34" s="1"/>
  <c r="B461" i="34" s="1"/>
  <c r="B466" i="34" s="1"/>
  <c r="B471" i="34" s="1"/>
  <c r="B476" i="34" s="1"/>
  <c r="B481" i="34" s="1"/>
  <c r="B486" i="34" s="1"/>
  <c r="B491" i="34" s="1"/>
  <c r="B496" i="34" s="1"/>
  <c r="B501" i="34" s="1"/>
  <c r="B506" i="34" s="1"/>
  <c r="F46" i="34"/>
  <c r="B46" i="34"/>
  <c r="F41" i="34"/>
  <c r="F36" i="34"/>
  <c r="F31" i="34"/>
  <c r="F26" i="34"/>
  <c r="F21" i="34"/>
  <c r="B21" i="34"/>
  <c r="B26" i="34" s="1"/>
  <c r="B31" i="34" s="1"/>
  <c r="F16" i="34"/>
  <c r="B16" i="34"/>
  <c r="F11" i="34"/>
  <c r="C11" i="34"/>
  <c r="B7" i="34"/>
  <c r="B3" i="34"/>
  <c r="F506" i="33"/>
  <c r="F501" i="33"/>
  <c r="F496" i="33"/>
  <c r="F491" i="33"/>
  <c r="F486" i="33"/>
  <c r="F481" i="33"/>
  <c r="F476" i="33"/>
  <c r="F471" i="33"/>
  <c r="F466" i="33"/>
  <c r="F461" i="33"/>
  <c r="F456" i="33"/>
  <c r="F451" i="33"/>
  <c r="F446" i="33"/>
  <c r="F441" i="33"/>
  <c r="F436" i="33"/>
  <c r="F431" i="33"/>
  <c r="F426" i="33"/>
  <c r="F421" i="33"/>
  <c r="F416" i="33"/>
  <c r="F411" i="33"/>
  <c r="F406" i="33"/>
  <c r="F401" i="33"/>
  <c r="F396" i="33"/>
  <c r="F391" i="33"/>
  <c r="F386" i="33"/>
  <c r="F381" i="33"/>
  <c r="F376" i="33"/>
  <c r="F371" i="33"/>
  <c r="F366" i="33"/>
  <c r="F361" i="33"/>
  <c r="F356" i="33"/>
  <c r="F351" i="33"/>
  <c r="F346" i="33"/>
  <c r="F341" i="33"/>
  <c r="F336" i="33"/>
  <c r="F331" i="33"/>
  <c r="F326" i="33"/>
  <c r="F321" i="33"/>
  <c r="F316" i="33"/>
  <c r="F311" i="33"/>
  <c r="F306" i="33"/>
  <c r="F301" i="33"/>
  <c r="F296" i="33"/>
  <c r="F291" i="33"/>
  <c r="F286" i="33"/>
  <c r="F281" i="33"/>
  <c r="F276" i="33"/>
  <c r="F271" i="33"/>
  <c r="F266" i="33"/>
  <c r="F261" i="33"/>
  <c r="F256" i="33"/>
  <c r="F251" i="33"/>
  <c r="F246" i="33"/>
  <c r="F241" i="33"/>
  <c r="F236" i="33"/>
  <c r="F231" i="33"/>
  <c r="F226" i="33"/>
  <c r="F221" i="33"/>
  <c r="F216" i="33"/>
  <c r="F211" i="33"/>
  <c r="F206" i="33"/>
  <c r="F201" i="33"/>
  <c r="F196" i="33"/>
  <c r="F191" i="33"/>
  <c r="F186" i="33"/>
  <c r="F181" i="33"/>
  <c r="F176" i="33"/>
  <c r="F171" i="33"/>
  <c r="F166" i="33"/>
  <c r="F161" i="33"/>
  <c r="F156" i="33"/>
  <c r="F151" i="33"/>
  <c r="F146" i="33"/>
  <c r="F141" i="33"/>
  <c r="F136" i="33"/>
  <c r="F131" i="33"/>
  <c r="F126" i="33"/>
  <c r="F121" i="33"/>
  <c r="F116" i="33"/>
  <c r="F111" i="33"/>
  <c r="F106" i="33"/>
  <c r="F101" i="33"/>
  <c r="F96" i="33"/>
  <c r="F91" i="33"/>
  <c r="F86" i="33"/>
  <c r="F81" i="33"/>
  <c r="F76" i="33"/>
  <c r="F71" i="33"/>
  <c r="F66" i="33"/>
  <c r="F61" i="33"/>
  <c r="F56" i="33"/>
  <c r="F51" i="33"/>
  <c r="F46" i="33"/>
  <c r="B46" i="33"/>
  <c r="B51" i="33" s="1"/>
  <c r="B56" i="33" s="1"/>
  <c r="B61" i="33" s="1"/>
  <c r="B66" i="33" s="1"/>
  <c r="B71" i="33" s="1"/>
  <c r="B76" i="33" s="1"/>
  <c r="B81" i="33" s="1"/>
  <c r="B86" i="33" s="1"/>
  <c r="B91" i="33" s="1"/>
  <c r="B96" i="33" s="1"/>
  <c r="B101" i="33" s="1"/>
  <c r="B106" i="33" s="1"/>
  <c r="B111" i="33" s="1"/>
  <c r="B116" i="33" s="1"/>
  <c r="B121" i="33" s="1"/>
  <c r="B126" i="33" s="1"/>
  <c r="B131" i="33" s="1"/>
  <c r="B136" i="33" s="1"/>
  <c r="B141" i="33" s="1"/>
  <c r="B146" i="33" s="1"/>
  <c r="B151" i="33" s="1"/>
  <c r="B156" i="33" s="1"/>
  <c r="B161" i="33" s="1"/>
  <c r="B166" i="33" s="1"/>
  <c r="B171" i="33" s="1"/>
  <c r="B176" i="33" s="1"/>
  <c r="B181" i="33" s="1"/>
  <c r="B186" i="33" s="1"/>
  <c r="B191" i="33" s="1"/>
  <c r="B196" i="33" s="1"/>
  <c r="B201" i="33" s="1"/>
  <c r="B206" i="33" s="1"/>
  <c r="B211" i="33" s="1"/>
  <c r="B216" i="33" s="1"/>
  <c r="B221" i="33" s="1"/>
  <c r="B226" i="33" s="1"/>
  <c r="B231" i="33" s="1"/>
  <c r="B236" i="33" s="1"/>
  <c r="B241" i="33" s="1"/>
  <c r="B246" i="33" s="1"/>
  <c r="B251" i="33" s="1"/>
  <c r="B256" i="33" s="1"/>
  <c r="B261" i="33" s="1"/>
  <c r="B266" i="33" s="1"/>
  <c r="B271" i="33" s="1"/>
  <c r="B276" i="33" s="1"/>
  <c r="B281" i="33" s="1"/>
  <c r="B286" i="33" s="1"/>
  <c r="B291" i="33" s="1"/>
  <c r="B296" i="33" s="1"/>
  <c r="B301" i="33" s="1"/>
  <c r="B306" i="33" s="1"/>
  <c r="B311" i="33" s="1"/>
  <c r="B316" i="33" s="1"/>
  <c r="B321" i="33" s="1"/>
  <c r="B326" i="33" s="1"/>
  <c r="B331" i="33" s="1"/>
  <c r="B336" i="33" s="1"/>
  <c r="B341" i="33" s="1"/>
  <c r="B346" i="33" s="1"/>
  <c r="B351" i="33" s="1"/>
  <c r="B356" i="33" s="1"/>
  <c r="B361" i="33" s="1"/>
  <c r="B366" i="33" s="1"/>
  <c r="B371" i="33" s="1"/>
  <c r="B376" i="33" s="1"/>
  <c r="B381" i="33" s="1"/>
  <c r="B386" i="33" s="1"/>
  <c r="B391" i="33" s="1"/>
  <c r="B396" i="33" s="1"/>
  <c r="B401" i="33" s="1"/>
  <c r="B406" i="33" s="1"/>
  <c r="B411" i="33" s="1"/>
  <c r="B416" i="33" s="1"/>
  <c r="B421" i="33" s="1"/>
  <c r="B426" i="33" s="1"/>
  <c r="B431" i="33" s="1"/>
  <c r="B436" i="33" s="1"/>
  <c r="B441" i="33" s="1"/>
  <c r="B446" i="33" s="1"/>
  <c r="B451" i="33" s="1"/>
  <c r="B456" i="33" s="1"/>
  <c r="B461" i="33" s="1"/>
  <c r="B466" i="33" s="1"/>
  <c r="B471" i="33" s="1"/>
  <c r="B476" i="33" s="1"/>
  <c r="B481" i="33" s="1"/>
  <c r="B486" i="33" s="1"/>
  <c r="B491" i="33" s="1"/>
  <c r="B496" i="33" s="1"/>
  <c r="B501" i="33" s="1"/>
  <c r="B506" i="33" s="1"/>
  <c r="F41" i="33"/>
  <c r="F36" i="33"/>
  <c r="F31" i="33"/>
  <c r="F26" i="33"/>
  <c r="F21" i="33"/>
  <c r="B21" i="33"/>
  <c r="B26" i="33" s="1"/>
  <c r="B31" i="33" s="1"/>
  <c r="F16" i="33"/>
  <c r="B16" i="33"/>
  <c r="F11" i="33"/>
  <c r="C11" i="33"/>
  <c r="C16" i="33" s="1"/>
  <c r="C21" i="33" s="1"/>
  <c r="C26" i="33" s="1"/>
  <c r="C31" i="33" s="1"/>
  <c r="C36" i="33" s="1"/>
  <c r="B7" i="33"/>
  <c r="B3" i="33"/>
  <c r="F506" i="32"/>
  <c r="F501" i="32"/>
  <c r="F496" i="32"/>
  <c r="F491" i="32"/>
  <c r="F486" i="32"/>
  <c r="F481" i="32"/>
  <c r="F476" i="32"/>
  <c r="F471" i="32"/>
  <c r="F466" i="32"/>
  <c r="F461" i="32"/>
  <c r="F456" i="32"/>
  <c r="F451" i="32"/>
  <c r="F446" i="32"/>
  <c r="F441" i="32"/>
  <c r="F436" i="32"/>
  <c r="F431" i="32"/>
  <c r="F426" i="32"/>
  <c r="F421" i="32"/>
  <c r="F416" i="32"/>
  <c r="F411" i="32"/>
  <c r="F406" i="32"/>
  <c r="F401" i="32"/>
  <c r="F396" i="32"/>
  <c r="F391" i="32"/>
  <c r="F386" i="32"/>
  <c r="F381" i="32"/>
  <c r="F376" i="32"/>
  <c r="F371" i="32"/>
  <c r="F366" i="32"/>
  <c r="F361" i="32"/>
  <c r="F356" i="32"/>
  <c r="F351" i="32"/>
  <c r="F346" i="32"/>
  <c r="F341" i="32"/>
  <c r="F336" i="32"/>
  <c r="F331" i="32"/>
  <c r="F326" i="32"/>
  <c r="F321" i="32"/>
  <c r="F316" i="32"/>
  <c r="F311" i="32"/>
  <c r="F306" i="32"/>
  <c r="F301" i="32"/>
  <c r="F296" i="32"/>
  <c r="F291" i="32"/>
  <c r="F286" i="32"/>
  <c r="F281" i="32"/>
  <c r="F276" i="32"/>
  <c r="F271" i="32"/>
  <c r="F266" i="32"/>
  <c r="F261" i="32"/>
  <c r="F256" i="32"/>
  <c r="F251" i="32"/>
  <c r="F246" i="32"/>
  <c r="F241" i="32"/>
  <c r="F236" i="32"/>
  <c r="F231" i="32"/>
  <c r="F226" i="32"/>
  <c r="F221" i="32"/>
  <c r="F216" i="32"/>
  <c r="F211" i="32"/>
  <c r="F206" i="32"/>
  <c r="F201" i="32"/>
  <c r="F196" i="32"/>
  <c r="F191" i="32"/>
  <c r="F186" i="32"/>
  <c r="F181" i="32"/>
  <c r="F176" i="32"/>
  <c r="F171" i="32"/>
  <c r="F166" i="32"/>
  <c r="F161" i="32"/>
  <c r="F156" i="32"/>
  <c r="F151" i="32"/>
  <c r="F146" i="32"/>
  <c r="F141" i="32"/>
  <c r="F136" i="32"/>
  <c r="F131" i="32"/>
  <c r="F126" i="32"/>
  <c r="F121" i="32"/>
  <c r="F116" i="32"/>
  <c r="F111" i="32"/>
  <c r="F106" i="32"/>
  <c r="F101" i="32"/>
  <c r="F96" i="32"/>
  <c r="F91" i="32"/>
  <c r="F86" i="32"/>
  <c r="F81" i="32"/>
  <c r="F76" i="32"/>
  <c r="F71" i="32"/>
  <c r="F66" i="32"/>
  <c r="F61" i="32"/>
  <c r="F56" i="32"/>
  <c r="F51" i="32"/>
  <c r="B51" i="32"/>
  <c r="B56" i="32" s="1"/>
  <c r="B61" i="32" s="1"/>
  <c r="B66" i="32" s="1"/>
  <c r="B71" i="32" s="1"/>
  <c r="B76" i="32" s="1"/>
  <c r="B81" i="32" s="1"/>
  <c r="B86" i="32" s="1"/>
  <c r="B91" i="32" s="1"/>
  <c r="B96" i="32" s="1"/>
  <c r="B101" i="32" s="1"/>
  <c r="B106" i="32" s="1"/>
  <c r="B111" i="32" s="1"/>
  <c r="B116" i="32" s="1"/>
  <c r="B121" i="32" s="1"/>
  <c r="B126" i="32" s="1"/>
  <c r="B131" i="32" s="1"/>
  <c r="B136" i="32" s="1"/>
  <c r="B141" i="32" s="1"/>
  <c r="B146" i="32" s="1"/>
  <c r="B151" i="32" s="1"/>
  <c r="B156" i="32" s="1"/>
  <c r="B161" i="32" s="1"/>
  <c r="B166" i="32" s="1"/>
  <c r="B171" i="32" s="1"/>
  <c r="B176" i="32" s="1"/>
  <c r="B181" i="32" s="1"/>
  <c r="B186" i="32" s="1"/>
  <c r="B191" i="32" s="1"/>
  <c r="B196" i="32" s="1"/>
  <c r="B201" i="32" s="1"/>
  <c r="B206" i="32" s="1"/>
  <c r="B211" i="32" s="1"/>
  <c r="B216" i="32" s="1"/>
  <c r="B221" i="32" s="1"/>
  <c r="B226" i="32" s="1"/>
  <c r="B231" i="32" s="1"/>
  <c r="B236" i="32" s="1"/>
  <c r="B241" i="32" s="1"/>
  <c r="B246" i="32" s="1"/>
  <c r="B251" i="32" s="1"/>
  <c r="B256" i="32" s="1"/>
  <c r="B261" i="32" s="1"/>
  <c r="B266" i="32" s="1"/>
  <c r="B271" i="32" s="1"/>
  <c r="B276" i="32" s="1"/>
  <c r="B281" i="32" s="1"/>
  <c r="B286" i="32" s="1"/>
  <c r="B291" i="32" s="1"/>
  <c r="B296" i="32" s="1"/>
  <c r="B301" i="32" s="1"/>
  <c r="B306" i="32" s="1"/>
  <c r="B311" i="32" s="1"/>
  <c r="B316" i="32" s="1"/>
  <c r="B321" i="32" s="1"/>
  <c r="B326" i="32" s="1"/>
  <c r="B331" i="32" s="1"/>
  <c r="B336" i="32" s="1"/>
  <c r="B341" i="32" s="1"/>
  <c r="B346" i="32" s="1"/>
  <c r="B351" i="32" s="1"/>
  <c r="B356" i="32" s="1"/>
  <c r="B361" i="32" s="1"/>
  <c r="B366" i="32" s="1"/>
  <c r="B371" i="32" s="1"/>
  <c r="B376" i="32" s="1"/>
  <c r="B381" i="32" s="1"/>
  <c r="B386" i="32" s="1"/>
  <c r="B391" i="32" s="1"/>
  <c r="B396" i="32" s="1"/>
  <c r="B401" i="32" s="1"/>
  <c r="B406" i="32" s="1"/>
  <c r="B411" i="32" s="1"/>
  <c r="B416" i="32" s="1"/>
  <c r="B421" i="32" s="1"/>
  <c r="B426" i="32" s="1"/>
  <c r="B431" i="32" s="1"/>
  <c r="B436" i="32" s="1"/>
  <c r="B441" i="32" s="1"/>
  <c r="B446" i="32" s="1"/>
  <c r="B451" i="32" s="1"/>
  <c r="B456" i="32" s="1"/>
  <c r="B461" i="32" s="1"/>
  <c r="B466" i="32" s="1"/>
  <c r="B471" i="32" s="1"/>
  <c r="B476" i="32" s="1"/>
  <c r="B481" i="32" s="1"/>
  <c r="B486" i="32" s="1"/>
  <c r="B491" i="32" s="1"/>
  <c r="B496" i="32" s="1"/>
  <c r="B501" i="32" s="1"/>
  <c r="B506" i="32" s="1"/>
  <c r="F46" i="32"/>
  <c r="B46" i="32"/>
  <c r="F41" i="32"/>
  <c r="F36" i="32"/>
  <c r="F31" i="32"/>
  <c r="F26" i="32"/>
  <c r="F21" i="32"/>
  <c r="B21" i="32"/>
  <c r="B26" i="32" s="1"/>
  <c r="B31" i="32" s="1"/>
  <c r="F16" i="32"/>
  <c r="B16" i="32"/>
  <c r="F11" i="32"/>
  <c r="C11" i="32" s="1"/>
  <c r="B7" i="32"/>
  <c r="B3" i="32"/>
  <c r="C36" i="50" l="1"/>
  <c r="C41" i="50" s="1"/>
  <c r="C46" i="50" s="1"/>
  <c r="C51" i="50" s="1"/>
  <c r="C56" i="50" s="1"/>
  <c r="C61" i="50" s="1"/>
  <c r="C66" i="50" s="1"/>
  <c r="C71" i="50" s="1"/>
  <c r="C76" i="50" s="1"/>
  <c r="C81" i="50" s="1"/>
  <c r="C86" i="50" s="1"/>
  <c r="C91" i="50" s="1"/>
  <c r="C96" i="50" s="1"/>
  <c r="C101" i="50" s="1"/>
  <c r="C106" i="50" s="1"/>
  <c r="C111" i="50" s="1"/>
  <c r="C116" i="50" s="1"/>
  <c r="C121" i="50" s="1"/>
  <c r="C126" i="50" s="1"/>
  <c r="C131" i="50" s="1"/>
  <c r="C136" i="50" s="1"/>
  <c r="C141" i="50" s="1"/>
  <c r="C146" i="50" s="1"/>
  <c r="C151" i="50" s="1"/>
  <c r="C156" i="50" s="1"/>
  <c r="C161" i="50" s="1"/>
  <c r="C166" i="50" s="1"/>
  <c r="C171" i="50" s="1"/>
  <c r="C176" i="50" s="1"/>
  <c r="C181" i="50" s="1"/>
  <c r="C186" i="50" s="1"/>
  <c r="C191" i="50" s="1"/>
  <c r="C196" i="50" s="1"/>
  <c r="C201" i="50" s="1"/>
  <c r="C206" i="50" s="1"/>
  <c r="C211" i="50" s="1"/>
  <c r="C216" i="50" s="1"/>
  <c r="C221" i="50" s="1"/>
  <c r="C226" i="50" s="1"/>
  <c r="C231" i="50" s="1"/>
  <c r="C236" i="50" s="1"/>
  <c r="C241" i="50" s="1"/>
  <c r="C246" i="50" s="1"/>
  <c r="C251" i="50" s="1"/>
  <c r="C256" i="50" s="1"/>
  <c r="C261" i="50" s="1"/>
  <c r="C266" i="50" s="1"/>
  <c r="C271" i="50" s="1"/>
  <c r="C276" i="50" s="1"/>
  <c r="C281" i="50" s="1"/>
  <c r="C286" i="50" s="1"/>
  <c r="C291" i="50" s="1"/>
  <c r="C296" i="50" s="1"/>
  <c r="C301" i="50" s="1"/>
  <c r="C306" i="50" s="1"/>
  <c r="C311" i="50" s="1"/>
  <c r="C316" i="50" s="1"/>
  <c r="C321" i="50" s="1"/>
  <c r="C326" i="50" s="1"/>
  <c r="C331" i="50" s="1"/>
  <c r="C336" i="50" s="1"/>
  <c r="C341" i="50" s="1"/>
  <c r="C346" i="50" s="1"/>
  <c r="C351" i="50" s="1"/>
  <c r="C356" i="50" s="1"/>
  <c r="C361" i="50" s="1"/>
  <c r="C366" i="50" s="1"/>
  <c r="C371" i="50" s="1"/>
  <c r="C376" i="50" s="1"/>
  <c r="C381" i="50" s="1"/>
  <c r="C386" i="50" s="1"/>
  <c r="C391" i="50" s="1"/>
  <c r="C396" i="50" s="1"/>
  <c r="C401" i="50" s="1"/>
  <c r="C406" i="50" s="1"/>
  <c r="C411" i="50" s="1"/>
  <c r="C416" i="50" s="1"/>
  <c r="C421" i="50" s="1"/>
  <c r="C426" i="50" s="1"/>
  <c r="C431" i="50" s="1"/>
  <c r="C436" i="50" s="1"/>
  <c r="C441" i="50" s="1"/>
  <c r="C446" i="50" s="1"/>
  <c r="C451" i="50" s="1"/>
  <c r="C456" i="50" s="1"/>
  <c r="C461" i="50" s="1"/>
  <c r="C466" i="50" s="1"/>
  <c r="C471" i="50" s="1"/>
  <c r="C476" i="50" s="1"/>
  <c r="C481" i="50" s="1"/>
  <c r="C486" i="50" s="1"/>
  <c r="C491" i="50" s="1"/>
  <c r="C496" i="50" s="1"/>
  <c r="C501" i="50" s="1"/>
  <c r="C506" i="50" s="1"/>
  <c r="C16" i="49"/>
  <c r="C21" i="49" s="1"/>
  <c r="C26" i="49" s="1"/>
  <c r="C31" i="49" s="1"/>
  <c r="C36" i="49" s="1"/>
  <c r="C41" i="49" s="1"/>
  <c r="C46" i="49" s="1"/>
  <c r="C51" i="49" s="1"/>
  <c r="C56" i="49" s="1"/>
  <c r="C61" i="49" s="1"/>
  <c r="C66" i="49" s="1"/>
  <c r="C71" i="49" s="1"/>
  <c r="C76" i="49" s="1"/>
  <c r="C81" i="49" s="1"/>
  <c r="C86" i="49" s="1"/>
  <c r="C91" i="49" s="1"/>
  <c r="C96" i="49" s="1"/>
  <c r="C101" i="49" s="1"/>
  <c r="C106" i="49" s="1"/>
  <c r="C111" i="49" s="1"/>
  <c r="C116" i="49" s="1"/>
  <c r="C121" i="49" s="1"/>
  <c r="C126" i="49" s="1"/>
  <c r="C131" i="49" s="1"/>
  <c r="C136" i="49" s="1"/>
  <c r="C141" i="49" s="1"/>
  <c r="C146" i="49" s="1"/>
  <c r="C151" i="49" s="1"/>
  <c r="C156" i="49" s="1"/>
  <c r="C161" i="49" s="1"/>
  <c r="C166" i="49" s="1"/>
  <c r="C171" i="49" s="1"/>
  <c r="C176" i="49" s="1"/>
  <c r="C181" i="49" s="1"/>
  <c r="C186" i="49" s="1"/>
  <c r="C191" i="49" s="1"/>
  <c r="C196" i="49" s="1"/>
  <c r="C201" i="49" s="1"/>
  <c r="C206" i="49" s="1"/>
  <c r="C211" i="49" s="1"/>
  <c r="C216" i="49" s="1"/>
  <c r="C221" i="49" s="1"/>
  <c r="C226" i="49" s="1"/>
  <c r="C231" i="49" s="1"/>
  <c r="C236" i="49" s="1"/>
  <c r="C241" i="49" s="1"/>
  <c r="C246" i="49" s="1"/>
  <c r="C251" i="49" s="1"/>
  <c r="C256" i="49" s="1"/>
  <c r="C261" i="49" s="1"/>
  <c r="C266" i="49" s="1"/>
  <c r="C271" i="49" s="1"/>
  <c r="C276" i="49" s="1"/>
  <c r="C281" i="49" s="1"/>
  <c r="C286" i="49" s="1"/>
  <c r="C291" i="49" s="1"/>
  <c r="C296" i="49" s="1"/>
  <c r="C301" i="49" s="1"/>
  <c r="C306" i="49" s="1"/>
  <c r="C311" i="49" s="1"/>
  <c r="C316" i="49" s="1"/>
  <c r="C321" i="49" s="1"/>
  <c r="C326" i="49" s="1"/>
  <c r="C331" i="49" s="1"/>
  <c r="C336" i="49" s="1"/>
  <c r="C341" i="49" s="1"/>
  <c r="C346" i="49" s="1"/>
  <c r="C351" i="49" s="1"/>
  <c r="C356" i="49" s="1"/>
  <c r="C361" i="49" s="1"/>
  <c r="C366" i="49" s="1"/>
  <c r="C371" i="49" s="1"/>
  <c r="C376" i="49" s="1"/>
  <c r="C381" i="49" s="1"/>
  <c r="C386" i="49" s="1"/>
  <c r="C391" i="49" s="1"/>
  <c r="C396" i="49" s="1"/>
  <c r="C401" i="49" s="1"/>
  <c r="C406" i="49" s="1"/>
  <c r="C411" i="49" s="1"/>
  <c r="C416" i="49" s="1"/>
  <c r="C421" i="49" s="1"/>
  <c r="C426" i="49" s="1"/>
  <c r="C431" i="49" s="1"/>
  <c r="C436" i="49" s="1"/>
  <c r="C441" i="49" s="1"/>
  <c r="C446" i="49" s="1"/>
  <c r="C451" i="49" s="1"/>
  <c r="C456" i="49" s="1"/>
  <c r="C461" i="49" s="1"/>
  <c r="C466" i="49" s="1"/>
  <c r="C471" i="49" s="1"/>
  <c r="C476" i="49" s="1"/>
  <c r="C481" i="49" s="1"/>
  <c r="C486" i="49" s="1"/>
  <c r="C491" i="49" s="1"/>
  <c r="C496" i="49" s="1"/>
  <c r="C501" i="49" s="1"/>
  <c r="C506" i="49" s="1"/>
  <c r="C36" i="48"/>
  <c r="C41" i="48" s="1"/>
  <c r="C46" i="48" s="1"/>
  <c r="C51" i="48" s="1"/>
  <c r="C56" i="48" s="1"/>
  <c r="C61" i="48" s="1"/>
  <c r="C66" i="48" s="1"/>
  <c r="C71" i="48" s="1"/>
  <c r="C76" i="48" s="1"/>
  <c r="C81" i="48" s="1"/>
  <c r="C86" i="48" s="1"/>
  <c r="C91" i="48" s="1"/>
  <c r="C96" i="48" s="1"/>
  <c r="C101" i="48" s="1"/>
  <c r="C106" i="48" s="1"/>
  <c r="C111" i="48" s="1"/>
  <c r="C116" i="48" s="1"/>
  <c r="C121" i="48" s="1"/>
  <c r="C126" i="48" s="1"/>
  <c r="C131" i="48" s="1"/>
  <c r="C136" i="48" s="1"/>
  <c r="C141" i="48" s="1"/>
  <c r="C146" i="48" s="1"/>
  <c r="C151" i="48" s="1"/>
  <c r="C156" i="48" s="1"/>
  <c r="C161" i="48" s="1"/>
  <c r="C166" i="48" s="1"/>
  <c r="C171" i="48" s="1"/>
  <c r="C176" i="48" s="1"/>
  <c r="C181" i="48" s="1"/>
  <c r="C186" i="48" s="1"/>
  <c r="C191" i="48" s="1"/>
  <c r="C196" i="48" s="1"/>
  <c r="C201" i="48" s="1"/>
  <c r="C206" i="48" s="1"/>
  <c r="C211" i="48" s="1"/>
  <c r="C216" i="48" s="1"/>
  <c r="C221" i="48" s="1"/>
  <c r="C226" i="48" s="1"/>
  <c r="C231" i="48" s="1"/>
  <c r="C236" i="48" s="1"/>
  <c r="C241" i="48" s="1"/>
  <c r="C246" i="48" s="1"/>
  <c r="C251" i="48" s="1"/>
  <c r="C256" i="48" s="1"/>
  <c r="C261" i="48" s="1"/>
  <c r="C266" i="48" s="1"/>
  <c r="C271" i="48" s="1"/>
  <c r="C276" i="48" s="1"/>
  <c r="C281" i="48" s="1"/>
  <c r="C286" i="48" s="1"/>
  <c r="C291" i="48" s="1"/>
  <c r="C296" i="48" s="1"/>
  <c r="C301" i="48" s="1"/>
  <c r="C306" i="48" s="1"/>
  <c r="C311" i="48" s="1"/>
  <c r="C316" i="48" s="1"/>
  <c r="C321" i="48" s="1"/>
  <c r="C326" i="48" s="1"/>
  <c r="C331" i="48" s="1"/>
  <c r="C336" i="48" s="1"/>
  <c r="C341" i="48" s="1"/>
  <c r="C346" i="48" s="1"/>
  <c r="C351" i="48" s="1"/>
  <c r="C356" i="48" s="1"/>
  <c r="C361" i="48" s="1"/>
  <c r="C366" i="48" s="1"/>
  <c r="C371" i="48" s="1"/>
  <c r="C376" i="48" s="1"/>
  <c r="C381" i="48" s="1"/>
  <c r="C386" i="48" s="1"/>
  <c r="C391" i="48" s="1"/>
  <c r="C396" i="48" s="1"/>
  <c r="C401" i="48" s="1"/>
  <c r="C406" i="48" s="1"/>
  <c r="C411" i="48" s="1"/>
  <c r="C416" i="48" s="1"/>
  <c r="C421" i="48" s="1"/>
  <c r="C426" i="48" s="1"/>
  <c r="C431" i="48" s="1"/>
  <c r="C436" i="48" s="1"/>
  <c r="C441" i="48" s="1"/>
  <c r="C446" i="48" s="1"/>
  <c r="C451" i="48" s="1"/>
  <c r="C456" i="48" s="1"/>
  <c r="C461" i="48" s="1"/>
  <c r="C466" i="48" s="1"/>
  <c r="C471" i="48" s="1"/>
  <c r="C476" i="48" s="1"/>
  <c r="C481" i="48" s="1"/>
  <c r="C486" i="48" s="1"/>
  <c r="C491" i="48" s="1"/>
  <c r="C496" i="48" s="1"/>
  <c r="C501" i="48" s="1"/>
  <c r="C506" i="48" s="1"/>
  <c r="C36" i="47"/>
  <c r="C41" i="47" s="1"/>
  <c r="C46" i="47" s="1"/>
  <c r="C51" i="47" s="1"/>
  <c r="C56" i="47" s="1"/>
  <c r="C61" i="47" s="1"/>
  <c r="C66" i="47" s="1"/>
  <c r="C71" i="47" s="1"/>
  <c r="C76" i="47" s="1"/>
  <c r="C81" i="47" s="1"/>
  <c r="C86" i="47" s="1"/>
  <c r="C91" i="47" s="1"/>
  <c r="C96" i="47" s="1"/>
  <c r="C101" i="47" s="1"/>
  <c r="C106" i="47" s="1"/>
  <c r="C111" i="47" s="1"/>
  <c r="C116" i="47" s="1"/>
  <c r="C121" i="47" s="1"/>
  <c r="C126" i="47" s="1"/>
  <c r="C131" i="47" s="1"/>
  <c r="C136" i="47" s="1"/>
  <c r="C141" i="47" s="1"/>
  <c r="C146" i="47" s="1"/>
  <c r="C151" i="47" s="1"/>
  <c r="C156" i="47" s="1"/>
  <c r="C161" i="47" s="1"/>
  <c r="C166" i="47" s="1"/>
  <c r="C171" i="47" s="1"/>
  <c r="C176" i="47" s="1"/>
  <c r="C181" i="47" s="1"/>
  <c r="C186" i="47" s="1"/>
  <c r="C191" i="47" s="1"/>
  <c r="C196" i="47" s="1"/>
  <c r="C201" i="47" s="1"/>
  <c r="C206" i="47" s="1"/>
  <c r="C211" i="47" s="1"/>
  <c r="C216" i="47" s="1"/>
  <c r="C221" i="47" s="1"/>
  <c r="C226" i="47" s="1"/>
  <c r="C231" i="47" s="1"/>
  <c r="C236" i="47" s="1"/>
  <c r="C241" i="47" s="1"/>
  <c r="C246" i="47" s="1"/>
  <c r="C251" i="47" s="1"/>
  <c r="C256" i="47" s="1"/>
  <c r="C261" i="47" s="1"/>
  <c r="C266" i="47" s="1"/>
  <c r="C271" i="47" s="1"/>
  <c r="C276" i="47" s="1"/>
  <c r="C281" i="47" s="1"/>
  <c r="C286" i="47" s="1"/>
  <c r="C291" i="47" s="1"/>
  <c r="C296" i="47" s="1"/>
  <c r="C301" i="47" s="1"/>
  <c r="C306" i="47" s="1"/>
  <c r="C311" i="47" s="1"/>
  <c r="C316" i="47" s="1"/>
  <c r="C321" i="47" s="1"/>
  <c r="C326" i="47" s="1"/>
  <c r="C331" i="47" s="1"/>
  <c r="C336" i="47" s="1"/>
  <c r="C341" i="47" s="1"/>
  <c r="C346" i="47" s="1"/>
  <c r="C351" i="47" s="1"/>
  <c r="C356" i="47" s="1"/>
  <c r="C361" i="47" s="1"/>
  <c r="C366" i="47" s="1"/>
  <c r="C371" i="47" s="1"/>
  <c r="C376" i="47" s="1"/>
  <c r="C381" i="47" s="1"/>
  <c r="C386" i="47" s="1"/>
  <c r="C391" i="47" s="1"/>
  <c r="C396" i="47" s="1"/>
  <c r="C401" i="47" s="1"/>
  <c r="C406" i="47" s="1"/>
  <c r="C411" i="47" s="1"/>
  <c r="C416" i="47" s="1"/>
  <c r="C421" i="47" s="1"/>
  <c r="C426" i="47" s="1"/>
  <c r="C431" i="47" s="1"/>
  <c r="C436" i="47" s="1"/>
  <c r="C441" i="47" s="1"/>
  <c r="C446" i="47" s="1"/>
  <c r="C451" i="47" s="1"/>
  <c r="C456" i="47" s="1"/>
  <c r="C461" i="47" s="1"/>
  <c r="C466" i="47" s="1"/>
  <c r="C471" i="47" s="1"/>
  <c r="C476" i="47" s="1"/>
  <c r="C481" i="47" s="1"/>
  <c r="C486" i="47" s="1"/>
  <c r="C491" i="47" s="1"/>
  <c r="C496" i="47" s="1"/>
  <c r="C501" i="47" s="1"/>
  <c r="C506" i="47" s="1"/>
  <c r="C36" i="46"/>
  <c r="C41" i="46" s="1"/>
  <c r="C46" i="46" s="1"/>
  <c r="C51" i="46" s="1"/>
  <c r="C56" i="46" s="1"/>
  <c r="C61" i="46" s="1"/>
  <c r="C66" i="46" s="1"/>
  <c r="C71" i="46" s="1"/>
  <c r="C76" i="46" s="1"/>
  <c r="C81" i="46" s="1"/>
  <c r="C86" i="46" s="1"/>
  <c r="C91" i="46" s="1"/>
  <c r="C96" i="46" s="1"/>
  <c r="C101" i="46" s="1"/>
  <c r="C106" i="46" s="1"/>
  <c r="C111" i="46" s="1"/>
  <c r="C116" i="46" s="1"/>
  <c r="C121" i="46" s="1"/>
  <c r="C126" i="46" s="1"/>
  <c r="C131" i="46" s="1"/>
  <c r="C136" i="46" s="1"/>
  <c r="C141" i="46" s="1"/>
  <c r="C146" i="46" s="1"/>
  <c r="C151" i="46" s="1"/>
  <c r="C156" i="46" s="1"/>
  <c r="C161" i="46" s="1"/>
  <c r="C166" i="46" s="1"/>
  <c r="C171" i="46" s="1"/>
  <c r="C176" i="46" s="1"/>
  <c r="C181" i="46" s="1"/>
  <c r="C186" i="46" s="1"/>
  <c r="C191" i="46" s="1"/>
  <c r="C196" i="46" s="1"/>
  <c r="C201" i="46" s="1"/>
  <c r="C206" i="46" s="1"/>
  <c r="C211" i="46" s="1"/>
  <c r="C216" i="46" s="1"/>
  <c r="C221" i="46" s="1"/>
  <c r="C226" i="46" s="1"/>
  <c r="C231" i="46" s="1"/>
  <c r="C236" i="46" s="1"/>
  <c r="C241" i="46" s="1"/>
  <c r="C246" i="46" s="1"/>
  <c r="C251" i="46" s="1"/>
  <c r="C256" i="46" s="1"/>
  <c r="C261" i="46" s="1"/>
  <c r="C266" i="46" s="1"/>
  <c r="C271" i="46" s="1"/>
  <c r="C276" i="46" s="1"/>
  <c r="C281" i="46" s="1"/>
  <c r="C286" i="46" s="1"/>
  <c r="C291" i="46" s="1"/>
  <c r="C296" i="46" s="1"/>
  <c r="C301" i="46" s="1"/>
  <c r="C306" i="46" s="1"/>
  <c r="C311" i="46" s="1"/>
  <c r="C316" i="46" s="1"/>
  <c r="C321" i="46" s="1"/>
  <c r="C326" i="46" s="1"/>
  <c r="C331" i="46" s="1"/>
  <c r="C336" i="46" s="1"/>
  <c r="C341" i="46" s="1"/>
  <c r="C346" i="46" s="1"/>
  <c r="C351" i="46" s="1"/>
  <c r="C356" i="46" s="1"/>
  <c r="C361" i="46" s="1"/>
  <c r="C366" i="46" s="1"/>
  <c r="C371" i="46" s="1"/>
  <c r="C376" i="46" s="1"/>
  <c r="C381" i="46" s="1"/>
  <c r="C386" i="46" s="1"/>
  <c r="C391" i="46" s="1"/>
  <c r="C396" i="46" s="1"/>
  <c r="C401" i="46" s="1"/>
  <c r="C406" i="46" s="1"/>
  <c r="C411" i="46" s="1"/>
  <c r="C416" i="46" s="1"/>
  <c r="C421" i="46" s="1"/>
  <c r="C426" i="46" s="1"/>
  <c r="C431" i="46" s="1"/>
  <c r="C436" i="46" s="1"/>
  <c r="C441" i="46" s="1"/>
  <c r="C446" i="46" s="1"/>
  <c r="C451" i="46" s="1"/>
  <c r="C456" i="46" s="1"/>
  <c r="C461" i="46" s="1"/>
  <c r="C466" i="46" s="1"/>
  <c r="C471" i="46" s="1"/>
  <c r="C476" i="46" s="1"/>
  <c r="C481" i="46" s="1"/>
  <c r="C486" i="46" s="1"/>
  <c r="C491" i="46" s="1"/>
  <c r="C496" i="46" s="1"/>
  <c r="C501" i="46" s="1"/>
  <c r="C506" i="46" s="1"/>
  <c r="C16" i="45"/>
  <c r="C21" i="45" s="1"/>
  <c r="C26" i="45" s="1"/>
  <c r="C31" i="45" s="1"/>
  <c r="C36" i="45" s="1"/>
  <c r="C41" i="45" s="1"/>
  <c r="C46" i="45" s="1"/>
  <c r="C51" i="45" s="1"/>
  <c r="C56" i="45" s="1"/>
  <c r="C61" i="45" s="1"/>
  <c r="C66" i="45" s="1"/>
  <c r="C71" i="45" s="1"/>
  <c r="C76" i="45" s="1"/>
  <c r="C81" i="45" s="1"/>
  <c r="C86" i="45" s="1"/>
  <c r="C91" i="45" s="1"/>
  <c r="C96" i="45" s="1"/>
  <c r="C101" i="45" s="1"/>
  <c r="C106" i="45" s="1"/>
  <c r="C111" i="45" s="1"/>
  <c r="C116" i="45" s="1"/>
  <c r="C121" i="45" s="1"/>
  <c r="C126" i="45" s="1"/>
  <c r="C131" i="45" s="1"/>
  <c r="C136" i="45" s="1"/>
  <c r="C141" i="45" s="1"/>
  <c r="C146" i="45" s="1"/>
  <c r="C151" i="45" s="1"/>
  <c r="C156" i="45" s="1"/>
  <c r="C161" i="45" s="1"/>
  <c r="C166" i="45" s="1"/>
  <c r="C171" i="45" s="1"/>
  <c r="C176" i="45" s="1"/>
  <c r="C181" i="45" s="1"/>
  <c r="C186" i="45" s="1"/>
  <c r="C191" i="45" s="1"/>
  <c r="C196" i="45" s="1"/>
  <c r="C201" i="45" s="1"/>
  <c r="C206" i="45" s="1"/>
  <c r="C211" i="45" s="1"/>
  <c r="C216" i="45" s="1"/>
  <c r="C221" i="45" s="1"/>
  <c r="C226" i="45" s="1"/>
  <c r="C231" i="45" s="1"/>
  <c r="C236" i="45" s="1"/>
  <c r="C241" i="45" s="1"/>
  <c r="C246" i="45" s="1"/>
  <c r="C251" i="45" s="1"/>
  <c r="C256" i="45" s="1"/>
  <c r="C261" i="45" s="1"/>
  <c r="C266" i="45" s="1"/>
  <c r="C271" i="45" s="1"/>
  <c r="C276" i="45" s="1"/>
  <c r="C281" i="45" s="1"/>
  <c r="C286" i="45" s="1"/>
  <c r="C291" i="45" s="1"/>
  <c r="C296" i="45" s="1"/>
  <c r="C301" i="45" s="1"/>
  <c r="C306" i="45" s="1"/>
  <c r="C311" i="45" s="1"/>
  <c r="C316" i="45" s="1"/>
  <c r="C321" i="45" s="1"/>
  <c r="C326" i="45" s="1"/>
  <c r="C331" i="45" s="1"/>
  <c r="C336" i="45" s="1"/>
  <c r="C341" i="45" s="1"/>
  <c r="C346" i="45" s="1"/>
  <c r="C351" i="45" s="1"/>
  <c r="C356" i="45" s="1"/>
  <c r="C361" i="45" s="1"/>
  <c r="C366" i="45" s="1"/>
  <c r="C371" i="45" s="1"/>
  <c r="C376" i="45" s="1"/>
  <c r="C381" i="45" s="1"/>
  <c r="C386" i="45" s="1"/>
  <c r="C391" i="45" s="1"/>
  <c r="C396" i="45" s="1"/>
  <c r="C401" i="45" s="1"/>
  <c r="C406" i="45" s="1"/>
  <c r="C411" i="45" s="1"/>
  <c r="C416" i="45" s="1"/>
  <c r="C421" i="45" s="1"/>
  <c r="C426" i="45" s="1"/>
  <c r="C431" i="45" s="1"/>
  <c r="C436" i="45" s="1"/>
  <c r="C441" i="45" s="1"/>
  <c r="C446" i="45" s="1"/>
  <c r="C451" i="45" s="1"/>
  <c r="C456" i="45" s="1"/>
  <c r="C461" i="45" s="1"/>
  <c r="C466" i="45" s="1"/>
  <c r="C471" i="45" s="1"/>
  <c r="C476" i="45" s="1"/>
  <c r="C481" i="45" s="1"/>
  <c r="C486" i="45" s="1"/>
  <c r="C491" i="45" s="1"/>
  <c r="C496" i="45" s="1"/>
  <c r="C501" i="45" s="1"/>
  <c r="C506" i="45" s="1"/>
  <c r="C21" i="44"/>
  <c r="C26" i="44" s="1"/>
  <c r="C31" i="44" s="1"/>
  <c r="C36" i="44" s="1"/>
  <c r="C41" i="44" s="1"/>
  <c r="C46" i="44" s="1"/>
  <c r="C51" i="44" s="1"/>
  <c r="C56" i="44" s="1"/>
  <c r="C61" i="44" s="1"/>
  <c r="C66" i="44" s="1"/>
  <c r="C71" i="44" s="1"/>
  <c r="C76" i="44" s="1"/>
  <c r="C81" i="44" s="1"/>
  <c r="C86" i="44" s="1"/>
  <c r="C91" i="44" s="1"/>
  <c r="C96" i="44" s="1"/>
  <c r="C101" i="44" s="1"/>
  <c r="C106" i="44" s="1"/>
  <c r="C111" i="44" s="1"/>
  <c r="C116" i="44" s="1"/>
  <c r="C121" i="44" s="1"/>
  <c r="C126" i="44" s="1"/>
  <c r="C131" i="44" s="1"/>
  <c r="C136" i="44" s="1"/>
  <c r="C141" i="44" s="1"/>
  <c r="C146" i="44" s="1"/>
  <c r="C151" i="44" s="1"/>
  <c r="C156" i="44" s="1"/>
  <c r="C161" i="44" s="1"/>
  <c r="C166" i="44" s="1"/>
  <c r="C171" i="44" s="1"/>
  <c r="C176" i="44" s="1"/>
  <c r="C181" i="44" s="1"/>
  <c r="C186" i="44" s="1"/>
  <c r="C191" i="44" s="1"/>
  <c r="C196" i="44" s="1"/>
  <c r="C201" i="44" s="1"/>
  <c r="C206" i="44" s="1"/>
  <c r="C211" i="44" s="1"/>
  <c r="C216" i="44" s="1"/>
  <c r="C221" i="44" s="1"/>
  <c r="C226" i="44" s="1"/>
  <c r="C231" i="44" s="1"/>
  <c r="C236" i="44" s="1"/>
  <c r="C241" i="44" s="1"/>
  <c r="C246" i="44" s="1"/>
  <c r="C251" i="44" s="1"/>
  <c r="C256" i="44" s="1"/>
  <c r="C261" i="44" s="1"/>
  <c r="C266" i="44" s="1"/>
  <c r="C271" i="44" s="1"/>
  <c r="C276" i="44" s="1"/>
  <c r="C281" i="44" s="1"/>
  <c r="C286" i="44" s="1"/>
  <c r="C291" i="44" s="1"/>
  <c r="C296" i="44" s="1"/>
  <c r="C301" i="44" s="1"/>
  <c r="C306" i="44" s="1"/>
  <c r="C311" i="44" s="1"/>
  <c r="C316" i="44" s="1"/>
  <c r="C321" i="44" s="1"/>
  <c r="C326" i="44" s="1"/>
  <c r="C331" i="44" s="1"/>
  <c r="C336" i="44" s="1"/>
  <c r="C341" i="44" s="1"/>
  <c r="C346" i="44" s="1"/>
  <c r="C351" i="44" s="1"/>
  <c r="C356" i="44" s="1"/>
  <c r="C361" i="44" s="1"/>
  <c r="C366" i="44" s="1"/>
  <c r="C371" i="44" s="1"/>
  <c r="C376" i="44" s="1"/>
  <c r="C381" i="44" s="1"/>
  <c r="C386" i="44" s="1"/>
  <c r="C391" i="44" s="1"/>
  <c r="C396" i="44" s="1"/>
  <c r="C401" i="44" s="1"/>
  <c r="C406" i="44" s="1"/>
  <c r="C411" i="44" s="1"/>
  <c r="C416" i="44" s="1"/>
  <c r="C421" i="44" s="1"/>
  <c r="C426" i="44" s="1"/>
  <c r="C431" i="44" s="1"/>
  <c r="C436" i="44" s="1"/>
  <c r="C441" i="44" s="1"/>
  <c r="C446" i="44" s="1"/>
  <c r="C451" i="44" s="1"/>
  <c r="C456" i="44" s="1"/>
  <c r="C461" i="44" s="1"/>
  <c r="C466" i="44" s="1"/>
  <c r="C471" i="44" s="1"/>
  <c r="C476" i="44" s="1"/>
  <c r="C481" i="44" s="1"/>
  <c r="C486" i="44" s="1"/>
  <c r="C491" i="44" s="1"/>
  <c r="C496" i="44" s="1"/>
  <c r="C501" i="44" s="1"/>
  <c r="C506" i="44" s="1"/>
  <c r="C21" i="43"/>
  <c r="C26" i="43" s="1"/>
  <c r="C31" i="43" s="1"/>
  <c r="C36" i="43" s="1"/>
  <c r="C41" i="43" s="1"/>
  <c r="C46" i="43" s="1"/>
  <c r="C51" i="43" s="1"/>
  <c r="C56" i="43" s="1"/>
  <c r="C61" i="43" s="1"/>
  <c r="C66" i="43" s="1"/>
  <c r="C71" i="43" s="1"/>
  <c r="C76" i="43" s="1"/>
  <c r="C81" i="43" s="1"/>
  <c r="C86" i="43" s="1"/>
  <c r="C91" i="43" s="1"/>
  <c r="C96" i="43" s="1"/>
  <c r="C101" i="43" s="1"/>
  <c r="C106" i="43" s="1"/>
  <c r="C111" i="43" s="1"/>
  <c r="C116" i="43" s="1"/>
  <c r="C121" i="43" s="1"/>
  <c r="C126" i="43" s="1"/>
  <c r="C131" i="43" s="1"/>
  <c r="C136" i="43" s="1"/>
  <c r="C141" i="43" s="1"/>
  <c r="C146" i="43" s="1"/>
  <c r="C151" i="43" s="1"/>
  <c r="C156" i="43" s="1"/>
  <c r="C161" i="43" s="1"/>
  <c r="C166" i="43" s="1"/>
  <c r="C171" i="43" s="1"/>
  <c r="C176" i="43" s="1"/>
  <c r="C181" i="43" s="1"/>
  <c r="C186" i="43" s="1"/>
  <c r="C191" i="43" s="1"/>
  <c r="C196" i="43" s="1"/>
  <c r="C201" i="43" s="1"/>
  <c r="C206" i="43" s="1"/>
  <c r="C211" i="43" s="1"/>
  <c r="C216" i="43" s="1"/>
  <c r="C221" i="43" s="1"/>
  <c r="C226" i="43" s="1"/>
  <c r="C231" i="43" s="1"/>
  <c r="C236" i="43" s="1"/>
  <c r="C241" i="43" s="1"/>
  <c r="C246" i="43" s="1"/>
  <c r="C251" i="43" s="1"/>
  <c r="C256" i="43" s="1"/>
  <c r="C261" i="43" s="1"/>
  <c r="C266" i="43" s="1"/>
  <c r="C271" i="43" s="1"/>
  <c r="C276" i="43" s="1"/>
  <c r="C281" i="43" s="1"/>
  <c r="C286" i="43" s="1"/>
  <c r="C291" i="43" s="1"/>
  <c r="C296" i="43" s="1"/>
  <c r="C301" i="43" s="1"/>
  <c r="C306" i="43" s="1"/>
  <c r="C311" i="43" s="1"/>
  <c r="C316" i="43" s="1"/>
  <c r="C321" i="43" s="1"/>
  <c r="C326" i="43" s="1"/>
  <c r="C331" i="43" s="1"/>
  <c r="C336" i="43" s="1"/>
  <c r="C341" i="43" s="1"/>
  <c r="C346" i="43" s="1"/>
  <c r="C351" i="43" s="1"/>
  <c r="C356" i="43" s="1"/>
  <c r="C361" i="43" s="1"/>
  <c r="C366" i="43" s="1"/>
  <c r="C371" i="43" s="1"/>
  <c r="C376" i="43" s="1"/>
  <c r="C381" i="43" s="1"/>
  <c r="C386" i="43" s="1"/>
  <c r="C391" i="43" s="1"/>
  <c r="C396" i="43" s="1"/>
  <c r="C401" i="43" s="1"/>
  <c r="C406" i="43" s="1"/>
  <c r="C411" i="43" s="1"/>
  <c r="C416" i="43" s="1"/>
  <c r="C421" i="43" s="1"/>
  <c r="C426" i="43" s="1"/>
  <c r="C431" i="43" s="1"/>
  <c r="C436" i="43" s="1"/>
  <c r="C441" i="43" s="1"/>
  <c r="C446" i="43" s="1"/>
  <c r="C451" i="43" s="1"/>
  <c r="C456" i="43" s="1"/>
  <c r="C461" i="43" s="1"/>
  <c r="C466" i="43" s="1"/>
  <c r="C471" i="43" s="1"/>
  <c r="C476" i="43" s="1"/>
  <c r="C481" i="43" s="1"/>
  <c r="C486" i="43" s="1"/>
  <c r="C491" i="43" s="1"/>
  <c r="C496" i="43" s="1"/>
  <c r="C501" i="43" s="1"/>
  <c r="C506" i="43" s="1"/>
  <c r="C36" i="42"/>
  <c r="C41" i="42" s="1"/>
  <c r="C46" i="42" s="1"/>
  <c r="C51" i="42" s="1"/>
  <c r="C56" i="42" s="1"/>
  <c r="C61" i="42" s="1"/>
  <c r="C66" i="42" s="1"/>
  <c r="C71" i="42" s="1"/>
  <c r="C76" i="42" s="1"/>
  <c r="C81" i="42" s="1"/>
  <c r="C86" i="42" s="1"/>
  <c r="C91" i="42" s="1"/>
  <c r="C96" i="42" s="1"/>
  <c r="C101" i="42" s="1"/>
  <c r="C106" i="42" s="1"/>
  <c r="C111" i="42" s="1"/>
  <c r="C116" i="42" s="1"/>
  <c r="C121" i="42" s="1"/>
  <c r="C126" i="42" s="1"/>
  <c r="C131" i="42" s="1"/>
  <c r="C136" i="42" s="1"/>
  <c r="C141" i="42" s="1"/>
  <c r="C146" i="42" s="1"/>
  <c r="C151" i="42" s="1"/>
  <c r="C156" i="42" s="1"/>
  <c r="C161" i="42" s="1"/>
  <c r="C166" i="42" s="1"/>
  <c r="C171" i="42" s="1"/>
  <c r="C176" i="42" s="1"/>
  <c r="C181" i="42" s="1"/>
  <c r="C186" i="42" s="1"/>
  <c r="C191" i="42" s="1"/>
  <c r="C196" i="42" s="1"/>
  <c r="C201" i="42" s="1"/>
  <c r="C206" i="42" s="1"/>
  <c r="C211" i="42" s="1"/>
  <c r="C216" i="42" s="1"/>
  <c r="C221" i="42" s="1"/>
  <c r="C226" i="42" s="1"/>
  <c r="C231" i="42" s="1"/>
  <c r="C236" i="42" s="1"/>
  <c r="C241" i="42" s="1"/>
  <c r="C246" i="42" s="1"/>
  <c r="C251" i="42" s="1"/>
  <c r="C256" i="42" s="1"/>
  <c r="C261" i="42" s="1"/>
  <c r="C266" i="42" s="1"/>
  <c r="C271" i="42" s="1"/>
  <c r="C276" i="42" s="1"/>
  <c r="C281" i="42" s="1"/>
  <c r="C286" i="42" s="1"/>
  <c r="C291" i="42" s="1"/>
  <c r="C296" i="42" s="1"/>
  <c r="C301" i="42" s="1"/>
  <c r="C306" i="42" s="1"/>
  <c r="C311" i="42" s="1"/>
  <c r="C316" i="42" s="1"/>
  <c r="C321" i="42" s="1"/>
  <c r="C326" i="42" s="1"/>
  <c r="C331" i="42" s="1"/>
  <c r="C336" i="42" s="1"/>
  <c r="C341" i="42" s="1"/>
  <c r="C346" i="42" s="1"/>
  <c r="C351" i="42" s="1"/>
  <c r="C356" i="42" s="1"/>
  <c r="C361" i="42" s="1"/>
  <c r="C366" i="42" s="1"/>
  <c r="C371" i="42" s="1"/>
  <c r="C376" i="42" s="1"/>
  <c r="C381" i="42" s="1"/>
  <c r="C386" i="42" s="1"/>
  <c r="C391" i="42" s="1"/>
  <c r="C396" i="42" s="1"/>
  <c r="C401" i="42" s="1"/>
  <c r="C406" i="42" s="1"/>
  <c r="C411" i="42" s="1"/>
  <c r="C416" i="42" s="1"/>
  <c r="C421" i="42" s="1"/>
  <c r="C426" i="42" s="1"/>
  <c r="C431" i="42" s="1"/>
  <c r="C436" i="42" s="1"/>
  <c r="C441" i="42" s="1"/>
  <c r="C446" i="42" s="1"/>
  <c r="C451" i="42" s="1"/>
  <c r="C456" i="42" s="1"/>
  <c r="C461" i="42" s="1"/>
  <c r="C466" i="42" s="1"/>
  <c r="C471" i="42" s="1"/>
  <c r="C476" i="42" s="1"/>
  <c r="C481" i="42" s="1"/>
  <c r="C486" i="42" s="1"/>
  <c r="C491" i="42" s="1"/>
  <c r="C496" i="42" s="1"/>
  <c r="C501" i="42" s="1"/>
  <c r="C506" i="42" s="1"/>
  <c r="C36" i="41"/>
  <c r="C41" i="41" s="1"/>
  <c r="C46" i="41" s="1"/>
  <c r="C51" i="41" s="1"/>
  <c r="C56" i="41" s="1"/>
  <c r="C61" i="41" s="1"/>
  <c r="C66" i="41" s="1"/>
  <c r="C71" i="41" s="1"/>
  <c r="C76" i="41" s="1"/>
  <c r="C81" i="41" s="1"/>
  <c r="C86" i="41" s="1"/>
  <c r="C91" i="41" s="1"/>
  <c r="C96" i="41" s="1"/>
  <c r="C101" i="41" s="1"/>
  <c r="C106" i="41" s="1"/>
  <c r="C111" i="41" s="1"/>
  <c r="C116" i="41" s="1"/>
  <c r="C121" i="41" s="1"/>
  <c r="C126" i="41" s="1"/>
  <c r="C131" i="41" s="1"/>
  <c r="C136" i="41" s="1"/>
  <c r="C141" i="41" s="1"/>
  <c r="C146" i="41" s="1"/>
  <c r="C151" i="41" s="1"/>
  <c r="C156" i="41" s="1"/>
  <c r="C161" i="41" s="1"/>
  <c r="C166" i="41" s="1"/>
  <c r="C171" i="41" s="1"/>
  <c r="C176" i="41" s="1"/>
  <c r="C181" i="41" s="1"/>
  <c r="C186" i="41" s="1"/>
  <c r="C191" i="41" s="1"/>
  <c r="C196" i="41" s="1"/>
  <c r="C201" i="41" s="1"/>
  <c r="C206" i="41" s="1"/>
  <c r="C211" i="41" s="1"/>
  <c r="C216" i="41" s="1"/>
  <c r="C221" i="41" s="1"/>
  <c r="C226" i="41" s="1"/>
  <c r="C231" i="41" s="1"/>
  <c r="C236" i="41" s="1"/>
  <c r="C241" i="41" s="1"/>
  <c r="C246" i="41" s="1"/>
  <c r="C251" i="41" s="1"/>
  <c r="C256" i="41" s="1"/>
  <c r="C261" i="41" s="1"/>
  <c r="C266" i="41" s="1"/>
  <c r="C271" i="41" s="1"/>
  <c r="C276" i="41" s="1"/>
  <c r="C281" i="41" s="1"/>
  <c r="C286" i="41" s="1"/>
  <c r="C291" i="41" s="1"/>
  <c r="C296" i="41" s="1"/>
  <c r="C301" i="41" s="1"/>
  <c r="C306" i="41" s="1"/>
  <c r="C311" i="41" s="1"/>
  <c r="C316" i="41" s="1"/>
  <c r="C321" i="41" s="1"/>
  <c r="C326" i="41" s="1"/>
  <c r="C331" i="41" s="1"/>
  <c r="C336" i="41" s="1"/>
  <c r="C341" i="41" s="1"/>
  <c r="C346" i="41" s="1"/>
  <c r="C351" i="41" s="1"/>
  <c r="C356" i="41" s="1"/>
  <c r="C361" i="41" s="1"/>
  <c r="C366" i="41" s="1"/>
  <c r="C371" i="41" s="1"/>
  <c r="C376" i="41" s="1"/>
  <c r="C381" i="41" s="1"/>
  <c r="C386" i="41" s="1"/>
  <c r="C391" i="41" s="1"/>
  <c r="C396" i="41" s="1"/>
  <c r="C401" i="41" s="1"/>
  <c r="C406" i="41" s="1"/>
  <c r="C411" i="41" s="1"/>
  <c r="C416" i="41" s="1"/>
  <c r="C421" i="41" s="1"/>
  <c r="C426" i="41" s="1"/>
  <c r="C431" i="41" s="1"/>
  <c r="C436" i="41" s="1"/>
  <c r="C441" i="41" s="1"/>
  <c r="C446" i="41" s="1"/>
  <c r="C451" i="41" s="1"/>
  <c r="C456" i="41" s="1"/>
  <c r="C461" i="41" s="1"/>
  <c r="C466" i="41" s="1"/>
  <c r="C471" i="41" s="1"/>
  <c r="C476" i="41" s="1"/>
  <c r="C481" i="41" s="1"/>
  <c r="C486" i="41" s="1"/>
  <c r="C491" i="41" s="1"/>
  <c r="C496" i="41" s="1"/>
  <c r="C501" i="41" s="1"/>
  <c r="C506" i="41" s="1"/>
  <c r="C36" i="40"/>
  <c r="C41" i="40" s="1"/>
  <c r="C46" i="40" s="1"/>
  <c r="C51" i="40" s="1"/>
  <c r="C56" i="40" s="1"/>
  <c r="C61" i="40" s="1"/>
  <c r="C66" i="40" s="1"/>
  <c r="C71" i="40" s="1"/>
  <c r="C76" i="40" s="1"/>
  <c r="C81" i="40" s="1"/>
  <c r="C86" i="40" s="1"/>
  <c r="C91" i="40" s="1"/>
  <c r="C96" i="40" s="1"/>
  <c r="C101" i="40" s="1"/>
  <c r="C106" i="40" s="1"/>
  <c r="C111" i="40" s="1"/>
  <c r="C116" i="40" s="1"/>
  <c r="C121" i="40" s="1"/>
  <c r="C126" i="40" s="1"/>
  <c r="C131" i="40" s="1"/>
  <c r="C136" i="40" s="1"/>
  <c r="C141" i="40" s="1"/>
  <c r="C146" i="40" s="1"/>
  <c r="C151" i="40" s="1"/>
  <c r="C156" i="40" s="1"/>
  <c r="C161" i="40" s="1"/>
  <c r="C166" i="40" s="1"/>
  <c r="C171" i="40" s="1"/>
  <c r="C176" i="40" s="1"/>
  <c r="C181" i="40" s="1"/>
  <c r="C186" i="40" s="1"/>
  <c r="C191" i="40" s="1"/>
  <c r="C196" i="40" s="1"/>
  <c r="C201" i="40" s="1"/>
  <c r="C206" i="40" s="1"/>
  <c r="C211" i="40" s="1"/>
  <c r="C216" i="40" s="1"/>
  <c r="C221" i="40" s="1"/>
  <c r="C226" i="40" s="1"/>
  <c r="C231" i="40" s="1"/>
  <c r="C236" i="40" s="1"/>
  <c r="C241" i="40" s="1"/>
  <c r="C246" i="40" s="1"/>
  <c r="C251" i="40" s="1"/>
  <c r="C256" i="40" s="1"/>
  <c r="C261" i="40" s="1"/>
  <c r="C266" i="40" s="1"/>
  <c r="C271" i="40" s="1"/>
  <c r="C276" i="40" s="1"/>
  <c r="C281" i="40" s="1"/>
  <c r="C286" i="40" s="1"/>
  <c r="C291" i="40" s="1"/>
  <c r="C296" i="40" s="1"/>
  <c r="C301" i="40" s="1"/>
  <c r="C306" i="40" s="1"/>
  <c r="C311" i="40" s="1"/>
  <c r="C316" i="40" s="1"/>
  <c r="C321" i="40" s="1"/>
  <c r="C326" i="40" s="1"/>
  <c r="C331" i="40" s="1"/>
  <c r="C336" i="40" s="1"/>
  <c r="C341" i="40" s="1"/>
  <c r="C346" i="40" s="1"/>
  <c r="C351" i="40" s="1"/>
  <c r="C356" i="40" s="1"/>
  <c r="C361" i="40" s="1"/>
  <c r="C366" i="40" s="1"/>
  <c r="C371" i="40" s="1"/>
  <c r="C376" i="40" s="1"/>
  <c r="C381" i="40" s="1"/>
  <c r="C386" i="40" s="1"/>
  <c r="C391" i="40" s="1"/>
  <c r="C396" i="40" s="1"/>
  <c r="C401" i="40" s="1"/>
  <c r="C406" i="40" s="1"/>
  <c r="C411" i="40" s="1"/>
  <c r="C416" i="40" s="1"/>
  <c r="C421" i="40" s="1"/>
  <c r="C426" i="40" s="1"/>
  <c r="C431" i="40" s="1"/>
  <c r="C436" i="40" s="1"/>
  <c r="C441" i="40" s="1"/>
  <c r="C446" i="40" s="1"/>
  <c r="C451" i="40" s="1"/>
  <c r="C456" i="40" s="1"/>
  <c r="C461" i="40" s="1"/>
  <c r="C466" i="40" s="1"/>
  <c r="C471" i="40" s="1"/>
  <c r="C476" i="40" s="1"/>
  <c r="C481" i="40" s="1"/>
  <c r="C486" i="40" s="1"/>
  <c r="C491" i="40" s="1"/>
  <c r="C496" i="40" s="1"/>
  <c r="C501" i="40" s="1"/>
  <c r="C506" i="40" s="1"/>
  <c r="C36" i="39"/>
  <c r="C41" i="39" s="1"/>
  <c r="C46" i="39" s="1"/>
  <c r="C51" i="39" s="1"/>
  <c r="C56" i="39" s="1"/>
  <c r="C61" i="39" s="1"/>
  <c r="C66" i="39" s="1"/>
  <c r="C71" i="39" s="1"/>
  <c r="C76" i="39" s="1"/>
  <c r="C81" i="39" s="1"/>
  <c r="C86" i="39" s="1"/>
  <c r="C91" i="39" s="1"/>
  <c r="C96" i="39" s="1"/>
  <c r="C101" i="39" s="1"/>
  <c r="C106" i="39" s="1"/>
  <c r="C111" i="39" s="1"/>
  <c r="C116" i="39" s="1"/>
  <c r="C121" i="39" s="1"/>
  <c r="C126" i="39" s="1"/>
  <c r="C131" i="39" s="1"/>
  <c r="C136" i="39" s="1"/>
  <c r="C141" i="39" s="1"/>
  <c r="C146" i="39" s="1"/>
  <c r="C151" i="39" s="1"/>
  <c r="C156" i="39" s="1"/>
  <c r="C161" i="39" s="1"/>
  <c r="C166" i="39" s="1"/>
  <c r="C171" i="39" s="1"/>
  <c r="C176" i="39" s="1"/>
  <c r="C181" i="39" s="1"/>
  <c r="C186" i="39" s="1"/>
  <c r="C191" i="39" s="1"/>
  <c r="C196" i="39" s="1"/>
  <c r="C201" i="39" s="1"/>
  <c r="C206" i="39" s="1"/>
  <c r="C211" i="39" s="1"/>
  <c r="C216" i="39" s="1"/>
  <c r="C221" i="39" s="1"/>
  <c r="C226" i="39" s="1"/>
  <c r="C231" i="39" s="1"/>
  <c r="C236" i="39" s="1"/>
  <c r="C241" i="39" s="1"/>
  <c r="C246" i="39" s="1"/>
  <c r="C251" i="39" s="1"/>
  <c r="C256" i="39" s="1"/>
  <c r="C261" i="39" s="1"/>
  <c r="C266" i="39" s="1"/>
  <c r="C271" i="39" s="1"/>
  <c r="C276" i="39" s="1"/>
  <c r="C281" i="39" s="1"/>
  <c r="C286" i="39" s="1"/>
  <c r="C291" i="39" s="1"/>
  <c r="C296" i="39" s="1"/>
  <c r="C301" i="39" s="1"/>
  <c r="C306" i="39" s="1"/>
  <c r="C311" i="39" s="1"/>
  <c r="C316" i="39" s="1"/>
  <c r="C321" i="39" s="1"/>
  <c r="C326" i="39" s="1"/>
  <c r="C331" i="39" s="1"/>
  <c r="C336" i="39" s="1"/>
  <c r="C341" i="39" s="1"/>
  <c r="C346" i="39" s="1"/>
  <c r="C351" i="39" s="1"/>
  <c r="C356" i="39" s="1"/>
  <c r="C361" i="39" s="1"/>
  <c r="C366" i="39" s="1"/>
  <c r="C371" i="39" s="1"/>
  <c r="C376" i="39" s="1"/>
  <c r="C381" i="39" s="1"/>
  <c r="C386" i="39" s="1"/>
  <c r="C391" i="39" s="1"/>
  <c r="C396" i="39" s="1"/>
  <c r="C401" i="39" s="1"/>
  <c r="C406" i="39" s="1"/>
  <c r="C411" i="39" s="1"/>
  <c r="C416" i="39" s="1"/>
  <c r="C421" i="39" s="1"/>
  <c r="C426" i="39" s="1"/>
  <c r="C431" i="39" s="1"/>
  <c r="C436" i="39" s="1"/>
  <c r="C441" i="39" s="1"/>
  <c r="C446" i="39" s="1"/>
  <c r="C451" i="39" s="1"/>
  <c r="C456" i="39" s="1"/>
  <c r="C461" i="39" s="1"/>
  <c r="C466" i="39" s="1"/>
  <c r="C471" i="39" s="1"/>
  <c r="C476" i="39" s="1"/>
  <c r="C481" i="39" s="1"/>
  <c r="C486" i="39" s="1"/>
  <c r="C491" i="39" s="1"/>
  <c r="C496" i="39" s="1"/>
  <c r="C501" i="39" s="1"/>
  <c r="C506" i="39" s="1"/>
  <c r="C36" i="38"/>
  <c r="C41" i="38" s="1"/>
  <c r="C46" i="38" s="1"/>
  <c r="C51" i="38" s="1"/>
  <c r="C56" i="38" s="1"/>
  <c r="C61" i="38" s="1"/>
  <c r="C66" i="38" s="1"/>
  <c r="C71" i="38" s="1"/>
  <c r="C76" i="38" s="1"/>
  <c r="C81" i="38" s="1"/>
  <c r="C86" i="38" s="1"/>
  <c r="C91" i="38" s="1"/>
  <c r="C96" i="38" s="1"/>
  <c r="C101" i="38" s="1"/>
  <c r="C106" i="38" s="1"/>
  <c r="C111" i="38" s="1"/>
  <c r="C116" i="38" s="1"/>
  <c r="C121" i="38" s="1"/>
  <c r="C126" i="38" s="1"/>
  <c r="C131" i="38" s="1"/>
  <c r="C136" i="38" s="1"/>
  <c r="C141" i="38" s="1"/>
  <c r="C146" i="38" s="1"/>
  <c r="C151" i="38" s="1"/>
  <c r="C156" i="38" s="1"/>
  <c r="C161" i="38" s="1"/>
  <c r="C166" i="38" s="1"/>
  <c r="C171" i="38" s="1"/>
  <c r="C176" i="38" s="1"/>
  <c r="C181" i="38" s="1"/>
  <c r="C186" i="38" s="1"/>
  <c r="C191" i="38" s="1"/>
  <c r="C196" i="38" s="1"/>
  <c r="C201" i="38" s="1"/>
  <c r="C206" i="38" s="1"/>
  <c r="C211" i="38" s="1"/>
  <c r="C216" i="38" s="1"/>
  <c r="C221" i="38" s="1"/>
  <c r="C226" i="38" s="1"/>
  <c r="C231" i="38" s="1"/>
  <c r="C236" i="38" s="1"/>
  <c r="C241" i="38" s="1"/>
  <c r="C246" i="38" s="1"/>
  <c r="C251" i="38" s="1"/>
  <c r="C256" i="38" s="1"/>
  <c r="C261" i="38" s="1"/>
  <c r="C266" i="38" s="1"/>
  <c r="C271" i="38" s="1"/>
  <c r="C276" i="38" s="1"/>
  <c r="C281" i="38" s="1"/>
  <c r="C286" i="38" s="1"/>
  <c r="C291" i="38" s="1"/>
  <c r="C296" i="38" s="1"/>
  <c r="C301" i="38" s="1"/>
  <c r="C306" i="38" s="1"/>
  <c r="C311" i="38" s="1"/>
  <c r="C316" i="38" s="1"/>
  <c r="C321" i="38" s="1"/>
  <c r="C326" i="38" s="1"/>
  <c r="C331" i="38" s="1"/>
  <c r="C336" i="38" s="1"/>
  <c r="C341" i="38" s="1"/>
  <c r="C346" i="38" s="1"/>
  <c r="C351" i="38" s="1"/>
  <c r="C356" i="38" s="1"/>
  <c r="C361" i="38" s="1"/>
  <c r="C366" i="38" s="1"/>
  <c r="C371" i="38" s="1"/>
  <c r="C376" i="38" s="1"/>
  <c r="C381" i="38" s="1"/>
  <c r="C386" i="38" s="1"/>
  <c r="C391" i="38" s="1"/>
  <c r="C396" i="38" s="1"/>
  <c r="C401" i="38" s="1"/>
  <c r="C406" i="38" s="1"/>
  <c r="C411" i="38" s="1"/>
  <c r="C416" i="38" s="1"/>
  <c r="C421" i="38" s="1"/>
  <c r="C426" i="38" s="1"/>
  <c r="C431" i="38" s="1"/>
  <c r="C436" i="38" s="1"/>
  <c r="C441" i="38" s="1"/>
  <c r="C446" i="38" s="1"/>
  <c r="C451" i="38" s="1"/>
  <c r="C456" i="38" s="1"/>
  <c r="C461" i="38" s="1"/>
  <c r="C466" i="38" s="1"/>
  <c r="C471" i="38" s="1"/>
  <c r="C476" i="38" s="1"/>
  <c r="C481" i="38" s="1"/>
  <c r="C486" i="38" s="1"/>
  <c r="C491" i="38" s="1"/>
  <c r="C496" i="38" s="1"/>
  <c r="C501" i="38" s="1"/>
  <c r="C506" i="38" s="1"/>
  <c r="C41" i="37"/>
  <c r="C46" i="37" s="1"/>
  <c r="C51" i="37" s="1"/>
  <c r="C56" i="37" s="1"/>
  <c r="C61" i="37" s="1"/>
  <c r="C66" i="37" s="1"/>
  <c r="C71" i="37" s="1"/>
  <c r="C76" i="37" s="1"/>
  <c r="C81" i="37" s="1"/>
  <c r="C86" i="37" s="1"/>
  <c r="C91" i="37" s="1"/>
  <c r="C96" i="37" s="1"/>
  <c r="C101" i="37" s="1"/>
  <c r="C106" i="37" s="1"/>
  <c r="C111" i="37" s="1"/>
  <c r="C116" i="37" s="1"/>
  <c r="C121" i="37" s="1"/>
  <c r="C126" i="37" s="1"/>
  <c r="C131" i="37" s="1"/>
  <c r="C136" i="37" s="1"/>
  <c r="C141" i="37" s="1"/>
  <c r="C146" i="37" s="1"/>
  <c r="C151" i="37" s="1"/>
  <c r="C156" i="37" s="1"/>
  <c r="C161" i="37" s="1"/>
  <c r="C166" i="37" s="1"/>
  <c r="C171" i="37" s="1"/>
  <c r="C176" i="37" s="1"/>
  <c r="C181" i="37" s="1"/>
  <c r="C186" i="37" s="1"/>
  <c r="C191" i="37" s="1"/>
  <c r="C196" i="37" s="1"/>
  <c r="C201" i="37" s="1"/>
  <c r="C206" i="37" s="1"/>
  <c r="C211" i="37" s="1"/>
  <c r="C216" i="37" s="1"/>
  <c r="C221" i="37" s="1"/>
  <c r="C226" i="37" s="1"/>
  <c r="C231" i="37" s="1"/>
  <c r="C236" i="37" s="1"/>
  <c r="C241" i="37" s="1"/>
  <c r="C246" i="37" s="1"/>
  <c r="C251" i="37" s="1"/>
  <c r="C256" i="37" s="1"/>
  <c r="C261" i="37" s="1"/>
  <c r="C266" i="37" s="1"/>
  <c r="C271" i="37" s="1"/>
  <c r="C276" i="37" s="1"/>
  <c r="C281" i="37" s="1"/>
  <c r="C286" i="37" s="1"/>
  <c r="C291" i="37" s="1"/>
  <c r="C296" i="37" s="1"/>
  <c r="C301" i="37" s="1"/>
  <c r="C306" i="37" s="1"/>
  <c r="C311" i="37" s="1"/>
  <c r="C316" i="37" s="1"/>
  <c r="C321" i="37" s="1"/>
  <c r="C326" i="37" s="1"/>
  <c r="C331" i="37" s="1"/>
  <c r="C336" i="37" s="1"/>
  <c r="C341" i="37" s="1"/>
  <c r="C346" i="37" s="1"/>
  <c r="C351" i="37" s="1"/>
  <c r="C356" i="37" s="1"/>
  <c r="C361" i="37" s="1"/>
  <c r="C366" i="37" s="1"/>
  <c r="C371" i="37" s="1"/>
  <c r="C376" i="37" s="1"/>
  <c r="C381" i="37" s="1"/>
  <c r="C386" i="37" s="1"/>
  <c r="C391" i="37" s="1"/>
  <c r="C396" i="37" s="1"/>
  <c r="C401" i="37" s="1"/>
  <c r="C406" i="37" s="1"/>
  <c r="C411" i="37" s="1"/>
  <c r="C416" i="37" s="1"/>
  <c r="C421" i="37" s="1"/>
  <c r="C426" i="37" s="1"/>
  <c r="C431" i="37" s="1"/>
  <c r="C436" i="37" s="1"/>
  <c r="C441" i="37" s="1"/>
  <c r="C446" i="37" s="1"/>
  <c r="C451" i="37" s="1"/>
  <c r="C456" i="37" s="1"/>
  <c r="C461" i="37" s="1"/>
  <c r="C466" i="37" s="1"/>
  <c r="C471" i="37" s="1"/>
  <c r="C476" i="37" s="1"/>
  <c r="C481" i="37" s="1"/>
  <c r="C486" i="37" s="1"/>
  <c r="C491" i="37" s="1"/>
  <c r="C496" i="37" s="1"/>
  <c r="C501" i="37" s="1"/>
  <c r="C506" i="37" s="1"/>
  <c r="C16" i="36"/>
  <c r="C21" i="36" s="1"/>
  <c r="C26" i="36" s="1"/>
  <c r="C31" i="36" s="1"/>
  <c r="C36" i="36" s="1"/>
  <c r="C41" i="36" s="1"/>
  <c r="C46" i="36" s="1"/>
  <c r="C51" i="36" s="1"/>
  <c r="C56" i="36" s="1"/>
  <c r="C61" i="36" s="1"/>
  <c r="C66" i="36" s="1"/>
  <c r="C71" i="36" s="1"/>
  <c r="C76" i="36" s="1"/>
  <c r="C81" i="36" s="1"/>
  <c r="C86" i="36" s="1"/>
  <c r="C91" i="36" s="1"/>
  <c r="C96" i="36" s="1"/>
  <c r="C101" i="36" s="1"/>
  <c r="C106" i="36" s="1"/>
  <c r="C111" i="36" s="1"/>
  <c r="C116" i="36" s="1"/>
  <c r="C121" i="36" s="1"/>
  <c r="C126" i="36" s="1"/>
  <c r="C131" i="36" s="1"/>
  <c r="C136" i="36" s="1"/>
  <c r="C141" i="36" s="1"/>
  <c r="C146" i="36" s="1"/>
  <c r="C151" i="36" s="1"/>
  <c r="C156" i="36" s="1"/>
  <c r="C161" i="36" s="1"/>
  <c r="C166" i="36" s="1"/>
  <c r="C171" i="36" s="1"/>
  <c r="C176" i="36" s="1"/>
  <c r="C181" i="36" s="1"/>
  <c r="C186" i="36" s="1"/>
  <c r="C191" i="36" s="1"/>
  <c r="C196" i="36" s="1"/>
  <c r="C201" i="36" s="1"/>
  <c r="C206" i="36" s="1"/>
  <c r="C211" i="36" s="1"/>
  <c r="C216" i="36" s="1"/>
  <c r="C221" i="36" s="1"/>
  <c r="C226" i="36" s="1"/>
  <c r="C231" i="36" s="1"/>
  <c r="C236" i="36" s="1"/>
  <c r="C241" i="36" s="1"/>
  <c r="C246" i="36" s="1"/>
  <c r="C251" i="36" s="1"/>
  <c r="C256" i="36" s="1"/>
  <c r="C261" i="36" s="1"/>
  <c r="C266" i="36" s="1"/>
  <c r="C271" i="36" s="1"/>
  <c r="C276" i="36" s="1"/>
  <c r="C281" i="36" s="1"/>
  <c r="C286" i="36" s="1"/>
  <c r="C291" i="36" s="1"/>
  <c r="C296" i="36" s="1"/>
  <c r="C301" i="36" s="1"/>
  <c r="C306" i="36" s="1"/>
  <c r="C311" i="36" s="1"/>
  <c r="C316" i="36" s="1"/>
  <c r="C321" i="36" s="1"/>
  <c r="C326" i="36" s="1"/>
  <c r="C331" i="36" s="1"/>
  <c r="C336" i="36" s="1"/>
  <c r="C341" i="36" s="1"/>
  <c r="C346" i="36" s="1"/>
  <c r="C351" i="36" s="1"/>
  <c r="C356" i="36" s="1"/>
  <c r="C361" i="36" s="1"/>
  <c r="C366" i="36" s="1"/>
  <c r="C371" i="36" s="1"/>
  <c r="C376" i="36" s="1"/>
  <c r="C381" i="36" s="1"/>
  <c r="C386" i="36" s="1"/>
  <c r="C391" i="36" s="1"/>
  <c r="C396" i="36" s="1"/>
  <c r="C401" i="36" s="1"/>
  <c r="C406" i="36" s="1"/>
  <c r="C411" i="36" s="1"/>
  <c r="C416" i="36" s="1"/>
  <c r="C421" i="36" s="1"/>
  <c r="C426" i="36" s="1"/>
  <c r="C431" i="36" s="1"/>
  <c r="C436" i="36" s="1"/>
  <c r="C441" i="36" s="1"/>
  <c r="C446" i="36" s="1"/>
  <c r="C451" i="36" s="1"/>
  <c r="C456" i="36" s="1"/>
  <c r="C461" i="36" s="1"/>
  <c r="C466" i="36" s="1"/>
  <c r="C471" i="36" s="1"/>
  <c r="C476" i="36" s="1"/>
  <c r="C481" i="36" s="1"/>
  <c r="C486" i="36" s="1"/>
  <c r="C491" i="36" s="1"/>
  <c r="C496" i="36" s="1"/>
  <c r="C501" i="36" s="1"/>
  <c r="C506" i="36" s="1"/>
  <c r="C41" i="35"/>
  <c r="C46" i="35" s="1"/>
  <c r="C51" i="35" s="1"/>
  <c r="C56" i="35" s="1"/>
  <c r="C61" i="35" s="1"/>
  <c r="C66" i="35" s="1"/>
  <c r="C71" i="35" s="1"/>
  <c r="C76" i="35" s="1"/>
  <c r="C81" i="35" s="1"/>
  <c r="C86" i="35" s="1"/>
  <c r="C91" i="35" s="1"/>
  <c r="C96" i="35" s="1"/>
  <c r="C101" i="35" s="1"/>
  <c r="C106" i="35" s="1"/>
  <c r="C111" i="35" s="1"/>
  <c r="C116" i="35" s="1"/>
  <c r="C121" i="35" s="1"/>
  <c r="C126" i="35" s="1"/>
  <c r="C131" i="35" s="1"/>
  <c r="C136" i="35" s="1"/>
  <c r="C141" i="35" s="1"/>
  <c r="C146" i="35" s="1"/>
  <c r="C151" i="35" s="1"/>
  <c r="C156" i="35" s="1"/>
  <c r="C161" i="35" s="1"/>
  <c r="C166" i="35" s="1"/>
  <c r="C171" i="35" s="1"/>
  <c r="C176" i="35" s="1"/>
  <c r="C181" i="35" s="1"/>
  <c r="C186" i="35" s="1"/>
  <c r="C191" i="35" s="1"/>
  <c r="C196" i="35" s="1"/>
  <c r="C201" i="35" s="1"/>
  <c r="C206" i="35" s="1"/>
  <c r="C211" i="35" s="1"/>
  <c r="C216" i="35" s="1"/>
  <c r="C221" i="35" s="1"/>
  <c r="C226" i="35" s="1"/>
  <c r="C231" i="35" s="1"/>
  <c r="C236" i="35" s="1"/>
  <c r="C241" i="35" s="1"/>
  <c r="C246" i="35" s="1"/>
  <c r="C251" i="35" s="1"/>
  <c r="C256" i="35" s="1"/>
  <c r="C261" i="35" s="1"/>
  <c r="C266" i="35" s="1"/>
  <c r="C271" i="35" s="1"/>
  <c r="C276" i="35" s="1"/>
  <c r="C281" i="35" s="1"/>
  <c r="C286" i="35" s="1"/>
  <c r="C291" i="35" s="1"/>
  <c r="C296" i="35" s="1"/>
  <c r="C301" i="35" s="1"/>
  <c r="C306" i="35" s="1"/>
  <c r="C311" i="35" s="1"/>
  <c r="C316" i="35" s="1"/>
  <c r="C321" i="35" s="1"/>
  <c r="C326" i="35" s="1"/>
  <c r="C331" i="35" s="1"/>
  <c r="C336" i="35" s="1"/>
  <c r="C341" i="35" s="1"/>
  <c r="C346" i="35" s="1"/>
  <c r="C351" i="35" s="1"/>
  <c r="C356" i="35" s="1"/>
  <c r="C361" i="35" s="1"/>
  <c r="C366" i="35" s="1"/>
  <c r="C371" i="35" s="1"/>
  <c r="C376" i="35" s="1"/>
  <c r="C381" i="35" s="1"/>
  <c r="C386" i="35" s="1"/>
  <c r="C391" i="35" s="1"/>
  <c r="C396" i="35" s="1"/>
  <c r="C401" i="35" s="1"/>
  <c r="C406" i="35" s="1"/>
  <c r="C411" i="35" s="1"/>
  <c r="C416" i="35" s="1"/>
  <c r="C421" i="35" s="1"/>
  <c r="C426" i="35" s="1"/>
  <c r="C431" i="35" s="1"/>
  <c r="C436" i="35" s="1"/>
  <c r="C441" i="35" s="1"/>
  <c r="C446" i="35" s="1"/>
  <c r="C451" i="35" s="1"/>
  <c r="C456" i="35" s="1"/>
  <c r="C461" i="35" s="1"/>
  <c r="C466" i="35" s="1"/>
  <c r="C471" i="35" s="1"/>
  <c r="C476" i="35" s="1"/>
  <c r="C481" i="35" s="1"/>
  <c r="C486" i="35" s="1"/>
  <c r="C491" i="35" s="1"/>
  <c r="C496" i="35" s="1"/>
  <c r="C501" i="35" s="1"/>
  <c r="C506" i="35" s="1"/>
  <c r="C16" i="34"/>
  <c r="C21" i="34" s="1"/>
  <c r="C26" i="34" s="1"/>
  <c r="C31" i="34" s="1"/>
  <c r="C36" i="34" s="1"/>
  <c r="C41" i="34" s="1"/>
  <c r="C46" i="34" s="1"/>
  <c r="C51" i="34" s="1"/>
  <c r="C56" i="34" s="1"/>
  <c r="C61" i="34" s="1"/>
  <c r="C66" i="34" s="1"/>
  <c r="C71" i="34" s="1"/>
  <c r="C76" i="34" s="1"/>
  <c r="C81" i="34" s="1"/>
  <c r="C86" i="34" s="1"/>
  <c r="C91" i="34" s="1"/>
  <c r="C96" i="34" s="1"/>
  <c r="C101" i="34" s="1"/>
  <c r="C106" i="34" s="1"/>
  <c r="C111" i="34" s="1"/>
  <c r="C116" i="34" s="1"/>
  <c r="C121" i="34" s="1"/>
  <c r="C126" i="34" s="1"/>
  <c r="C131" i="34" s="1"/>
  <c r="C136" i="34" s="1"/>
  <c r="C141" i="34" s="1"/>
  <c r="C146" i="34" s="1"/>
  <c r="C151" i="34" s="1"/>
  <c r="C156" i="34" s="1"/>
  <c r="C161" i="34" s="1"/>
  <c r="C166" i="34" s="1"/>
  <c r="C171" i="34" s="1"/>
  <c r="C176" i="34" s="1"/>
  <c r="C181" i="34" s="1"/>
  <c r="C186" i="34" s="1"/>
  <c r="C191" i="34" s="1"/>
  <c r="C196" i="34" s="1"/>
  <c r="C201" i="34" s="1"/>
  <c r="C206" i="34" s="1"/>
  <c r="C211" i="34" s="1"/>
  <c r="C216" i="34" s="1"/>
  <c r="C221" i="34" s="1"/>
  <c r="C226" i="34" s="1"/>
  <c r="C231" i="34" s="1"/>
  <c r="C236" i="34" s="1"/>
  <c r="C241" i="34" s="1"/>
  <c r="C246" i="34" s="1"/>
  <c r="C251" i="34" s="1"/>
  <c r="C256" i="34" s="1"/>
  <c r="C261" i="34" s="1"/>
  <c r="C266" i="34" s="1"/>
  <c r="C271" i="34" s="1"/>
  <c r="C276" i="34" s="1"/>
  <c r="C281" i="34" s="1"/>
  <c r="C286" i="34" s="1"/>
  <c r="C291" i="34" s="1"/>
  <c r="C296" i="34" s="1"/>
  <c r="C301" i="34" s="1"/>
  <c r="C306" i="34" s="1"/>
  <c r="C311" i="34" s="1"/>
  <c r="C316" i="34" s="1"/>
  <c r="C321" i="34" s="1"/>
  <c r="C326" i="34" s="1"/>
  <c r="C331" i="34" s="1"/>
  <c r="C336" i="34" s="1"/>
  <c r="C341" i="34" s="1"/>
  <c r="C346" i="34" s="1"/>
  <c r="C351" i="34" s="1"/>
  <c r="C356" i="34" s="1"/>
  <c r="C361" i="34" s="1"/>
  <c r="C366" i="34" s="1"/>
  <c r="C371" i="34" s="1"/>
  <c r="C376" i="34" s="1"/>
  <c r="C381" i="34" s="1"/>
  <c r="C386" i="34" s="1"/>
  <c r="C391" i="34" s="1"/>
  <c r="C396" i="34" s="1"/>
  <c r="C401" i="34" s="1"/>
  <c r="C406" i="34" s="1"/>
  <c r="C411" i="34" s="1"/>
  <c r="C416" i="34" s="1"/>
  <c r="C421" i="34" s="1"/>
  <c r="C426" i="34" s="1"/>
  <c r="C431" i="34" s="1"/>
  <c r="C436" i="34" s="1"/>
  <c r="C441" i="34" s="1"/>
  <c r="C446" i="34" s="1"/>
  <c r="C451" i="34" s="1"/>
  <c r="C456" i="34" s="1"/>
  <c r="C461" i="34" s="1"/>
  <c r="C466" i="34" s="1"/>
  <c r="C471" i="34" s="1"/>
  <c r="C476" i="34" s="1"/>
  <c r="C481" i="34" s="1"/>
  <c r="C486" i="34" s="1"/>
  <c r="C491" i="34" s="1"/>
  <c r="C496" i="34" s="1"/>
  <c r="C501" i="34" s="1"/>
  <c r="C506" i="34" s="1"/>
  <c r="C41" i="33"/>
  <c r="C46" i="33" s="1"/>
  <c r="C51" i="33" s="1"/>
  <c r="C56" i="33" s="1"/>
  <c r="C61" i="33" s="1"/>
  <c r="C66" i="33" s="1"/>
  <c r="C71" i="33" s="1"/>
  <c r="C76" i="33" s="1"/>
  <c r="C81" i="33" s="1"/>
  <c r="C86" i="33" s="1"/>
  <c r="C91" i="33" s="1"/>
  <c r="C96" i="33" s="1"/>
  <c r="C101" i="33" s="1"/>
  <c r="C106" i="33" s="1"/>
  <c r="C111" i="33" s="1"/>
  <c r="C116" i="33" s="1"/>
  <c r="C121" i="33" s="1"/>
  <c r="C126" i="33" s="1"/>
  <c r="C131" i="33" s="1"/>
  <c r="C136" i="33" s="1"/>
  <c r="C141" i="33" s="1"/>
  <c r="C146" i="33" s="1"/>
  <c r="C151" i="33" s="1"/>
  <c r="C156" i="33" s="1"/>
  <c r="C161" i="33" s="1"/>
  <c r="C166" i="33" s="1"/>
  <c r="C171" i="33" s="1"/>
  <c r="C176" i="33" s="1"/>
  <c r="C181" i="33" s="1"/>
  <c r="C186" i="33" s="1"/>
  <c r="C191" i="33" s="1"/>
  <c r="C196" i="33" s="1"/>
  <c r="C201" i="33" s="1"/>
  <c r="C206" i="33" s="1"/>
  <c r="C211" i="33" s="1"/>
  <c r="C216" i="33" s="1"/>
  <c r="C221" i="33" s="1"/>
  <c r="C226" i="33" s="1"/>
  <c r="C231" i="33" s="1"/>
  <c r="C236" i="33" s="1"/>
  <c r="C241" i="33" s="1"/>
  <c r="C246" i="33" s="1"/>
  <c r="C251" i="33" s="1"/>
  <c r="C256" i="33" s="1"/>
  <c r="C261" i="33" s="1"/>
  <c r="C266" i="33" s="1"/>
  <c r="C271" i="33" s="1"/>
  <c r="C276" i="33" s="1"/>
  <c r="C281" i="33" s="1"/>
  <c r="C286" i="33" s="1"/>
  <c r="C291" i="33" s="1"/>
  <c r="C296" i="33" s="1"/>
  <c r="C301" i="33" s="1"/>
  <c r="C306" i="33" s="1"/>
  <c r="C311" i="33" s="1"/>
  <c r="C316" i="33" s="1"/>
  <c r="C321" i="33" s="1"/>
  <c r="C326" i="33" s="1"/>
  <c r="C331" i="33" s="1"/>
  <c r="C336" i="33" s="1"/>
  <c r="C341" i="33" s="1"/>
  <c r="C346" i="33" s="1"/>
  <c r="C351" i="33" s="1"/>
  <c r="C356" i="33" s="1"/>
  <c r="C361" i="33" s="1"/>
  <c r="C366" i="33" s="1"/>
  <c r="C371" i="33" s="1"/>
  <c r="C376" i="33" s="1"/>
  <c r="C381" i="33" s="1"/>
  <c r="C386" i="33" s="1"/>
  <c r="C391" i="33" s="1"/>
  <c r="C396" i="33" s="1"/>
  <c r="C401" i="33" s="1"/>
  <c r="C406" i="33" s="1"/>
  <c r="C411" i="33" s="1"/>
  <c r="C416" i="33" s="1"/>
  <c r="C421" i="33" s="1"/>
  <c r="C426" i="33" s="1"/>
  <c r="C431" i="33" s="1"/>
  <c r="C436" i="33" s="1"/>
  <c r="C441" i="33" s="1"/>
  <c r="C446" i="33" s="1"/>
  <c r="C451" i="33" s="1"/>
  <c r="C456" i="33" s="1"/>
  <c r="C461" i="33" s="1"/>
  <c r="C466" i="33" s="1"/>
  <c r="C471" i="33" s="1"/>
  <c r="C476" i="33" s="1"/>
  <c r="C481" i="33" s="1"/>
  <c r="C486" i="33" s="1"/>
  <c r="C491" i="33" s="1"/>
  <c r="C496" i="33" s="1"/>
  <c r="C501" i="33" s="1"/>
  <c r="C506" i="33" s="1"/>
  <c r="C16" i="32"/>
  <c r="C21" i="32" s="1"/>
  <c r="C26" i="32" s="1"/>
  <c r="C31" i="32" s="1"/>
  <c r="C36" i="32" s="1"/>
  <c r="C41" i="32" s="1"/>
  <c r="C46" i="32" s="1"/>
  <c r="C51" i="32" s="1"/>
  <c r="C56" i="32" s="1"/>
  <c r="C61" i="32" s="1"/>
  <c r="C66" i="32" s="1"/>
  <c r="C71" i="32" s="1"/>
  <c r="C76" i="32" s="1"/>
  <c r="C81" i="32" s="1"/>
  <c r="C86" i="32" s="1"/>
  <c r="C91" i="32" s="1"/>
  <c r="C96" i="32" s="1"/>
  <c r="C101" i="32" s="1"/>
  <c r="C106" i="32" s="1"/>
  <c r="C111" i="32" s="1"/>
  <c r="C116" i="32" s="1"/>
  <c r="C121" i="32" s="1"/>
  <c r="C126" i="32" s="1"/>
  <c r="C131" i="32" s="1"/>
  <c r="C136" i="32" s="1"/>
  <c r="C141" i="32" s="1"/>
  <c r="C146" i="32" s="1"/>
  <c r="C151" i="32" s="1"/>
  <c r="C156" i="32" s="1"/>
  <c r="C161" i="32" s="1"/>
  <c r="C166" i="32" s="1"/>
  <c r="C171" i="32" s="1"/>
  <c r="C176" i="32" s="1"/>
  <c r="C181" i="32" s="1"/>
  <c r="C186" i="32" s="1"/>
  <c r="C191" i="32" s="1"/>
  <c r="C196" i="32" s="1"/>
  <c r="C201" i="32" s="1"/>
  <c r="C206" i="32" s="1"/>
  <c r="C211" i="32" s="1"/>
  <c r="C216" i="32" s="1"/>
  <c r="C221" i="32" s="1"/>
  <c r="C226" i="32" s="1"/>
  <c r="C231" i="32" s="1"/>
  <c r="C236" i="32" s="1"/>
  <c r="C241" i="32" s="1"/>
  <c r="C246" i="32" s="1"/>
  <c r="C251" i="32" s="1"/>
  <c r="C256" i="32" s="1"/>
  <c r="C261" i="32" s="1"/>
  <c r="C266" i="32" s="1"/>
  <c r="C271" i="32" s="1"/>
  <c r="C276" i="32" s="1"/>
  <c r="C281" i="32" s="1"/>
  <c r="C286" i="32" s="1"/>
  <c r="C291" i="32" s="1"/>
  <c r="C296" i="32" s="1"/>
  <c r="C301" i="32" s="1"/>
  <c r="C306" i="32" s="1"/>
  <c r="C311" i="32" s="1"/>
  <c r="C316" i="32" s="1"/>
  <c r="C321" i="32" s="1"/>
  <c r="C326" i="32" s="1"/>
  <c r="C331" i="32" s="1"/>
  <c r="C336" i="32" s="1"/>
  <c r="C341" i="32" s="1"/>
  <c r="C351" i="32" s="1"/>
  <c r="C356" i="32" s="1"/>
  <c r="C361" i="32" s="1"/>
  <c r="C366" i="32" s="1"/>
  <c r="C371" i="32" s="1"/>
  <c r="C376" i="32" s="1"/>
  <c r="C381" i="32" s="1"/>
  <c r="C386" i="32" s="1"/>
  <c r="C391" i="32" s="1"/>
  <c r="C396" i="32" s="1"/>
  <c r="C401" i="32" s="1"/>
  <c r="C406" i="32" s="1"/>
  <c r="C411" i="32" s="1"/>
  <c r="C416" i="32" s="1"/>
  <c r="C421" i="32" s="1"/>
  <c r="C426" i="32" s="1"/>
  <c r="C431" i="32" s="1"/>
  <c r="C436" i="32" s="1"/>
  <c r="C441" i="32" s="1"/>
  <c r="C446" i="32" s="1"/>
  <c r="C451" i="32" s="1"/>
  <c r="C456" i="32" s="1"/>
  <c r="C461" i="32" s="1"/>
  <c r="C466" i="32" s="1"/>
  <c r="C471" i="32" s="1"/>
  <c r="C476" i="32" s="1"/>
  <c r="C481" i="32" s="1"/>
  <c r="C486" i="32" s="1"/>
  <c r="C491" i="32" s="1"/>
  <c r="C496" i="32" s="1"/>
  <c r="C501" i="32" s="1"/>
  <c r="C506" i="32" s="1"/>
  <c r="C12" i="11" l="1"/>
  <c r="C13" i="11" s="1"/>
  <c r="C14" i="11" s="1"/>
  <c r="C15" i="11" s="1"/>
  <c r="F6" i="11"/>
  <c r="E6" i="11"/>
  <c r="F5" i="11"/>
  <c r="E5" i="11"/>
  <c r="F4" i="11"/>
  <c r="E4" i="11"/>
  <c r="F3" i="11"/>
  <c r="E3" i="11"/>
  <c r="F2" i="11"/>
  <c r="E2" i="11"/>
  <c r="S85" i="10" l="1"/>
  <c r="R85" i="10"/>
  <c r="Q85" i="10"/>
  <c r="P85" i="10"/>
  <c r="O85" i="10"/>
  <c r="N85" i="10"/>
  <c r="M85" i="10"/>
  <c r="L85" i="10"/>
  <c r="K85" i="10"/>
  <c r="J85" i="10"/>
  <c r="I85" i="10"/>
  <c r="H85" i="10"/>
  <c r="G85" i="10"/>
  <c r="S2" i="10"/>
  <c r="R2" i="10"/>
  <c r="Q2" i="10"/>
  <c r="P2" i="10"/>
  <c r="O2" i="10"/>
  <c r="N2" i="10"/>
  <c r="M2" i="10"/>
  <c r="L2" i="10"/>
  <c r="K2" i="10"/>
  <c r="J2" i="10"/>
  <c r="I2" i="10"/>
  <c r="H2" i="10"/>
  <c r="G2" i="10"/>
  <c r="AL130" i="9"/>
  <c r="AG130" i="9"/>
  <c r="AB130" i="9"/>
  <c r="W130" i="9"/>
  <c r="R130" i="9"/>
  <c r="N127" i="9"/>
  <c r="M127" i="9"/>
  <c r="L127" i="9"/>
  <c r="K127" i="9"/>
  <c r="J127" i="9"/>
  <c r="I127" i="9"/>
  <c r="H127" i="9"/>
  <c r="G127" i="9"/>
  <c r="F127" i="9"/>
  <c r="E127" i="9"/>
  <c r="D127" i="9"/>
  <c r="C127" i="9"/>
  <c r="A126" i="9"/>
  <c r="AP124" i="9"/>
  <c r="AO124" i="9"/>
  <c r="AI122" i="9"/>
  <c r="AD122" i="9"/>
  <c r="Y122" i="9"/>
  <c r="T122" i="9"/>
  <c r="O122" i="9"/>
  <c r="AL120" i="9"/>
  <c r="AG120" i="9"/>
  <c r="AB120" i="9"/>
  <c r="W120" i="9"/>
  <c r="R120" i="9"/>
  <c r="N117" i="9"/>
  <c r="M117" i="9"/>
  <c r="L117" i="9"/>
  <c r="K117" i="9"/>
  <c r="J117" i="9"/>
  <c r="I117" i="9"/>
  <c r="H117" i="9"/>
  <c r="G117" i="9"/>
  <c r="F117" i="9"/>
  <c r="E117" i="9"/>
  <c r="D117" i="9"/>
  <c r="C117" i="9"/>
  <c r="A116" i="9"/>
  <c r="AP114" i="9"/>
  <c r="AO114" i="9"/>
  <c r="AI112" i="9"/>
  <c r="AD112" i="9"/>
  <c r="Y112" i="9"/>
  <c r="T112" i="9"/>
  <c r="O112" i="9"/>
  <c r="AL110" i="9"/>
  <c r="AG110" i="9"/>
  <c r="AB110" i="9"/>
  <c r="W110" i="9"/>
  <c r="R110" i="9"/>
  <c r="N107" i="9"/>
  <c r="M107" i="9"/>
  <c r="L107" i="9"/>
  <c r="K107" i="9"/>
  <c r="J107" i="9"/>
  <c r="I107" i="9"/>
  <c r="H107" i="9"/>
  <c r="G107" i="9"/>
  <c r="F107" i="9"/>
  <c r="E107" i="9"/>
  <c r="D107" i="9"/>
  <c r="C107" i="9"/>
  <c r="A106" i="9"/>
  <c r="AP104" i="9"/>
  <c r="AO104" i="9"/>
  <c r="AI102" i="9"/>
  <c r="AD102" i="9"/>
  <c r="Y102" i="9"/>
  <c r="T102" i="9"/>
  <c r="O102" i="9"/>
  <c r="AL100" i="9"/>
  <c r="AG100" i="9"/>
  <c r="AB100" i="9"/>
  <c r="W100" i="9"/>
  <c r="R100" i="9"/>
  <c r="N97" i="9"/>
  <c r="M97" i="9"/>
  <c r="L97" i="9"/>
  <c r="K97" i="9"/>
  <c r="J97" i="9"/>
  <c r="I97" i="9"/>
  <c r="H97" i="9"/>
  <c r="G97" i="9"/>
  <c r="F97" i="9"/>
  <c r="E97" i="9"/>
  <c r="D97" i="9"/>
  <c r="C97" i="9"/>
  <c r="A96" i="9"/>
  <c r="AP94" i="9"/>
  <c r="AO94" i="9"/>
  <c r="AI92" i="9"/>
  <c r="AD92" i="9"/>
  <c r="Y92" i="9"/>
  <c r="T92" i="9"/>
  <c r="O92" i="9"/>
  <c r="AL90" i="9"/>
  <c r="AG90" i="9"/>
  <c r="AB90" i="9"/>
  <c r="W90" i="9"/>
  <c r="R90" i="9"/>
  <c r="N87" i="9"/>
  <c r="M87" i="9"/>
  <c r="L87" i="9"/>
  <c r="K87" i="9"/>
  <c r="J87" i="9"/>
  <c r="I87" i="9"/>
  <c r="H87" i="9"/>
  <c r="G87" i="9"/>
  <c r="F87" i="9"/>
  <c r="E87" i="9"/>
  <c r="D87" i="9"/>
  <c r="C87" i="9"/>
  <c r="A86" i="9"/>
  <c r="AP84" i="9"/>
  <c r="AO84" i="9"/>
  <c r="AI82" i="9"/>
  <c r="AD82" i="9"/>
  <c r="Y82" i="9"/>
  <c r="T82" i="9"/>
  <c r="O82" i="9"/>
  <c r="AL80" i="9"/>
  <c r="AG80" i="9"/>
  <c r="AB80" i="9"/>
  <c r="W80" i="9"/>
  <c r="R80" i="9"/>
  <c r="N77" i="9"/>
  <c r="M77" i="9"/>
  <c r="L77" i="9"/>
  <c r="K77" i="9"/>
  <c r="J77" i="9"/>
  <c r="I77" i="9"/>
  <c r="H77" i="9"/>
  <c r="G77" i="9"/>
  <c r="F77" i="9"/>
  <c r="E77" i="9"/>
  <c r="D77" i="9"/>
  <c r="C77" i="9"/>
  <c r="A76" i="9"/>
  <c r="AP74" i="9"/>
  <c r="AO74" i="9"/>
  <c r="AI72" i="9"/>
  <c r="AD72" i="9"/>
  <c r="Y72" i="9"/>
  <c r="T72" i="9"/>
  <c r="O72" i="9"/>
  <c r="AL70" i="9"/>
  <c r="AG70" i="9"/>
  <c r="AB70" i="9"/>
  <c r="W70" i="9"/>
  <c r="R70" i="9"/>
  <c r="N67" i="9"/>
  <c r="M67" i="9"/>
  <c r="L67" i="9"/>
  <c r="K67" i="9"/>
  <c r="J67" i="9"/>
  <c r="I67" i="9"/>
  <c r="H67" i="9"/>
  <c r="G67" i="9"/>
  <c r="F67" i="9"/>
  <c r="E67" i="9"/>
  <c r="D67" i="9"/>
  <c r="C67" i="9"/>
  <c r="A66" i="9"/>
  <c r="AP64" i="9"/>
  <c r="AO64" i="9"/>
  <c r="AI62" i="9"/>
  <c r="AD62" i="9"/>
  <c r="Y62" i="9"/>
  <c r="T62" i="9"/>
  <c r="O62" i="9"/>
  <c r="AL60" i="9"/>
  <c r="AG60" i="9"/>
  <c r="AB60" i="9"/>
  <c r="W60" i="9"/>
  <c r="R60" i="9"/>
  <c r="N57" i="9"/>
  <c r="M57" i="9"/>
  <c r="L57" i="9"/>
  <c r="K57" i="9"/>
  <c r="J57" i="9"/>
  <c r="I57" i="9"/>
  <c r="H57" i="9"/>
  <c r="G57" i="9"/>
  <c r="F57" i="9"/>
  <c r="E57" i="9"/>
  <c r="D57" i="9"/>
  <c r="C57" i="9"/>
  <c r="A56" i="9"/>
  <c r="AP54" i="9"/>
  <c r="AO54" i="9"/>
  <c r="AI52" i="9"/>
  <c r="AD52" i="9"/>
  <c r="Y52" i="9"/>
  <c r="T52" i="9"/>
  <c r="O52" i="9"/>
  <c r="AL50" i="9"/>
  <c r="AG50" i="9"/>
  <c r="AB50" i="9"/>
  <c r="W50" i="9"/>
  <c r="R50" i="9"/>
  <c r="N47" i="9"/>
  <c r="M47" i="9"/>
  <c r="L47" i="9"/>
  <c r="K47" i="9"/>
  <c r="J47" i="9"/>
  <c r="I47" i="9"/>
  <c r="H47" i="9"/>
  <c r="G47" i="9"/>
  <c r="F47" i="9"/>
  <c r="E47" i="9"/>
  <c r="D47" i="9"/>
  <c r="C47" i="9"/>
  <c r="A46" i="9"/>
  <c r="AP44" i="9"/>
  <c r="AO44" i="9"/>
  <c r="AI42" i="9"/>
  <c r="AD42" i="9"/>
  <c r="Y42" i="9"/>
  <c r="T42" i="9"/>
  <c r="O42" i="9"/>
  <c r="AL40" i="9"/>
  <c r="AG40" i="9"/>
  <c r="AB40" i="9"/>
  <c r="W40" i="9"/>
  <c r="R40" i="9"/>
  <c r="N37" i="9"/>
  <c r="M37" i="9"/>
  <c r="L37" i="9"/>
  <c r="K37" i="9"/>
  <c r="J37" i="9"/>
  <c r="I37" i="9"/>
  <c r="H37" i="9"/>
  <c r="G37" i="9"/>
  <c r="F37" i="9"/>
  <c r="E37" i="9"/>
  <c r="D37" i="9"/>
  <c r="C37" i="9"/>
  <c r="A36" i="9"/>
  <c r="AP34" i="9"/>
  <c r="AO34" i="9"/>
  <c r="AI32" i="9"/>
  <c r="AD32" i="9"/>
  <c r="Y32" i="9"/>
  <c r="T32" i="9"/>
  <c r="O32" i="9"/>
  <c r="AL30" i="9"/>
  <c r="AG30" i="9"/>
  <c r="AB30" i="9"/>
  <c r="W30" i="9"/>
  <c r="R30" i="9"/>
  <c r="N27" i="9"/>
  <c r="M27" i="9"/>
  <c r="L27" i="9"/>
  <c r="K27" i="9"/>
  <c r="J27" i="9"/>
  <c r="I27" i="9"/>
  <c r="H27" i="9"/>
  <c r="G27" i="9"/>
  <c r="F27" i="9"/>
  <c r="E27" i="9"/>
  <c r="D27" i="9"/>
  <c r="C27" i="9"/>
  <c r="A26" i="9"/>
  <c r="AP24" i="9"/>
  <c r="AO24" i="9"/>
  <c r="AI22" i="9"/>
  <c r="AD22" i="9"/>
  <c r="Y22" i="9"/>
  <c r="T22" i="9"/>
  <c r="O22" i="9"/>
  <c r="AL20" i="9"/>
  <c r="AG20" i="9"/>
  <c r="AB20" i="9"/>
  <c r="W20" i="9"/>
  <c r="R20" i="9"/>
  <c r="A20" i="9"/>
  <c r="N17" i="9"/>
  <c r="M17" i="9"/>
  <c r="L17" i="9"/>
  <c r="K17" i="9"/>
  <c r="J17" i="9"/>
  <c r="I17" i="9"/>
  <c r="H17" i="9"/>
  <c r="G17" i="9"/>
  <c r="F17" i="9"/>
  <c r="E17" i="9"/>
  <c r="D17" i="9"/>
  <c r="C17" i="9"/>
  <c r="A16" i="9"/>
  <c r="AP14" i="9"/>
  <c r="AO14" i="9"/>
  <c r="AI12" i="9"/>
  <c r="AD12" i="9"/>
  <c r="Y12" i="9"/>
  <c r="T12" i="9"/>
  <c r="O12" i="9"/>
  <c r="AL10" i="9"/>
  <c r="AG10" i="9"/>
  <c r="AB10" i="9"/>
  <c r="W10" i="9"/>
  <c r="R10" i="9"/>
  <c r="M10" i="9"/>
  <c r="N7" i="9"/>
  <c r="M7" i="9"/>
  <c r="L7" i="9"/>
  <c r="K7" i="9"/>
  <c r="J7" i="9"/>
  <c r="I7" i="9"/>
  <c r="H7" i="9"/>
  <c r="G7" i="9"/>
  <c r="F7" i="9"/>
  <c r="E7" i="9"/>
  <c r="D7" i="9"/>
  <c r="C7" i="9"/>
  <c r="A6" i="9"/>
  <c r="AP4" i="9"/>
  <c r="AO4" i="9"/>
  <c r="AI2" i="9"/>
  <c r="AD2" i="9"/>
  <c r="Y2" i="9"/>
  <c r="T2" i="9"/>
  <c r="O2" i="9"/>
  <c r="A2" i="9"/>
  <c r="U12" i="8"/>
  <c r="U11" i="8"/>
  <c r="U10" i="8"/>
  <c r="U9" i="8"/>
  <c r="G9" i="8"/>
  <c r="U8" i="8"/>
  <c r="U7" i="8"/>
  <c r="U6" i="8"/>
  <c r="F506" i="7"/>
  <c r="F501" i="7"/>
  <c r="F496" i="7"/>
  <c r="B496" i="7"/>
  <c r="B501" i="7" s="1"/>
  <c r="B506" i="7" s="1"/>
  <c r="F491" i="7"/>
  <c r="F486" i="7"/>
  <c r="F481" i="7"/>
  <c r="F476" i="7"/>
  <c r="F471" i="7"/>
  <c r="F466" i="7"/>
  <c r="F461" i="7"/>
  <c r="F456" i="7"/>
  <c r="F451" i="7"/>
  <c r="F446" i="7"/>
  <c r="F441" i="7"/>
  <c r="F436" i="7"/>
  <c r="F431" i="7"/>
  <c r="B431" i="7"/>
  <c r="B436" i="7" s="1"/>
  <c r="B441" i="7" s="1"/>
  <c r="B446" i="7" s="1"/>
  <c r="B451" i="7" s="1"/>
  <c r="B456" i="7" s="1"/>
  <c r="B461" i="7" s="1"/>
  <c r="B466" i="7" s="1"/>
  <c r="B471" i="7" s="1"/>
  <c r="B476" i="7" s="1"/>
  <c r="B481" i="7" s="1"/>
  <c r="B486" i="7" s="1"/>
  <c r="B491" i="7" s="1"/>
  <c r="F426" i="7"/>
  <c r="F421" i="7"/>
  <c r="F416" i="7"/>
  <c r="F411" i="7"/>
  <c r="F406" i="7"/>
  <c r="F401" i="7"/>
  <c r="F396" i="7"/>
  <c r="F391" i="7"/>
  <c r="F386" i="7"/>
  <c r="F381" i="7"/>
  <c r="F376" i="7"/>
  <c r="F371" i="7"/>
  <c r="F366" i="7"/>
  <c r="F361" i="7"/>
  <c r="F356" i="7"/>
  <c r="F351" i="7"/>
  <c r="F346" i="7"/>
  <c r="F341" i="7"/>
  <c r="F336" i="7"/>
  <c r="F331" i="7"/>
  <c r="F326" i="7"/>
  <c r="F321" i="7"/>
  <c r="F316" i="7"/>
  <c r="F311" i="7"/>
  <c r="F306" i="7"/>
  <c r="F301" i="7"/>
  <c r="F296" i="7"/>
  <c r="F291" i="7"/>
  <c r="F286" i="7"/>
  <c r="F281" i="7"/>
  <c r="F276" i="7"/>
  <c r="F271" i="7"/>
  <c r="F266" i="7"/>
  <c r="F261" i="7"/>
  <c r="F256" i="7"/>
  <c r="F251" i="7"/>
  <c r="F246" i="7"/>
  <c r="F241" i="7"/>
  <c r="F236" i="7"/>
  <c r="F231" i="7"/>
  <c r="F226" i="7"/>
  <c r="F221" i="7"/>
  <c r="F216" i="7"/>
  <c r="F211" i="7"/>
  <c r="F206" i="7"/>
  <c r="F201" i="7"/>
  <c r="F196" i="7"/>
  <c r="F191" i="7"/>
  <c r="F186" i="7"/>
  <c r="F181" i="7"/>
  <c r="F176" i="7"/>
  <c r="F171" i="7"/>
  <c r="F166" i="7"/>
  <c r="F161" i="7"/>
  <c r="F156" i="7"/>
  <c r="F151" i="7"/>
  <c r="F146" i="7"/>
  <c r="F141" i="7"/>
  <c r="F136" i="7"/>
  <c r="F131" i="7"/>
  <c r="F126" i="7"/>
  <c r="F121" i="7"/>
  <c r="F116" i="7"/>
  <c r="F111" i="7"/>
  <c r="F106" i="7"/>
  <c r="F101" i="7"/>
  <c r="F96" i="7"/>
  <c r="F91" i="7"/>
  <c r="F86" i="7"/>
  <c r="F81" i="7"/>
  <c r="F76" i="7"/>
  <c r="F71" i="7"/>
  <c r="F66" i="7"/>
  <c r="F61" i="7"/>
  <c r="F56" i="7"/>
  <c r="B56" i="7"/>
  <c r="B61" i="7" s="1"/>
  <c r="B66" i="7" s="1"/>
  <c r="B71" i="7" s="1"/>
  <c r="B76" i="7" s="1"/>
  <c r="B81" i="7" s="1"/>
  <c r="B86" i="7" s="1"/>
  <c r="B91" i="7" s="1"/>
  <c r="B96" i="7" s="1"/>
  <c r="B101" i="7" s="1"/>
  <c r="B106" i="7" s="1"/>
  <c r="B111" i="7" s="1"/>
  <c r="B116" i="7" s="1"/>
  <c r="B121" i="7" s="1"/>
  <c r="B126" i="7" s="1"/>
  <c r="B131" i="7" s="1"/>
  <c r="B136" i="7" s="1"/>
  <c r="B141" i="7" s="1"/>
  <c r="B146" i="7" s="1"/>
  <c r="B151" i="7" s="1"/>
  <c r="B156" i="7" s="1"/>
  <c r="B161" i="7" s="1"/>
  <c r="B166" i="7" s="1"/>
  <c r="B171" i="7" s="1"/>
  <c r="B176" i="7" s="1"/>
  <c r="B181" i="7" s="1"/>
  <c r="B186" i="7" s="1"/>
  <c r="B191" i="7" s="1"/>
  <c r="B196" i="7" s="1"/>
  <c r="B201" i="7" s="1"/>
  <c r="B206" i="7" s="1"/>
  <c r="B211" i="7" s="1"/>
  <c r="B216" i="7" s="1"/>
  <c r="B221" i="7" s="1"/>
  <c r="B226" i="7" s="1"/>
  <c r="B231" i="7" s="1"/>
  <c r="B236" i="7" s="1"/>
  <c r="B241" i="7" s="1"/>
  <c r="B246" i="7" s="1"/>
  <c r="B251" i="7" s="1"/>
  <c r="B256" i="7" s="1"/>
  <c r="B261" i="7" s="1"/>
  <c r="B266" i="7" s="1"/>
  <c r="B271" i="7" s="1"/>
  <c r="B276" i="7" s="1"/>
  <c r="B281" i="7" s="1"/>
  <c r="B286" i="7" s="1"/>
  <c r="B291" i="7" s="1"/>
  <c r="B296" i="7" s="1"/>
  <c r="B301" i="7" s="1"/>
  <c r="B306" i="7" s="1"/>
  <c r="B311" i="7" s="1"/>
  <c r="B316" i="7" s="1"/>
  <c r="B321" i="7" s="1"/>
  <c r="B326" i="7" s="1"/>
  <c r="B331" i="7" s="1"/>
  <c r="B336" i="7" s="1"/>
  <c r="B341" i="7" s="1"/>
  <c r="B346" i="7" s="1"/>
  <c r="B351" i="7" s="1"/>
  <c r="B356" i="7" s="1"/>
  <c r="B361" i="7" s="1"/>
  <c r="B366" i="7" s="1"/>
  <c r="B371" i="7" s="1"/>
  <c r="B376" i="7" s="1"/>
  <c r="B381" i="7" s="1"/>
  <c r="B386" i="7" s="1"/>
  <c r="B391" i="7" s="1"/>
  <c r="B396" i="7" s="1"/>
  <c r="B401" i="7" s="1"/>
  <c r="B406" i="7" s="1"/>
  <c r="B411" i="7" s="1"/>
  <c r="B416" i="7" s="1"/>
  <c r="B421" i="7" s="1"/>
  <c r="B426" i="7" s="1"/>
  <c r="F51" i="7"/>
  <c r="F46" i="7"/>
  <c r="B46" i="7"/>
  <c r="B51" i="7" s="1"/>
  <c r="F41" i="7"/>
  <c r="F36" i="7"/>
  <c r="F31" i="7"/>
  <c r="F26" i="7"/>
  <c r="F21" i="7"/>
  <c r="F16" i="7"/>
  <c r="B16" i="7"/>
  <c r="B21" i="7" s="1"/>
  <c r="B26" i="7" s="1"/>
  <c r="B31" i="7" s="1"/>
  <c r="F11" i="7"/>
  <c r="C11" i="7" s="1"/>
  <c r="C16" i="7" s="1"/>
  <c r="F9" i="7"/>
  <c r="C9" i="7"/>
  <c r="BQ110" i="6"/>
  <c r="BR110" i="6" s="1"/>
  <c r="BO110" i="6"/>
  <c r="AL110" i="6"/>
  <c r="AK110" i="6"/>
  <c r="AJ110" i="6"/>
  <c r="AI110" i="6"/>
  <c r="L110" i="6"/>
  <c r="BR109" i="6"/>
  <c r="BQ109" i="6"/>
  <c r="BO109" i="6"/>
  <c r="AL109" i="6"/>
  <c r="AK109" i="6"/>
  <c r="AJ109" i="6"/>
  <c r="AI109" i="6"/>
  <c r="L109" i="6"/>
  <c r="BR108" i="6"/>
  <c r="BQ108" i="6"/>
  <c r="BO108" i="6"/>
  <c r="AL108" i="6"/>
  <c r="AK108" i="6"/>
  <c r="AJ108" i="6"/>
  <c r="AI108" i="6"/>
  <c r="L108" i="6"/>
  <c r="BQ107" i="6"/>
  <c r="BR107" i="6" s="1"/>
  <c r="BO107" i="6"/>
  <c r="AL107" i="6"/>
  <c r="AK107" i="6"/>
  <c r="AJ107" i="6"/>
  <c r="AI107" i="6"/>
  <c r="L107" i="6"/>
  <c r="BQ106" i="6"/>
  <c r="BR106" i="6" s="1"/>
  <c r="BO106" i="6"/>
  <c r="AL106" i="6"/>
  <c r="AK106" i="6"/>
  <c r="AJ106" i="6"/>
  <c r="AI106" i="6"/>
  <c r="L106" i="6"/>
  <c r="BQ105" i="6"/>
  <c r="BR105" i="6" s="1"/>
  <c r="BO105" i="6"/>
  <c r="AL105" i="6"/>
  <c r="AK105" i="6"/>
  <c r="AJ105" i="6"/>
  <c r="AI105" i="6"/>
  <c r="L105" i="6"/>
  <c r="BR104" i="6"/>
  <c r="BQ104" i="6"/>
  <c r="BO104" i="6"/>
  <c r="AL104" i="6"/>
  <c r="AK104" i="6"/>
  <c r="AJ104" i="6"/>
  <c r="AI104" i="6"/>
  <c r="L104" i="6"/>
  <c r="BR103" i="6"/>
  <c r="BQ103" i="6"/>
  <c r="BO103" i="6"/>
  <c r="AL103" i="6"/>
  <c r="AK103" i="6"/>
  <c r="AJ103" i="6"/>
  <c r="AI103" i="6"/>
  <c r="L103" i="6"/>
  <c r="BR102" i="6"/>
  <c r="BQ102" i="6"/>
  <c r="BO102" i="6"/>
  <c r="AL102" i="6"/>
  <c r="AK102" i="6"/>
  <c r="AJ102" i="6"/>
  <c r="AI102" i="6"/>
  <c r="L102" i="6"/>
  <c r="BR101" i="6"/>
  <c r="BQ101" i="6"/>
  <c r="BO101" i="6"/>
  <c r="AL101" i="6"/>
  <c r="AK101" i="6"/>
  <c r="AJ101" i="6"/>
  <c r="AI101" i="6"/>
  <c r="L101" i="6"/>
  <c r="BR100" i="6"/>
  <c r="BQ100" i="6"/>
  <c r="BO100" i="6"/>
  <c r="AL100" i="6"/>
  <c r="AK100" i="6"/>
  <c r="AJ100" i="6"/>
  <c r="AI100" i="6"/>
  <c r="L100" i="6"/>
  <c r="BQ99" i="6"/>
  <c r="BR99" i="6" s="1"/>
  <c r="BO99" i="6"/>
  <c r="AL99" i="6"/>
  <c r="AK99" i="6"/>
  <c r="AJ99" i="6"/>
  <c r="AI99" i="6"/>
  <c r="L99" i="6"/>
  <c r="BR98" i="6"/>
  <c r="BQ98" i="6"/>
  <c r="BO98" i="6"/>
  <c r="AL98" i="6"/>
  <c r="AK98" i="6"/>
  <c r="AJ98" i="6"/>
  <c r="AI98" i="6"/>
  <c r="L98" i="6"/>
  <c r="BQ97" i="6"/>
  <c r="BR97" i="6" s="1"/>
  <c r="BO97" i="6"/>
  <c r="AL97" i="6"/>
  <c r="AK97" i="6"/>
  <c r="AJ97" i="6"/>
  <c r="AI97" i="6"/>
  <c r="L97" i="6"/>
  <c r="BR96" i="6"/>
  <c r="BQ96" i="6"/>
  <c r="BO96" i="6"/>
  <c r="AL96" i="6"/>
  <c r="AK96" i="6"/>
  <c r="AJ96" i="6"/>
  <c r="AI96" i="6"/>
  <c r="L96" i="6"/>
  <c r="BR95" i="6"/>
  <c r="BQ95" i="6"/>
  <c r="BO95" i="6"/>
  <c r="AL95" i="6"/>
  <c r="AK95" i="6"/>
  <c r="AJ95" i="6"/>
  <c r="AI95" i="6"/>
  <c r="L95" i="6"/>
  <c r="BQ94" i="6"/>
  <c r="BR94" i="6" s="1"/>
  <c r="BO94" i="6"/>
  <c r="AL94" i="6"/>
  <c r="AK94" i="6"/>
  <c r="AJ94" i="6"/>
  <c r="AI94" i="6"/>
  <c r="L94" i="6"/>
  <c r="BR93" i="6"/>
  <c r="BQ93" i="6"/>
  <c r="BO93" i="6"/>
  <c r="AL93" i="6"/>
  <c r="AK93" i="6"/>
  <c r="AJ93" i="6"/>
  <c r="AI93" i="6"/>
  <c r="L93" i="6"/>
  <c r="BQ92" i="6"/>
  <c r="BR92" i="6" s="1"/>
  <c r="BO92" i="6"/>
  <c r="AL92" i="6"/>
  <c r="AK92" i="6"/>
  <c r="AJ92" i="6"/>
  <c r="AI92" i="6"/>
  <c r="L92" i="6"/>
  <c r="BR91" i="6"/>
  <c r="BQ91" i="6"/>
  <c r="BO91" i="6"/>
  <c r="AL91" i="6"/>
  <c r="AK91" i="6"/>
  <c r="AJ91" i="6"/>
  <c r="AI91" i="6"/>
  <c r="L91" i="6"/>
  <c r="BR90" i="6"/>
  <c r="BQ90" i="6"/>
  <c r="BO90" i="6"/>
  <c r="AL90" i="6"/>
  <c r="AK90" i="6"/>
  <c r="AJ90" i="6"/>
  <c r="AI90" i="6"/>
  <c r="L90" i="6"/>
  <c r="BR89" i="6"/>
  <c r="BQ89" i="6"/>
  <c r="BO89" i="6"/>
  <c r="AL89" i="6"/>
  <c r="AK89" i="6"/>
  <c r="AJ89" i="6"/>
  <c r="AI89" i="6"/>
  <c r="L89" i="6"/>
  <c r="BR88" i="6"/>
  <c r="BQ88" i="6"/>
  <c r="BO88" i="6"/>
  <c r="AL88" i="6"/>
  <c r="AK88" i="6"/>
  <c r="AJ88" i="6"/>
  <c r="AI88" i="6"/>
  <c r="L88" i="6"/>
  <c r="BQ87" i="6"/>
  <c r="BR87" i="6" s="1"/>
  <c r="BO87" i="6"/>
  <c r="AL87" i="6"/>
  <c r="AK87" i="6"/>
  <c r="AJ87" i="6"/>
  <c r="AI87" i="6"/>
  <c r="L87" i="6"/>
  <c r="BR86" i="6"/>
  <c r="BQ86" i="6"/>
  <c r="BO86" i="6"/>
  <c r="AL86" i="6"/>
  <c r="AK86" i="6"/>
  <c r="AJ86" i="6"/>
  <c r="AI86" i="6"/>
  <c r="L86" i="6"/>
  <c r="BQ85" i="6"/>
  <c r="BR85" i="6" s="1"/>
  <c r="BO85" i="6"/>
  <c r="AL85" i="6"/>
  <c r="AK85" i="6"/>
  <c r="AJ85" i="6"/>
  <c r="AI85" i="6"/>
  <c r="L85" i="6"/>
  <c r="BQ84" i="6"/>
  <c r="BR84" i="6" s="1"/>
  <c r="BO84" i="6"/>
  <c r="AL84" i="6"/>
  <c r="AK84" i="6"/>
  <c r="AJ84" i="6"/>
  <c r="AI84" i="6"/>
  <c r="L84" i="6"/>
  <c r="BQ83" i="6"/>
  <c r="BR83" i="6" s="1"/>
  <c r="BO83" i="6"/>
  <c r="AL83" i="6"/>
  <c r="AK83" i="6"/>
  <c r="AJ83" i="6"/>
  <c r="AI83" i="6"/>
  <c r="L83" i="6"/>
  <c r="BR82" i="6"/>
  <c r="BQ82" i="6"/>
  <c r="BO82" i="6"/>
  <c r="AL82" i="6"/>
  <c r="AK82" i="6"/>
  <c r="AJ82" i="6"/>
  <c r="AI82" i="6"/>
  <c r="L82" i="6"/>
  <c r="BQ81" i="6"/>
  <c r="BR81" i="6" s="1"/>
  <c r="BO81" i="6"/>
  <c r="AL81" i="6"/>
  <c r="AK81" i="6"/>
  <c r="AJ81" i="6"/>
  <c r="AI81" i="6"/>
  <c r="L81" i="6"/>
  <c r="BR80" i="6"/>
  <c r="BQ80" i="6"/>
  <c r="BO80" i="6"/>
  <c r="AL80" i="6"/>
  <c r="AK80" i="6"/>
  <c r="AJ80" i="6"/>
  <c r="AI80" i="6"/>
  <c r="L80" i="6"/>
  <c r="BQ79" i="6"/>
  <c r="BR79" i="6" s="1"/>
  <c r="BO79" i="6"/>
  <c r="AL79" i="6"/>
  <c r="AK79" i="6"/>
  <c r="AJ79" i="6"/>
  <c r="AI79" i="6"/>
  <c r="L79" i="6"/>
  <c r="BQ78" i="6"/>
  <c r="BR78" i="6" s="1"/>
  <c r="BO78" i="6"/>
  <c r="AL78" i="6"/>
  <c r="AK78" i="6"/>
  <c r="AJ78" i="6"/>
  <c r="AI78" i="6"/>
  <c r="L78" i="6"/>
  <c r="BR77" i="6"/>
  <c r="BQ77" i="6"/>
  <c r="BO77" i="6"/>
  <c r="AL77" i="6"/>
  <c r="AK77" i="6"/>
  <c r="AJ77" i="6"/>
  <c r="AI77" i="6"/>
  <c r="L77" i="6"/>
  <c r="BR76" i="6"/>
  <c r="BQ76" i="6"/>
  <c r="BO76" i="6"/>
  <c r="AL76" i="6"/>
  <c r="AK76" i="6"/>
  <c r="AJ76" i="6"/>
  <c r="AI76" i="6"/>
  <c r="L76" i="6"/>
  <c r="BR75" i="6"/>
  <c r="BQ75" i="6"/>
  <c r="BO75" i="6"/>
  <c r="AL75" i="6"/>
  <c r="AK75" i="6"/>
  <c r="AJ75" i="6"/>
  <c r="AI75" i="6"/>
  <c r="L75" i="6"/>
  <c r="BQ74" i="6"/>
  <c r="BR74" i="6" s="1"/>
  <c r="BO74" i="6"/>
  <c r="AL74" i="6"/>
  <c r="AK74" i="6"/>
  <c r="AJ74" i="6"/>
  <c r="AI74" i="6"/>
  <c r="L74" i="6"/>
  <c r="BQ73" i="6"/>
  <c r="BR73" i="6" s="1"/>
  <c r="BO73" i="6"/>
  <c r="BG73" i="6"/>
  <c r="AL73" i="6"/>
  <c r="AK73" i="6"/>
  <c r="AJ73" i="6"/>
  <c r="AI73" i="6"/>
  <c r="L73" i="6"/>
  <c r="BQ72" i="6"/>
  <c r="BR72" i="6" s="1"/>
  <c r="BO72" i="6"/>
  <c r="AL72" i="6"/>
  <c r="AK72" i="6"/>
  <c r="AJ72" i="6"/>
  <c r="AI72" i="6"/>
  <c r="L72" i="6"/>
  <c r="BR71" i="6"/>
  <c r="BQ71" i="6"/>
  <c r="BO71" i="6"/>
  <c r="BG71" i="6"/>
  <c r="AL71" i="6"/>
  <c r="AK71" i="6"/>
  <c r="AJ71" i="6"/>
  <c r="AI71" i="6"/>
  <c r="L71" i="6"/>
  <c r="BR70" i="6"/>
  <c r="BQ70" i="6"/>
  <c r="BO70" i="6"/>
  <c r="AL70" i="6"/>
  <c r="AK70" i="6"/>
  <c r="AJ70" i="6"/>
  <c r="AI70" i="6"/>
  <c r="L70" i="6"/>
  <c r="BQ69" i="6"/>
  <c r="BR69" i="6" s="1"/>
  <c r="BO69" i="6"/>
  <c r="AL69" i="6"/>
  <c r="AK69" i="6"/>
  <c r="AJ69" i="6"/>
  <c r="AI69" i="6"/>
  <c r="L69" i="6"/>
  <c r="BQ68" i="6"/>
  <c r="BR68" i="6" s="1"/>
  <c r="BO68" i="6"/>
  <c r="AL68" i="6"/>
  <c r="AK68" i="6"/>
  <c r="AJ68" i="6"/>
  <c r="AI68" i="6"/>
  <c r="L68" i="6"/>
  <c r="BQ67" i="6"/>
  <c r="BR67" i="6" s="1"/>
  <c r="BO67" i="6"/>
  <c r="AL67" i="6"/>
  <c r="AK67" i="6"/>
  <c r="AJ67" i="6"/>
  <c r="AI67" i="6"/>
  <c r="L67" i="6"/>
  <c r="BR66" i="6"/>
  <c r="BQ66" i="6"/>
  <c r="BO66" i="6"/>
  <c r="AL66" i="6"/>
  <c r="AK66" i="6"/>
  <c r="AJ66" i="6"/>
  <c r="AI66" i="6"/>
  <c r="L66" i="6"/>
  <c r="BR65" i="6"/>
  <c r="BQ65" i="6"/>
  <c r="BO65" i="6"/>
  <c r="AL65" i="6"/>
  <c r="AK65" i="6"/>
  <c r="AJ65" i="6"/>
  <c r="AI65" i="6"/>
  <c r="L65" i="6"/>
  <c r="BQ64" i="6"/>
  <c r="BR64" i="6" s="1"/>
  <c r="BO64" i="6"/>
  <c r="AL64" i="6"/>
  <c r="AK64" i="6"/>
  <c r="AJ64" i="6"/>
  <c r="AI64" i="6"/>
  <c r="L64" i="6"/>
  <c r="BR63" i="6"/>
  <c r="BQ63" i="6"/>
  <c r="BO63" i="6"/>
  <c r="AL63" i="6"/>
  <c r="AK63" i="6"/>
  <c r="AJ63" i="6"/>
  <c r="AI63" i="6"/>
  <c r="L63" i="6"/>
  <c r="BR62" i="6"/>
  <c r="BQ62" i="6"/>
  <c r="BO62" i="6"/>
  <c r="AL62" i="6"/>
  <c r="AK62" i="6"/>
  <c r="AJ62" i="6"/>
  <c r="AI62" i="6"/>
  <c r="L62" i="6"/>
  <c r="BQ61" i="6"/>
  <c r="BR61" i="6" s="1"/>
  <c r="BO61" i="6"/>
  <c r="BL61" i="6"/>
  <c r="BK61" i="6"/>
  <c r="AL61" i="6"/>
  <c r="AK61" i="6"/>
  <c r="AJ61" i="6"/>
  <c r="AI61" i="6"/>
  <c r="L61" i="6"/>
  <c r="BQ60" i="6"/>
  <c r="BR60" i="6" s="1"/>
  <c r="BO60" i="6"/>
  <c r="AL60" i="6"/>
  <c r="AK60" i="6"/>
  <c r="AJ60" i="6"/>
  <c r="AI60" i="6"/>
  <c r="L60" i="6"/>
  <c r="BR59" i="6"/>
  <c r="BQ59" i="6"/>
  <c r="BO59" i="6"/>
  <c r="AL59" i="6"/>
  <c r="AK59" i="6"/>
  <c r="AJ59" i="6"/>
  <c r="AI59" i="6"/>
  <c r="L59" i="6"/>
  <c r="BR58" i="6"/>
  <c r="BQ58" i="6"/>
  <c r="BO58" i="6"/>
  <c r="AL58" i="6"/>
  <c r="AK58" i="6"/>
  <c r="AJ58" i="6"/>
  <c r="AI58" i="6"/>
  <c r="L58" i="6"/>
  <c r="BR57" i="6"/>
  <c r="BQ57" i="6"/>
  <c r="BO57" i="6"/>
  <c r="AL57" i="6"/>
  <c r="AK57" i="6"/>
  <c r="AJ57" i="6"/>
  <c r="AI57" i="6"/>
  <c r="L57" i="6"/>
  <c r="BR56" i="6"/>
  <c r="BQ56" i="6"/>
  <c r="BO56" i="6"/>
  <c r="AL56" i="6"/>
  <c r="AK56" i="6"/>
  <c r="AJ56" i="6"/>
  <c r="AI56" i="6"/>
  <c r="L56" i="6"/>
  <c r="BQ55" i="6"/>
  <c r="BR55" i="6" s="1"/>
  <c r="BO55" i="6"/>
  <c r="BE55" i="6"/>
  <c r="AL55" i="6"/>
  <c r="AK55" i="6"/>
  <c r="AJ55" i="6"/>
  <c r="AI55" i="6"/>
  <c r="L55" i="6"/>
  <c r="BR54" i="6"/>
  <c r="BQ54" i="6"/>
  <c r="BO54" i="6"/>
  <c r="AL54" i="6"/>
  <c r="AK54" i="6"/>
  <c r="AJ54" i="6"/>
  <c r="AI54" i="6"/>
  <c r="L54" i="6"/>
  <c r="BR53" i="6"/>
  <c r="BQ53" i="6"/>
  <c r="BO53" i="6"/>
  <c r="AY53" i="6"/>
  <c r="AW53" i="6"/>
  <c r="AU53" i="6"/>
  <c r="AL53" i="6"/>
  <c r="AK53" i="6"/>
  <c r="AJ53" i="6"/>
  <c r="AI53" i="6"/>
  <c r="L53" i="6"/>
  <c r="BQ52" i="6"/>
  <c r="BR52" i="6" s="1"/>
  <c r="BO52" i="6"/>
  <c r="AY52" i="6"/>
  <c r="AW52" i="6"/>
  <c r="AU52" i="6"/>
  <c r="AQ52" i="6"/>
  <c r="AP52" i="6"/>
  <c r="AL52" i="6"/>
  <c r="AK52" i="6"/>
  <c r="AJ52" i="6"/>
  <c r="AI52" i="6"/>
  <c r="L52" i="6"/>
  <c r="BR51" i="6"/>
  <c r="BQ51" i="6"/>
  <c r="BO51" i="6"/>
  <c r="AY51" i="6"/>
  <c r="AU51" i="6"/>
  <c r="AP51" i="6"/>
  <c r="AL51" i="6"/>
  <c r="AK51" i="6"/>
  <c r="AJ51" i="6"/>
  <c r="AI51" i="6"/>
  <c r="L51" i="6"/>
  <c r="BR50" i="6"/>
  <c r="BQ50" i="6"/>
  <c r="BO50" i="6"/>
  <c r="AY50" i="6"/>
  <c r="AW50" i="6"/>
  <c r="AU50" i="6"/>
  <c r="AQ50" i="6"/>
  <c r="AP50" i="6"/>
  <c r="AL50" i="6"/>
  <c r="AK50" i="6"/>
  <c r="AJ50" i="6"/>
  <c r="AI50" i="6"/>
  <c r="L50" i="6"/>
  <c r="BQ49" i="6"/>
  <c r="BR49" i="6" s="1"/>
  <c r="BO49" i="6"/>
  <c r="AY49" i="6"/>
  <c r="AW49" i="6"/>
  <c r="AU49" i="6"/>
  <c r="AP49" i="6"/>
  <c r="AQ49" i="6" s="1"/>
  <c r="AL49" i="6"/>
  <c r="AK49" i="6"/>
  <c r="AJ49" i="6"/>
  <c r="AI49" i="6"/>
  <c r="L49" i="6"/>
  <c r="BQ48" i="6"/>
  <c r="BR48" i="6" s="1"/>
  <c r="BO48" i="6"/>
  <c r="BK48" i="6"/>
  <c r="BG48" i="6"/>
  <c r="AY48" i="6"/>
  <c r="AW48" i="6"/>
  <c r="AU48" i="6"/>
  <c r="AP48" i="6"/>
  <c r="AQ48" i="6" s="1"/>
  <c r="AL48" i="6"/>
  <c r="AK48" i="6"/>
  <c r="AJ48" i="6"/>
  <c r="AI48" i="6"/>
  <c r="L48" i="6"/>
  <c r="BQ47" i="6"/>
  <c r="BR47" i="6" s="1"/>
  <c r="BO47" i="6"/>
  <c r="AY47" i="6"/>
  <c r="AU47" i="6"/>
  <c r="AP47" i="6"/>
  <c r="AL47" i="6"/>
  <c r="AK47" i="6"/>
  <c r="AJ47" i="6"/>
  <c r="AI47" i="6"/>
  <c r="L47" i="6"/>
  <c r="BQ46" i="6"/>
  <c r="BR46" i="6" s="1"/>
  <c r="BO46" i="6"/>
  <c r="AY46" i="6"/>
  <c r="AW46" i="6"/>
  <c r="AU46" i="6"/>
  <c r="AP46" i="6"/>
  <c r="AQ46" i="6" s="1"/>
  <c r="AL46" i="6"/>
  <c r="AK46" i="6"/>
  <c r="AJ46" i="6"/>
  <c r="AI46" i="6"/>
  <c r="L46" i="6"/>
  <c r="BQ45" i="6"/>
  <c r="BO45" i="6"/>
  <c r="AY45" i="6"/>
  <c r="AU45" i="6"/>
  <c r="AQ45" i="6"/>
  <c r="AP45" i="6"/>
  <c r="AW45" i="6" s="1"/>
  <c r="AL45" i="6"/>
  <c r="AK45" i="6"/>
  <c r="AJ45" i="6"/>
  <c r="AI45" i="6"/>
  <c r="L45" i="6"/>
  <c r="BQ44" i="6"/>
  <c r="BO44" i="6"/>
  <c r="AY44" i="6"/>
  <c r="AU44" i="6"/>
  <c r="AP44" i="6"/>
  <c r="AL44" i="6"/>
  <c r="AK44" i="6"/>
  <c r="AJ44" i="6"/>
  <c r="AI44" i="6"/>
  <c r="L44" i="6"/>
  <c r="BQ43" i="6"/>
  <c r="BO43" i="6"/>
  <c r="AY43" i="6"/>
  <c r="AU43" i="6"/>
  <c r="AQ43" i="6"/>
  <c r="AP43" i="6"/>
  <c r="AW43" i="6" s="1"/>
  <c r="AL43" i="6"/>
  <c r="AK43" i="6"/>
  <c r="AJ43" i="6"/>
  <c r="AI43" i="6"/>
  <c r="L43" i="6"/>
  <c r="BQ42" i="6"/>
  <c r="BO42" i="6"/>
  <c r="AY42" i="6"/>
  <c r="AU42" i="6"/>
  <c r="AQ42" i="6"/>
  <c r="AP42" i="6"/>
  <c r="AW42" i="6" s="1"/>
  <c r="AL42" i="6"/>
  <c r="AK42" i="6"/>
  <c r="AJ42" i="6"/>
  <c r="AI42" i="6"/>
  <c r="L42" i="6"/>
  <c r="BQ41" i="6"/>
  <c r="BO41" i="6"/>
  <c r="AY41" i="6"/>
  <c r="AU41" i="6"/>
  <c r="AQ41" i="6"/>
  <c r="AP41" i="6"/>
  <c r="AW41" i="6" s="1"/>
  <c r="AL41" i="6"/>
  <c r="AK41" i="6"/>
  <c r="AJ41" i="6"/>
  <c r="AI41" i="6"/>
  <c r="L41" i="6"/>
  <c r="BR40" i="6"/>
  <c r="BQ40" i="6"/>
  <c r="BO40" i="6"/>
  <c r="AY40" i="6"/>
  <c r="AU40" i="6"/>
  <c r="AQ40" i="6"/>
  <c r="AP40" i="6"/>
  <c r="AW40" i="6" s="1"/>
  <c r="AL40" i="6"/>
  <c r="AK40" i="6"/>
  <c r="AJ40" i="6"/>
  <c r="AI40" i="6"/>
  <c r="L40" i="6"/>
  <c r="BQ39" i="6"/>
  <c r="BR39" i="6" s="1"/>
  <c r="BO39" i="6"/>
  <c r="BG39" i="6"/>
  <c r="AY39" i="6"/>
  <c r="AW39" i="6"/>
  <c r="AU39" i="6"/>
  <c r="AP39" i="6"/>
  <c r="AQ39" i="6" s="1"/>
  <c r="AL39" i="6"/>
  <c r="AK39" i="6"/>
  <c r="AJ39" i="6"/>
  <c r="AI39" i="6"/>
  <c r="L39" i="6"/>
  <c r="BQ38" i="6"/>
  <c r="BR38" i="6" s="1"/>
  <c r="BO38" i="6"/>
  <c r="AY38" i="6"/>
  <c r="AW38" i="6"/>
  <c r="AU38" i="6"/>
  <c r="AP38" i="6"/>
  <c r="AQ38" i="6" s="1"/>
  <c r="AL38" i="6"/>
  <c r="AK38" i="6"/>
  <c r="AJ38" i="6"/>
  <c r="AI38" i="6"/>
  <c r="L38" i="6"/>
  <c r="BQ37" i="6"/>
  <c r="BR37" i="6" s="1"/>
  <c r="BO37" i="6"/>
  <c r="AY37" i="6"/>
  <c r="AU37" i="6"/>
  <c r="AP37" i="6"/>
  <c r="AW37" i="6" s="1"/>
  <c r="AL37" i="6"/>
  <c r="AK37" i="6"/>
  <c r="AJ37" i="6"/>
  <c r="AI37" i="6"/>
  <c r="L37" i="6"/>
  <c r="BQ36" i="6"/>
  <c r="BR36" i="6" s="1"/>
  <c r="BO36" i="6"/>
  <c r="AY36" i="6"/>
  <c r="AW36" i="6"/>
  <c r="AU36" i="6"/>
  <c r="AQ36" i="6"/>
  <c r="AP36" i="6"/>
  <c r="AL36" i="6"/>
  <c r="AK36" i="6"/>
  <c r="AJ36" i="6"/>
  <c r="AI36" i="6"/>
  <c r="L36" i="6"/>
  <c r="BQ35" i="6"/>
  <c r="BR35" i="6" s="1"/>
  <c r="BO35" i="6"/>
  <c r="AY35" i="6"/>
  <c r="AU35" i="6"/>
  <c r="AQ35" i="6"/>
  <c r="AP35" i="6"/>
  <c r="AW35" i="6" s="1"/>
  <c r="AL35" i="6"/>
  <c r="AK35" i="6"/>
  <c r="AJ35" i="6"/>
  <c r="AI35" i="6"/>
  <c r="L35" i="6"/>
  <c r="BQ34" i="6"/>
  <c r="BR34" i="6" s="1"/>
  <c r="BO34" i="6"/>
  <c r="AY34" i="6"/>
  <c r="AU34" i="6"/>
  <c r="AP34" i="6"/>
  <c r="AW34" i="6" s="1"/>
  <c r="AL34" i="6"/>
  <c r="AK34" i="6"/>
  <c r="AJ34" i="6"/>
  <c r="AI34" i="6"/>
  <c r="L34" i="6"/>
  <c r="BQ33" i="6"/>
  <c r="BO33" i="6"/>
  <c r="BN33" i="6"/>
  <c r="AY33" i="6"/>
  <c r="AU33" i="6"/>
  <c r="AP33" i="6"/>
  <c r="AW33" i="6" s="1"/>
  <c r="AN33" i="6"/>
  <c r="AV33" i="6" s="1"/>
  <c r="AL33" i="6"/>
  <c r="AK33" i="6"/>
  <c r="AJ33" i="6"/>
  <c r="AI33" i="6"/>
  <c r="L33" i="6"/>
  <c r="BQ32" i="6"/>
  <c r="BO32" i="6"/>
  <c r="BG32" i="6"/>
  <c r="AY32" i="6"/>
  <c r="AV32" i="6"/>
  <c r="AU32" i="6"/>
  <c r="AQ32" i="6"/>
  <c r="AP32" i="6"/>
  <c r="AW32" i="6" s="1"/>
  <c r="AO32" i="6"/>
  <c r="AN32" i="6"/>
  <c r="AL32" i="6"/>
  <c r="AK32" i="6"/>
  <c r="AJ32" i="6"/>
  <c r="AI32" i="6"/>
  <c r="L32" i="6"/>
  <c r="BQ31" i="6"/>
  <c r="BO31" i="6"/>
  <c r="BK31" i="6"/>
  <c r="BG31" i="6"/>
  <c r="AY31" i="6"/>
  <c r="AV31" i="6"/>
  <c r="AU31" i="6"/>
  <c r="AP31" i="6"/>
  <c r="AN31" i="6"/>
  <c r="AO31" i="6" s="1"/>
  <c r="AL31" i="6"/>
  <c r="AK31" i="6"/>
  <c r="AJ31" i="6"/>
  <c r="AI31" i="6"/>
  <c r="L31" i="6"/>
  <c r="BQ30" i="6"/>
  <c r="BO30" i="6"/>
  <c r="BM30" i="6"/>
  <c r="BL30" i="6"/>
  <c r="AY30" i="6"/>
  <c r="AW30" i="6"/>
  <c r="AU30" i="6"/>
  <c r="AQ30" i="6"/>
  <c r="AP30" i="6"/>
  <c r="AO30" i="6"/>
  <c r="AN30" i="6"/>
  <c r="AV30" i="6" s="1"/>
  <c r="AL30" i="6"/>
  <c r="AK30" i="6"/>
  <c r="AJ30" i="6"/>
  <c r="AI30" i="6"/>
  <c r="L30" i="6"/>
  <c r="BQ29" i="6"/>
  <c r="BO29" i="6"/>
  <c r="BI29" i="6"/>
  <c r="AY29" i="6"/>
  <c r="AV29" i="6"/>
  <c r="AU29" i="6"/>
  <c r="AP29" i="6"/>
  <c r="AW29" i="6" s="1"/>
  <c r="AN29" i="6"/>
  <c r="AO29" i="6" s="1"/>
  <c r="AL29" i="6"/>
  <c r="AK29" i="6"/>
  <c r="AJ29" i="6"/>
  <c r="AI29" i="6"/>
  <c r="L29" i="6"/>
  <c r="BQ28" i="6"/>
  <c r="BO28" i="6"/>
  <c r="BN28" i="6"/>
  <c r="AY28" i="6"/>
  <c r="AV28" i="6"/>
  <c r="AU28" i="6"/>
  <c r="AP28" i="6"/>
  <c r="AO28" i="6"/>
  <c r="AN28" i="6"/>
  <c r="AL28" i="6"/>
  <c r="AK28" i="6"/>
  <c r="AJ28" i="6"/>
  <c r="AI28" i="6"/>
  <c r="L28" i="6"/>
  <c r="BQ27" i="6"/>
  <c r="BO27" i="6"/>
  <c r="BI27" i="6"/>
  <c r="BG27" i="6"/>
  <c r="AY27" i="6"/>
  <c r="AX27" i="6"/>
  <c r="AU27" i="6"/>
  <c r="AP27" i="6"/>
  <c r="AQ27" i="6" s="1"/>
  <c r="AN27" i="6"/>
  <c r="AL27" i="6"/>
  <c r="AK27" i="6"/>
  <c r="AJ27" i="6"/>
  <c r="AI27" i="6"/>
  <c r="L27" i="6"/>
  <c r="BQ26" i="6"/>
  <c r="BO26" i="6"/>
  <c r="AY26" i="6"/>
  <c r="AX26" i="6"/>
  <c r="AV26" i="6"/>
  <c r="AU26" i="6"/>
  <c r="AS26" i="6"/>
  <c r="AP26" i="6"/>
  <c r="AW26" i="6" s="1"/>
  <c r="AN26" i="6"/>
  <c r="AO26" i="6" s="1"/>
  <c r="AL26" i="6"/>
  <c r="AK26" i="6"/>
  <c r="AJ26" i="6"/>
  <c r="AI26" i="6"/>
  <c r="L26" i="6"/>
  <c r="BQ25" i="6"/>
  <c r="BO25" i="6"/>
  <c r="BM25" i="6"/>
  <c r="AY25" i="6"/>
  <c r="AX25" i="6"/>
  <c r="AU25" i="6"/>
  <c r="AS25" i="6"/>
  <c r="AP25" i="6"/>
  <c r="AW25" i="6" s="1"/>
  <c r="AO25" i="6"/>
  <c r="AN25" i="6"/>
  <c r="AV25" i="6" s="1"/>
  <c r="AL25" i="6"/>
  <c r="AK25" i="6"/>
  <c r="AJ25" i="6"/>
  <c r="AI25" i="6"/>
  <c r="L25" i="6"/>
  <c r="BQ24" i="6"/>
  <c r="BO24" i="6"/>
  <c r="BN24" i="6"/>
  <c r="BM24" i="6"/>
  <c r="AY24" i="6"/>
  <c r="AX24" i="6"/>
  <c r="AV24" i="6"/>
  <c r="AU24" i="6"/>
  <c r="AS24" i="6"/>
  <c r="AP24" i="6"/>
  <c r="AW24" i="6" s="1"/>
  <c r="AO24" i="6"/>
  <c r="AN24" i="6"/>
  <c r="AL24" i="6"/>
  <c r="AK24" i="6"/>
  <c r="AJ24" i="6"/>
  <c r="AI24" i="6"/>
  <c r="L24" i="6"/>
  <c r="BQ23" i="6"/>
  <c r="BO23" i="6"/>
  <c r="BN23" i="6"/>
  <c r="BG23" i="6"/>
  <c r="AY23" i="6"/>
  <c r="AX23" i="6"/>
  <c r="AV23" i="6"/>
  <c r="AU23" i="6"/>
  <c r="AS23" i="6"/>
  <c r="AP23" i="6"/>
  <c r="AN23" i="6"/>
  <c r="AO23" i="6" s="1"/>
  <c r="AL23" i="6"/>
  <c r="AK23" i="6"/>
  <c r="AJ23" i="6"/>
  <c r="AI23" i="6"/>
  <c r="L23" i="6"/>
  <c r="BQ22" i="6"/>
  <c r="BO22" i="6"/>
  <c r="BG22" i="6"/>
  <c r="AY22" i="6"/>
  <c r="AX22" i="6"/>
  <c r="AU22" i="6"/>
  <c r="AS22" i="6"/>
  <c r="AP22" i="6"/>
  <c r="AN22" i="6"/>
  <c r="BC10" i="6" s="1"/>
  <c r="AL22" i="6"/>
  <c r="AK22" i="6"/>
  <c r="AJ22" i="6"/>
  <c r="AI22" i="6"/>
  <c r="L22" i="6"/>
  <c r="BQ21" i="6"/>
  <c r="BO21" i="6"/>
  <c r="AY21" i="6"/>
  <c r="AX21" i="6"/>
  <c r="AW21" i="6"/>
  <c r="AU21" i="6"/>
  <c r="AS21" i="6"/>
  <c r="AQ21" i="6"/>
  <c r="AP21" i="6"/>
  <c r="AN21" i="6"/>
  <c r="AV21" i="6" s="1"/>
  <c r="AL21" i="6"/>
  <c r="AK21" i="6"/>
  <c r="AJ21" i="6"/>
  <c r="AI21" i="6"/>
  <c r="L21" i="6"/>
  <c r="BQ20" i="6"/>
  <c r="BO20" i="6"/>
  <c r="AY20" i="6"/>
  <c r="AX20" i="6"/>
  <c r="AW20" i="6"/>
  <c r="AU20" i="6"/>
  <c r="AS20" i="6"/>
  <c r="AQ20" i="6"/>
  <c r="AP20" i="6"/>
  <c r="AN20" i="6"/>
  <c r="AL20" i="6"/>
  <c r="AK20" i="6"/>
  <c r="AJ20" i="6"/>
  <c r="AI20" i="6"/>
  <c r="L20" i="6"/>
  <c r="BQ19" i="6"/>
  <c r="BO19" i="6"/>
  <c r="BG19" i="6"/>
  <c r="AY19" i="6"/>
  <c r="AX19" i="6"/>
  <c r="AW19" i="6"/>
  <c r="AU19" i="6"/>
  <c r="AS19" i="6"/>
  <c r="AP19" i="6"/>
  <c r="AQ19" i="6" s="1"/>
  <c r="AO19" i="6"/>
  <c r="AN19" i="6"/>
  <c r="AV19" i="6" s="1"/>
  <c r="AL19" i="6"/>
  <c r="AK19" i="6"/>
  <c r="AJ19" i="6"/>
  <c r="AI19" i="6"/>
  <c r="L19" i="6"/>
  <c r="BQ18" i="6"/>
  <c r="BO18" i="6"/>
  <c r="BG18" i="6"/>
  <c r="AY18" i="6"/>
  <c r="AX18" i="6"/>
  <c r="AW18" i="6"/>
  <c r="AV18" i="6"/>
  <c r="AU18" i="6"/>
  <c r="AS18" i="6"/>
  <c r="AQ18" i="6"/>
  <c r="AP18" i="6"/>
  <c r="AO18" i="6"/>
  <c r="AN18" i="6"/>
  <c r="AL18" i="6"/>
  <c r="AK18" i="6"/>
  <c r="AJ18" i="6"/>
  <c r="AI18" i="6"/>
  <c r="L18" i="6"/>
  <c r="BQ17" i="6"/>
  <c r="BO17" i="6"/>
  <c r="BM17" i="6"/>
  <c r="BG17" i="6"/>
  <c r="AY17" i="6"/>
  <c r="AX17" i="6"/>
  <c r="AU17" i="6"/>
  <c r="AS17" i="6"/>
  <c r="AP17" i="6"/>
  <c r="AN17" i="6"/>
  <c r="AL17" i="6"/>
  <c r="AK17" i="6"/>
  <c r="AJ17" i="6"/>
  <c r="AI17" i="6"/>
  <c r="L17" i="6"/>
  <c r="BQ16" i="6"/>
  <c r="BO16" i="6"/>
  <c r="BG16" i="6"/>
  <c r="BE16" i="6"/>
  <c r="AY16" i="6"/>
  <c r="AX16" i="6"/>
  <c r="AW16" i="6"/>
  <c r="AU16" i="6"/>
  <c r="AS16" i="6"/>
  <c r="AQ16" i="6"/>
  <c r="AP16" i="6"/>
  <c r="AO16" i="6"/>
  <c r="AN16" i="6"/>
  <c r="AV16" i="6" s="1"/>
  <c r="AL16" i="6"/>
  <c r="AK16" i="6"/>
  <c r="AJ16" i="6"/>
  <c r="AI16" i="6"/>
  <c r="L16" i="6"/>
  <c r="F16" i="6"/>
  <c r="BQ15" i="6"/>
  <c r="BO15" i="6"/>
  <c r="BJ15" i="6"/>
  <c r="BG15" i="6"/>
  <c r="AY15" i="6"/>
  <c r="AX15" i="6"/>
  <c r="AW15" i="6"/>
  <c r="AU15" i="6"/>
  <c r="AS15" i="6"/>
  <c r="AP15" i="6"/>
  <c r="AQ15" i="6" s="1"/>
  <c r="AO15" i="6"/>
  <c r="AN15" i="6"/>
  <c r="AV15" i="6" s="1"/>
  <c r="AL15" i="6"/>
  <c r="AK15" i="6"/>
  <c r="AJ15" i="6"/>
  <c r="AI15" i="6"/>
  <c r="L15" i="6"/>
  <c r="BQ14" i="6"/>
  <c r="BO14" i="6"/>
  <c r="BG14" i="6"/>
  <c r="AY14" i="6"/>
  <c r="AX14" i="6"/>
  <c r="AW14" i="6"/>
  <c r="AV14" i="6"/>
  <c r="AU14" i="6"/>
  <c r="AS14" i="6"/>
  <c r="AQ14" i="6"/>
  <c r="AP14" i="6"/>
  <c r="AO14" i="6"/>
  <c r="AN14" i="6"/>
  <c r="AL14" i="6"/>
  <c r="AK14" i="6"/>
  <c r="AJ14" i="6"/>
  <c r="AI14" i="6"/>
  <c r="W14" i="6"/>
  <c r="L14" i="6"/>
  <c r="B14" i="6"/>
  <c r="BR13" i="6"/>
  <c r="BQ13" i="6"/>
  <c r="BO13" i="6"/>
  <c r="BM13" i="6"/>
  <c r="AY13" i="6"/>
  <c r="AX13" i="6"/>
  <c r="AU13" i="6"/>
  <c r="AS13" i="6"/>
  <c r="AP13" i="6"/>
  <c r="AW13" i="6" s="1"/>
  <c r="AO13" i="6"/>
  <c r="AN13" i="6"/>
  <c r="AV13" i="6" s="1"/>
  <c r="AL13" i="6"/>
  <c r="AK13" i="6"/>
  <c r="AJ13" i="6"/>
  <c r="AI13" i="6"/>
  <c r="W13" i="6"/>
  <c r="L13" i="6"/>
  <c r="K13" i="6"/>
  <c r="BR12" i="6"/>
  <c r="BQ12" i="6"/>
  <c r="BO12" i="6"/>
  <c r="BN12" i="6"/>
  <c r="BM12" i="6"/>
  <c r="BL12" i="6"/>
  <c r="BI12" i="6"/>
  <c r="AY12" i="6"/>
  <c r="AX12" i="6"/>
  <c r="AW12" i="6"/>
  <c r="AU12" i="6"/>
  <c r="AS12" i="6"/>
  <c r="AQ12" i="6"/>
  <c r="AP12" i="6"/>
  <c r="AN12" i="6"/>
  <c r="AV12" i="6" s="1"/>
  <c r="AL12" i="6"/>
  <c r="AK12" i="6"/>
  <c r="AJ12" i="6"/>
  <c r="AI12" i="6"/>
  <c r="W12" i="6"/>
  <c r="L12" i="6"/>
  <c r="K12" i="6"/>
  <c r="B12" i="6"/>
  <c r="B13" i="6" s="1"/>
  <c r="BR11" i="6"/>
  <c r="BQ11" i="6"/>
  <c r="BO11" i="6"/>
  <c r="BM11" i="6"/>
  <c r="BK11" i="6"/>
  <c r="BJ11" i="6"/>
  <c r="BG11" i="6"/>
  <c r="AY11" i="6"/>
  <c r="AX11" i="6"/>
  <c r="AU11" i="6"/>
  <c r="AS11" i="6"/>
  <c r="AP11" i="6"/>
  <c r="AW11" i="6" s="1"/>
  <c r="AN11" i="6"/>
  <c r="AL11" i="6"/>
  <c r="AK11" i="6"/>
  <c r="AJ11" i="6"/>
  <c r="AI11" i="6"/>
  <c r="W11" i="6"/>
  <c r="L11" i="6"/>
  <c r="K11" i="6"/>
  <c r="BN10" i="6"/>
  <c r="BN16" i="6" s="1"/>
  <c r="BM10" i="6"/>
  <c r="BM48" i="6" s="1"/>
  <c r="BL10" i="6"/>
  <c r="BL11" i="6" s="1"/>
  <c r="BK10" i="6"/>
  <c r="BK24" i="6" s="1"/>
  <c r="BJ10" i="6"/>
  <c r="BI10" i="6"/>
  <c r="BG10" i="6"/>
  <c r="BG30" i="6" s="1"/>
  <c r="BF10" i="6"/>
  <c r="BE10" i="6"/>
  <c r="BD10" i="6"/>
  <c r="C9" i="6"/>
  <c r="W5" i="6"/>
  <c r="K5" i="6"/>
  <c r="AN2" i="6"/>
  <c r="AJ2" i="6"/>
  <c r="AN1" i="6"/>
  <c r="BR110" i="5"/>
  <c r="BQ110" i="5"/>
  <c r="BO110" i="5"/>
  <c r="AL110" i="5"/>
  <c r="AK110" i="5"/>
  <c r="AJ110" i="5"/>
  <c r="AI110" i="5"/>
  <c r="L110" i="5"/>
  <c r="BQ109" i="5"/>
  <c r="BR109" i="5" s="1"/>
  <c r="BO109" i="5"/>
  <c r="AL109" i="5"/>
  <c r="AK109" i="5"/>
  <c r="AJ109" i="5"/>
  <c r="AI109" i="5"/>
  <c r="L109" i="5"/>
  <c r="BR108" i="5"/>
  <c r="BQ108" i="5"/>
  <c r="BO108" i="5"/>
  <c r="AL108" i="5"/>
  <c r="AK108" i="5"/>
  <c r="AJ108" i="5"/>
  <c r="AI108" i="5"/>
  <c r="L108" i="5"/>
  <c r="BQ107" i="5"/>
  <c r="BR107" i="5" s="1"/>
  <c r="BO107" i="5"/>
  <c r="AL107" i="5"/>
  <c r="AK107" i="5"/>
  <c r="AJ107" i="5"/>
  <c r="AI107" i="5"/>
  <c r="L107" i="5"/>
  <c r="BQ106" i="5"/>
  <c r="BR106" i="5" s="1"/>
  <c r="BO106" i="5"/>
  <c r="AL106" i="5"/>
  <c r="AK106" i="5"/>
  <c r="AJ106" i="5"/>
  <c r="AI106" i="5"/>
  <c r="L106" i="5"/>
  <c r="BQ105" i="5"/>
  <c r="BR105" i="5" s="1"/>
  <c r="BO105" i="5"/>
  <c r="AL105" i="5"/>
  <c r="AK105" i="5"/>
  <c r="AJ105" i="5"/>
  <c r="AI105" i="5"/>
  <c r="L105" i="5"/>
  <c r="BQ104" i="5"/>
  <c r="BR104" i="5" s="1"/>
  <c r="BO104" i="5"/>
  <c r="AL104" i="5"/>
  <c r="AK104" i="5"/>
  <c r="AJ104" i="5"/>
  <c r="AI104" i="5"/>
  <c r="L104" i="5"/>
  <c r="F104" i="5"/>
  <c r="BR103" i="5"/>
  <c r="BQ103" i="5"/>
  <c r="BO103" i="5"/>
  <c r="AL103" i="5"/>
  <c r="AK103" i="5"/>
  <c r="AJ103" i="5"/>
  <c r="AI103" i="5"/>
  <c r="L103" i="5"/>
  <c r="BR102" i="5"/>
  <c r="BQ102" i="5"/>
  <c r="BO102" i="5"/>
  <c r="BE102" i="5"/>
  <c r="BD102" i="5"/>
  <c r="AL102" i="5"/>
  <c r="AK102" i="5"/>
  <c r="AJ102" i="5"/>
  <c r="AI102" i="5"/>
  <c r="L102" i="5"/>
  <c r="BQ101" i="5"/>
  <c r="BR101" i="5" s="1"/>
  <c r="BO101" i="5"/>
  <c r="AL101" i="5"/>
  <c r="AK101" i="5"/>
  <c r="AJ101" i="5"/>
  <c r="AI101" i="5"/>
  <c r="L101" i="5"/>
  <c r="BR100" i="5"/>
  <c r="BQ100" i="5"/>
  <c r="BO100" i="5"/>
  <c r="AL100" i="5"/>
  <c r="AK100" i="5"/>
  <c r="AJ100" i="5"/>
  <c r="AI100" i="5"/>
  <c r="L100" i="5"/>
  <c r="BR99" i="5"/>
  <c r="BQ99" i="5"/>
  <c r="BO99" i="5"/>
  <c r="AL99" i="5"/>
  <c r="AK99" i="5"/>
  <c r="AJ99" i="5"/>
  <c r="AI99" i="5"/>
  <c r="L99" i="5"/>
  <c r="BR98" i="5"/>
  <c r="BQ98" i="5"/>
  <c r="BO98" i="5"/>
  <c r="AL98" i="5"/>
  <c r="AK98" i="5"/>
  <c r="AJ98" i="5"/>
  <c r="AI98" i="5"/>
  <c r="L98" i="5"/>
  <c r="BQ97" i="5"/>
  <c r="BR97" i="5" s="1"/>
  <c r="BO97" i="5"/>
  <c r="BL97" i="5"/>
  <c r="AL97" i="5"/>
  <c r="AK97" i="5"/>
  <c r="AJ97" i="5"/>
  <c r="AI97" i="5"/>
  <c r="L97" i="5"/>
  <c r="BQ96" i="5"/>
  <c r="BR96" i="5" s="1"/>
  <c r="BO96" i="5"/>
  <c r="AL96" i="5"/>
  <c r="AK96" i="5"/>
  <c r="AJ96" i="5"/>
  <c r="AI96" i="5"/>
  <c r="L96" i="5"/>
  <c r="BQ95" i="5"/>
  <c r="BR95" i="5" s="1"/>
  <c r="BO95" i="5"/>
  <c r="AL95" i="5"/>
  <c r="AK95" i="5"/>
  <c r="AJ95" i="5"/>
  <c r="AI95" i="5"/>
  <c r="L95" i="5"/>
  <c r="BR94" i="5"/>
  <c r="BQ94" i="5"/>
  <c r="BO94" i="5"/>
  <c r="BJ94" i="5"/>
  <c r="AL94" i="5"/>
  <c r="AK94" i="5"/>
  <c r="AJ94" i="5"/>
  <c r="AI94" i="5"/>
  <c r="L94" i="5"/>
  <c r="BQ93" i="5"/>
  <c r="BR93" i="5" s="1"/>
  <c r="BO93" i="5"/>
  <c r="BL93" i="5"/>
  <c r="AL93" i="5"/>
  <c r="AK93" i="5"/>
  <c r="AJ93" i="5"/>
  <c r="AI93" i="5"/>
  <c r="L93" i="5"/>
  <c r="BR92" i="5"/>
  <c r="BQ92" i="5"/>
  <c r="BO92" i="5"/>
  <c r="BL92" i="5"/>
  <c r="AL92" i="5"/>
  <c r="AK92" i="5"/>
  <c r="AJ92" i="5"/>
  <c r="AI92" i="5"/>
  <c r="L92" i="5"/>
  <c r="BQ91" i="5"/>
  <c r="BR91" i="5" s="1"/>
  <c r="BO91" i="5"/>
  <c r="AL91" i="5"/>
  <c r="AK91" i="5"/>
  <c r="AJ91" i="5"/>
  <c r="AI91" i="5"/>
  <c r="L91" i="5"/>
  <c r="BQ90" i="5"/>
  <c r="BR90" i="5" s="1"/>
  <c r="BO90" i="5"/>
  <c r="AL90" i="5"/>
  <c r="AK90" i="5"/>
  <c r="AJ90" i="5"/>
  <c r="AI90" i="5"/>
  <c r="L90" i="5"/>
  <c r="BQ89" i="5"/>
  <c r="BR89" i="5" s="1"/>
  <c r="BO89" i="5"/>
  <c r="AL89" i="5"/>
  <c r="AK89" i="5"/>
  <c r="AJ89" i="5"/>
  <c r="AI89" i="5"/>
  <c r="L89" i="5"/>
  <c r="BQ88" i="5"/>
  <c r="BR88" i="5" s="1"/>
  <c r="BO88" i="5"/>
  <c r="AL88" i="5"/>
  <c r="AK88" i="5"/>
  <c r="AJ88" i="5"/>
  <c r="AI88" i="5"/>
  <c r="L88" i="5"/>
  <c r="BR87" i="5"/>
  <c r="BQ87" i="5"/>
  <c r="BO87" i="5"/>
  <c r="AL87" i="5"/>
  <c r="AK87" i="5"/>
  <c r="AJ87" i="5"/>
  <c r="AI87" i="5"/>
  <c r="L87" i="5"/>
  <c r="BQ86" i="5"/>
  <c r="BR86" i="5" s="1"/>
  <c r="BO86" i="5"/>
  <c r="AL86" i="5"/>
  <c r="AK86" i="5"/>
  <c r="AJ86" i="5"/>
  <c r="AI86" i="5"/>
  <c r="L86" i="5"/>
  <c r="BQ85" i="5"/>
  <c r="BR85" i="5" s="1"/>
  <c r="BO85" i="5"/>
  <c r="AL85" i="5"/>
  <c r="AK85" i="5"/>
  <c r="AJ85" i="5"/>
  <c r="AI85" i="5"/>
  <c r="L85" i="5"/>
  <c r="BR84" i="5"/>
  <c r="BQ84" i="5"/>
  <c r="BO84" i="5"/>
  <c r="AL84" i="5"/>
  <c r="AK84" i="5"/>
  <c r="AJ84" i="5"/>
  <c r="AI84" i="5"/>
  <c r="L84" i="5"/>
  <c r="BQ83" i="5"/>
  <c r="BR83" i="5" s="1"/>
  <c r="BO83" i="5"/>
  <c r="AL83" i="5"/>
  <c r="AK83" i="5"/>
  <c r="AJ83" i="5"/>
  <c r="AI83" i="5"/>
  <c r="L83" i="5"/>
  <c r="BR82" i="5"/>
  <c r="BQ82" i="5"/>
  <c r="BO82" i="5"/>
  <c r="AL82" i="5"/>
  <c r="AK82" i="5"/>
  <c r="AJ82" i="5"/>
  <c r="AI82" i="5"/>
  <c r="L82" i="5"/>
  <c r="BQ81" i="5"/>
  <c r="BR81" i="5" s="1"/>
  <c r="BO81" i="5"/>
  <c r="BE81" i="5"/>
  <c r="BC81" i="5"/>
  <c r="AL81" i="5"/>
  <c r="AK81" i="5"/>
  <c r="AJ81" i="5"/>
  <c r="AI81" i="5"/>
  <c r="L81" i="5"/>
  <c r="BQ80" i="5"/>
  <c r="BR80" i="5" s="1"/>
  <c r="BO80" i="5"/>
  <c r="AL80" i="5"/>
  <c r="AK80" i="5"/>
  <c r="AJ80" i="5"/>
  <c r="AI80" i="5"/>
  <c r="L80" i="5"/>
  <c r="BR79" i="5"/>
  <c r="BQ79" i="5"/>
  <c r="BO79" i="5"/>
  <c r="AL79" i="5"/>
  <c r="AK79" i="5"/>
  <c r="AJ79" i="5"/>
  <c r="AI79" i="5"/>
  <c r="L79" i="5"/>
  <c r="BR78" i="5"/>
  <c r="BQ78" i="5"/>
  <c r="BO78" i="5"/>
  <c r="AL78" i="5"/>
  <c r="AK78" i="5"/>
  <c r="AJ78" i="5"/>
  <c r="AI78" i="5"/>
  <c r="L78" i="5"/>
  <c r="BQ77" i="5"/>
  <c r="BR77" i="5" s="1"/>
  <c r="BO77" i="5"/>
  <c r="BL77" i="5"/>
  <c r="AL77" i="5"/>
  <c r="AK77" i="5"/>
  <c r="AJ77" i="5"/>
  <c r="AI77" i="5"/>
  <c r="L77" i="5"/>
  <c r="BQ76" i="5"/>
  <c r="BR76" i="5" s="1"/>
  <c r="BO76" i="5"/>
  <c r="AL76" i="5"/>
  <c r="AK76" i="5"/>
  <c r="AJ76" i="5"/>
  <c r="AI76" i="5"/>
  <c r="L76" i="5"/>
  <c r="BR75" i="5"/>
  <c r="BQ75" i="5"/>
  <c r="BO75" i="5"/>
  <c r="AL75" i="5"/>
  <c r="AK75" i="5"/>
  <c r="AJ75" i="5"/>
  <c r="AI75" i="5"/>
  <c r="L75" i="5"/>
  <c r="BQ74" i="5"/>
  <c r="BR74" i="5" s="1"/>
  <c r="BO74" i="5"/>
  <c r="AL74" i="5"/>
  <c r="AK74" i="5"/>
  <c r="AJ74" i="5"/>
  <c r="AI74" i="5"/>
  <c r="L74" i="5"/>
  <c r="BQ73" i="5"/>
  <c r="BR73" i="5" s="1"/>
  <c r="BO73" i="5"/>
  <c r="AL73" i="5"/>
  <c r="AK73" i="5"/>
  <c r="AJ73" i="5"/>
  <c r="AI73" i="5"/>
  <c r="L73" i="5"/>
  <c r="BQ72" i="5"/>
  <c r="BR72" i="5" s="1"/>
  <c r="BO72" i="5"/>
  <c r="BL72" i="5"/>
  <c r="AL72" i="5"/>
  <c r="AK72" i="5"/>
  <c r="AJ72" i="5"/>
  <c r="AI72" i="5"/>
  <c r="L72" i="5"/>
  <c r="BR71" i="5"/>
  <c r="BQ71" i="5"/>
  <c r="BO71" i="5"/>
  <c r="BK71" i="5"/>
  <c r="AL71" i="5"/>
  <c r="AK71" i="5"/>
  <c r="AJ71" i="5"/>
  <c r="AI71" i="5"/>
  <c r="L71" i="5"/>
  <c r="BQ70" i="5"/>
  <c r="BR70" i="5" s="1"/>
  <c r="BO70" i="5"/>
  <c r="AL70" i="5"/>
  <c r="AK70" i="5"/>
  <c r="AJ70" i="5"/>
  <c r="AI70" i="5"/>
  <c r="L70" i="5"/>
  <c r="BQ69" i="5"/>
  <c r="BR69" i="5" s="1"/>
  <c r="BO69" i="5"/>
  <c r="AL69" i="5"/>
  <c r="AK69" i="5"/>
  <c r="AJ69" i="5"/>
  <c r="AI69" i="5"/>
  <c r="L69" i="5"/>
  <c r="BQ68" i="5"/>
  <c r="BR68" i="5" s="1"/>
  <c r="BO68" i="5"/>
  <c r="AL68" i="5"/>
  <c r="AK68" i="5"/>
  <c r="AJ68" i="5"/>
  <c r="AI68" i="5"/>
  <c r="L68" i="5"/>
  <c r="BR67" i="5"/>
  <c r="BQ67" i="5"/>
  <c r="BO67" i="5"/>
  <c r="BK67" i="5"/>
  <c r="AL67" i="5"/>
  <c r="AK67" i="5"/>
  <c r="AJ67" i="5"/>
  <c r="AI67" i="5"/>
  <c r="L67" i="5"/>
  <c r="BR66" i="5"/>
  <c r="BQ66" i="5"/>
  <c r="BO66" i="5"/>
  <c r="BH66" i="5"/>
  <c r="BF66" i="5"/>
  <c r="BE66" i="5"/>
  <c r="AL66" i="5"/>
  <c r="AK66" i="5"/>
  <c r="AJ66" i="5"/>
  <c r="AI66" i="5"/>
  <c r="L66" i="5"/>
  <c r="BQ65" i="5"/>
  <c r="BR65" i="5" s="1"/>
  <c r="BO65" i="5"/>
  <c r="BL65" i="5"/>
  <c r="BH65" i="5"/>
  <c r="AL65" i="5"/>
  <c r="AK65" i="5"/>
  <c r="AJ65" i="5"/>
  <c r="AI65" i="5"/>
  <c r="L65" i="5"/>
  <c r="BR64" i="5"/>
  <c r="BQ64" i="5"/>
  <c r="BO64" i="5"/>
  <c r="BL64" i="5"/>
  <c r="AL64" i="5"/>
  <c r="AK64" i="5"/>
  <c r="AJ64" i="5"/>
  <c r="AI64" i="5"/>
  <c r="L64" i="5"/>
  <c r="BR63" i="5"/>
  <c r="BQ63" i="5"/>
  <c r="BO63" i="5"/>
  <c r="BL63" i="5"/>
  <c r="AL63" i="5"/>
  <c r="AK63" i="5"/>
  <c r="AJ63" i="5"/>
  <c r="AI63" i="5"/>
  <c r="L63" i="5"/>
  <c r="BQ62" i="5"/>
  <c r="BR62" i="5" s="1"/>
  <c r="BO62" i="5"/>
  <c r="AL62" i="5"/>
  <c r="AK62" i="5"/>
  <c r="AJ62" i="5"/>
  <c r="AI62" i="5"/>
  <c r="L62" i="5"/>
  <c r="BQ61" i="5"/>
  <c r="BR61" i="5" s="1"/>
  <c r="BO61" i="5"/>
  <c r="BL61" i="5"/>
  <c r="BK61" i="5"/>
  <c r="BG61" i="5"/>
  <c r="AL61" i="5"/>
  <c r="AK61" i="5"/>
  <c r="AJ61" i="5"/>
  <c r="AI61" i="5"/>
  <c r="L61" i="5"/>
  <c r="BR60" i="5"/>
  <c r="BQ60" i="5"/>
  <c r="BO60" i="5"/>
  <c r="BL60" i="5"/>
  <c r="AL60" i="5"/>
  <c r="AK60" i="5"/>
  <c r="AJ60" i="5"/>
  <c r="AI60" i="5"/>
  <c r="L60" i="5"/>
  <c r="F60" i="5"/>
  <c r="BR59" i="5"/>
  <c r="BQ59" i="5"/>
  <c r="BO59" i="5"/>
  <c r="BL59" i="5"/>
  <c r="AL59" i="5"/>
  <c r="AK59" i="5"/>
  <c r="AJ59" i="5"/>
  <c r="AI59" i="5"/>
  <c r="L59" i="5"/>
  <c r="BR58" i="5"/>
  <c r="BQ58" i="5"/>
  <c r="BO58" i="5"/>
  <c r="AL58" i="5"/>
  <c r="AK58" i="5"/>
  <c r="AJ58" i="5"/>
  <c r="AI58" i="5"/>
  <c r="L58" i="5"/>
  <c r="BQ57" i="5"/>
  <c r="BR57" i="5" s="1"/>
  <c r="BO57" i="5"/>
  <c r="AL57" i="5"/>
  <c r="AK57" i="5"/>
  <c r="AJ57" i="5"/>
  <c r="AI57" i="5"/>
  <c r="L57" i="5"/>
  <c r="BR56" i="5"/>
  <c r="BQ56" i="5"/>
  <c r="BO56" i="5"/>
  <c r="AL56" i="5"/>
  <c r="AK56" i="5"/>
  <c r="AJ56" i="5"/>
  <c r="AI56" i="5"/>
  <c r="L56" i="5"/>
  <c r="BQ55" i="5"/>
  <c r="BR55" i="5" s="1"/>
  <c r="BO55" i="5"/>
  <c r="AL55" i="5"/>
  <c r="AK55" i="5"/>
  <c r="AJ55" i="5"/>
  <c r="AI55" i="5"/>
  <c r="L55" i="5"/>
  <c r="BQ54" i="5"/>
  <c r="BR54" i="5" s="1"/>
  <c r="BO54" i="5"/>
  <c r="AL54" i="5"/>
  <c r="AK54" i="5"/>
  <c r="AJ54" i="5"/>
  <c r="AI54" i="5"/>
  <c r="L54" i="5"/>
  <c r="F54" i="5"/>
  <c r="BQ53" i="5"/>
  <c r="BR53" i="5" s="1"/>
  <c r="BO53" i="5"/>
  <c r="AY53" i="5"/>
  <c r="AW53" i="5"/>
  <c r="AU53" i="5"/>
  <c r="AL53" i="5"/>
  <c r="AK53" i="5"/>
  <c r="AJ53" i="5"/>
  <c r="AI53" i="5"/>
  <c r="L53" i="5"/>
  <c r="BR52" i="5"/>
  <c r="BQ52" i="5"/>
  <c r="BO52" i="5"/>
  <c r="BG52" i="5"/>
  <c r="BD52" i="5"/>
  <c r="AY52" i="5"/>
  <c r="AW52" i="5"/>
  <c r="AU52" i="5"/>
  <c r="AP52" i="5"/>
  <c r="AQ52" i="5" s="1"/>
  <c r="AL52" i="5"/>
  <c r="AK52" i="5"/>
  <c r="AJ52" i="5"/>
  <c r="AI52" i="5"/>
  <c r="L52" i="5"/>
  <c r="BQ51" i="5"/>
  <c r="BR51" i="5" s="1"/>
  <c r="BO51" i="5"/>
  <c r="BN51" i="5"/>
  <c r="BL51" i="5"/>
  <c r="BK51" i="5"/>
  <c r="BI51" i="5"/>
  <c r="AY51" i="5"/>
  <c r="AW51" i="5"/>
  <c r="AU51" i="5"/>
  <c r="AQ51" i="5"/>
  <c r="AP51" i="5"/>
  <c r="AL51" i="5"/>
  <c r="AK51" i="5"/>
  <c r="AJ51" i="5"/>
  <c r="AI51" i="5"/>
  <c r="L51" i="5"/>
  <c r="BQ50" i="5"/>
  <c r="BR50" i="5" s="1"/>
  <c r="BO50" i="5"/>
  <c r="AY50" i="5"/>
  <c r="AU50" i="5"/>
  <c r="AP50" i="5"/>
  <c r="AW50" i="5" s="1"/>
  <c r="AL50" i="5"/>
  <c r="AK50" i="5"/>
  <c r="AJ50" i="5"/>
  <c r="AI50" i="5"/>
  <c r="L50" i="5"/>
  <c r="BR49" i="5"/>
  <c r="BQ49" i="5"/>
  <c r="BO49" i="5"/>
  <c r="BL49" i="5"/>
  <c r="BJ49" i="5"/>
  <c r="BG49" i="5"/>
  <c r="BF49" i="5"/>
  <c r="AY49" i="5"/>
  <c r="AU49" i="5"/>
  <c r="AP49" i="5"/>
  <c r="AW49" i="5" s="1"/>
  <c r="AL49" i="5"/>
  <c r="AK49" i="5"/>
  <c r="AJ49" i="5"/>
  <c r="AI49" i="5"/>
  <c r="L49" i="5"/>
  <c r="BQ48" i="5"/>
  <c r="BR48" i="5" s="1"/>
  <c r="BO48" i="5"/>
  <c r="AY48" i="5"/>
  <c r="AU48" i="5"/>
  <c r="AP48" i="5"/>
  <c r="AW48" i="5" s="1"/>
  <c r="AL48" i="5"/>
  <c r="AK48" i="5"/>
  <c r="AJ48" i="5"/>
  <c r="AI48" i="5"/>
  <c r="L48" i="5"/>
  <c r="BQ47" i="5"/>
  <c r="BR47" i="5" s="1"/>
  <c r="BO47" i="5"/>
  <c r="BH47" i="5"/>
  <c r="AY47" i="5"/>
  <c r="AW47" i="5"/>
  <c r="AU47" i="5"/>
  <c r="AQ47" i="5"/>
  <c r="AP47" i="5"/>
  <c r="AL47" i="5"/>
  <c r="AK47" i="5"/>
  <c r="AJ47" i="5"/>
  <c r="AI47" i="5"/>
  <c r="L47" i="5"/>
  <c r="BR46" i="5"/>
  <c r="BQ46" i="5"/>
  <c r="BO46" i="5"/>
  <c r="AY46" i="5"/>
  <c r="AU46" i="5"/>
  <c r="AP46" i="5"/>
  <c r="AL46" i="5"/>
  <c r="AK46" i="5"/>
  <c r="AJ46" i="5"/>
  <c r="AI46" i="5"/>
  <c r="L46" i="5"/>
  <c r="BR45" i="5"/>
  <c r="BQ45" i="5"/>
  <c r="BO45" i="5"/>
  <c r="BL45" i="5"/>
  <c r="AY45" i="5"/>
  <c r="AU45" i="5"/>
  <c r="AP45" i="5"/>
  <c r="AQ45" i="5" s="1"/>
  <c r="AL45" i="5"/>
  <c r="AK45" i="5"/>
  <c r="AJ45" i="5"/>
  <c r="AI45" i="5"/>
  <c r="L45" i="5"/>
  <c r="BR44" i="5"/>
  <c r="BQ44" i="5"/>
  <c r="BO44" i="5"/>
  <c r="AY44" i="5"/>
  <c r="AW44" i="5"/>
  <c r="AU44" i="5"/>
  <c r="AP44" i="5"/>
  <c r="AQ44" i="5" s="1"/>
  <c r="AL44" i="5"/>
  <c r="AK44" i="5"/>
  <c r="AJ44" i="5"/>
  <c r="AI44" i="5"/>
  <c r="L44" i="5"/>
  <c r="BQ43" i="5"/>
  <c r="BR43" i="5" s="1"/>
  <c r="BO43" i="5"/>
  <c r="BL43" i="5"/>
  <c r="AY43" i="5"/>
  <c r="AW43" i="5"/>
  <c r="AU43" i="5"/>
  <c r="AQ43" i="5"/>
  <c r="AP43" i="5"/>
  <c r="AL43" i="5"/>
  <c r="AK43" i="5"/>
  <c r="AJ43" i="5"/>
  <c r="AI43" i="5"/>
  <c r="L43" i="5"/>
  <c r="BR42" i="5"/>
  <c r="BQ42" i="5"/>
  <c r="BO42" i="5"/>
  <c r="BI42" i="5"/>
  <c r="BG42" i="5"/>
  <c r="BF42" i="5"/>
  <c r="BE42" i="5"/>
  <c r="AY42" i="5"/>
  <c r="AW42" i="5"/>
  <c r="AU42" i="5"/>
  <c r="AP42" i="5"/>
  <c r="AQ42" i="5" s="1"/>
  <c r="AL42" i="5"/>
  <c r="AK42" i="5"/>
  <c r="AJ42" i="5"/>
  <c r="AI42" i="5"/>
  <c r="L42" i="5"/>
  <c r="BR41" i="5"/>
  <c r="BQ41" i="5"/>
  <c r="BO41" i="5"/>
  <c r="BG41" i="5"/>
  <c r="AY41" i="5"/>
  <c r="AW41" i="5"/>
  <c r="AU41" i="5"/>
  <c r="AQ41" i="5"/>
  <c r="AP41" i="5"/>
  <c r="AL41" i="5"/>
  <c r="AK41" i="5"/>
  <c r="AJ41" i="5"/>
  <c r="AI41" i="5"/>
  <c r="L41" i="5"/>
  <c r="BQ40" i="5"/>
  <c r="BR40" i="5" s="1"/>
  <c r="BO40" i="5"/>
  <c r="AY40" i="5"/>
  <c r="AU40" i="5"/>
  <c r="AQ40" i="5"/>
  <c r="AP40" i="5"/>
  <c r="AW40" i="5" s="1"/>
  <c r="AL40" i="5"/>
  <c r="AK40" i="5"/>
  <c r="AJ40" i="5"/>
  <c r="AI40" i="5"/>
  <c r="L40" i="5"/>
  <c r="BR39" i="5"/>
  <c r="BQ39" i="5"/>
  <c r="BO39" i="5"/>
  <c r="BL39" i="5"/>
  <c r="AY39" i="5"/>
  <c r="AU39" i="5"/>
  <c r="AP39" i="5"/>
  <c r="AL39" i="5"/>
  <c r="AK39" i="5"/>
  <c r="AJ39" i="5"/>
  <c r="AI39" i="5"/>
  <c r="L39" i="5"/>
  <c r="BQ38" i="5"/>
  <c r="BR38" i="5" s="1"/>
  <c r="BO38" i="5"/>
  <c r="AY38" i="5"/>
  <c r="AU38" i="5"/>
  <c r="AP38" i="5"/>
  <c r="AW38" i="5" s="1"/>
  <c r="AL38" i="5"/>
  <c r="AK38" i="5"/>
  <c r="AJ38" i="5"/>
  <c r="AI38" i="5"/>
  <c r="L38" i="5"/>
  <c r="BQ37" i="5"/>
  <c r="BR37" i="5" s="1"/>
  <c r="BO37" i="5"/>
  <c r="BH37" i="5"/>
  <c r="AY37" i="5"/>
  <c r="AW37" i="5"/>
  <c r="AU37" i="5"/>
  <c r="AQ37" i="5"/>
  <c r="AP37" i="5"/>
  <c r="AL37" i="5"/>
  <c r="AK37" i="5"/>
  <c r="AJ37" i="5"/>
  <c r="AI37" i="5"/>
  <c r="L37" i="5"/>
  <c r="BR36" i="5"/>
  <c r="BQ36" i="5"/>
  <c r="BO36" i="5"/>
  <c r="AY36" i="5"/>
  <c r="AW36" i="5"/>
  <c r="AU36" i="5"/>
  <c r="AQ36" i="5"/>
  <c r="AP36" i="5"/>
  <c r="AL36" i="5"/>
  <c r="AK36" i="5"/>
  <c r="AJ36" i="5"/>
  <c r="AI36" i="5"/>
  <c r="L36" i="5"/>
  <c r="BQ35" i="5"/>
  <c r="BR35" i="5" s="1"/>
  <c r="BO35" i="5"/>
  <c r="BL35" i="5"/>
  <c r="AY35" i="5"/>
  <c r="AU35" i="5"/>
  <c r="AP35" i="5"/>
  <c r="AW35" i="5" s="1"/>
  <c r="AL35" i="5"/>
  <c r="AK35" i="5"/>
  <c r="AJ35" i="5"/>
  <c r="AI35" i="5"/>
  <c r="L35" i="5"/>
  <c r="BR34" i="5"/>
  <c r="BQ34" i="5"/>
  <c r="BO34" i="5"/>
  <c r="BL34" i="5"/>
  <c r="AY34" i="5"/>
  <c r="AU34" i="5"/>
  <c r="AP34" i="5"/>
  <c r="AL34" i="5"/>
  <c r="AK34" i="5"/>
  <c r="AJ34" i="5"/>
  <c r="AI34" i="5"/>
  <c r="L34" i="5"/>
  <c r="BR33" i="5"/>
  <c r="BQ33" i="5"/>
  <c r="BO33" i="5"/>
  <c r="AY33" i="5"/>
  <c r="AW33" i="5"/>
  <c r="AU33" i="5"/>
  <c r="AQ33" i="5"/>
  <c r="AP33" i="5"/>
  <c r="AO33" i="5"/>
  <c r="AN33" i="5"/>
  <c r="AV33" i="5" s="1"/>
  <c r="AL33" i="5"/>
  <c r="AK33" i="5"/>
  <c r="AJ33" i="5"/>
  <c r="AI33" i="5"/>
  <c r="L33" i="5"/>
  <c r="F33" i="5"/>
  <c r="BR32" i="5"/>
  <c r="BQ32" i="5"/>
  <c r="BO32" i="5"/>
  <c r="BL32" i="5"/>
  <c r="AY32" i="5"/>
  <c r="AW32" i="5"/>
  <c r="AU32" i="5"/>
  <c r="AQ32" i="5"/>
  <c r="AP32" i="5"/>
  <c r="AO32" i="5"/>
  <c r="AN32" i="5"/>
  <c r="AV32" i="5" s="1"/>
  <c r="AL32" i="5"/>
  <c r="AK32" i="5"/>
  <c r="AJ32" i="5"/>
  <c r="AI32" i="5"/>
  <c r="L32" i="5"/>
  <c r="BR31" i="5"/>
  <c r="BQ31" i="5"/>
  <c r="BO31" i="5"/>
  <c r="BL31" i="5"/>
  <c r="BH31" i="5"/>
  <c r="AY31" i="5"/>
  <c r="AW31" i="5"/>
  <c r="AU31" i="5"/>
  <c r="AQ31" i="5"/>
  <c r="AP31" i="5"/>
  <c r="AO31" i="5"/>
  <c r="AN31" i="5"/>
  <c r="AV31" i="5" s="1"/>
  <c r="AL31" i="5"/>
  <c r="AK31" i="5"/>
  <c r="AJ31" i="5"/>
  <c r="AI31" i="5"/>
  <c r="L31" i="5"/>
  <c r="BQ30" i="5"/>
  <c r="BR30" i="5" s="1"/>
  <c r="BO30" i="5"/>
  <c r="BH30" i="5"/>
  <c r="BF30" i="5"/>
  <c r="BE30" i="5"/>
  <c r="BD30" i="5"/>
  <c r="BC30" i="5"/>
  <c r="AY30" i="5"/>
  <c r="AU30" i="5"/>
  <c r="AP30" i="5"/>
  <c r="AN30" i="5"/>
  <c r="AL30" i="5"/>
  <c r="AK30" i="5"/>
  <c r="AJ30" i="5"/>
  <c r="AI30" i="5"/>
  <c r="L30" i="5"/>
  <c r="BQ29" i="5"/>
  <c r="BR29" i="5" s="1"/>
  <c r="BO29" i="5"/>
  <c r="BL29" i="5"/>
  <c r="BG29" i="5"/>
  <c r="AY29" i="5"/>
  <c r="AW29" i="5"/>
  <c r="AV29" i="5"/>
  <c r="AU29" i="5"/>
  <c r="AQ29" i="5"/>
  <c r="AP29" i="5"/>
  <c r="AN29" i="5"/>
  <c r="AO29" i="5" s="1"/>
  <c r="AL29" i="5"/>
  <c r="AK29" i="5"/>
  <c r="AJ29" i="5"/>
  <c r="AI29" i="5"/>
  <c r="L29" i="5"/>
  <c r="BQ28" i="5"/>
  <c r="BR28" i="5" s="1"/>
  <c r="BO28" i="5"/>
  <c r="BH28" i="5"/>
  <c r="AY28" i="5"/>
  <c r="AU28" i="5"/>
  <c r="AP28" i="5"/>
  <c r="AN28" i="5"/>
  <c r="AL28" i="5"/>
  <c r="AK28" i="5"/>
  <c r="AJ28" i="5"/>
  <c r="AI28" i="5"/>
  <c r="L28" i="5"/>
  <c r="BQ27" i="5"/>
  <c r="BO27" i="5"/>
  <c r="BL27" i="5"/>
  <c r="BH27" i="5"/>
  <c r="AY27" i="5"/>
  <c r="AX27" i="5"/>
  <c r="AV27" i="5"/>
  <c r="AU27" i="5"/>
  <c r="AQ27" i="5"/>
  <c r="AP27" i="5"/>
  <c r="AW27" i="5" s="1"/>
  <c r="AO27" i="5"/>
  <c r="AN27" i="5"/>
  <c r="AL27" i="5"/>
  <c r="AK27" i="5"/>
  <c r="AJ27" i="5"/>
  <c r="AI27" i="5"/>
  <c r="L27" i="5"/>
  <c r="BQ26" i="5"/>
  <c r="BO26" i="5"/>
  <c r="BL26" i="5"/>
  <c r="BG26" i="5"/>
  <c r="BF26" i="5"/>
  <c r="AY26" i="5"/>
  <c r="AX26" i="5"/>
  <c r="AW26" i="5"/>
  <c r="AU26" i="5"/>
  <c r="AS26" i="5"/>
  <c r="AP26" i="5"/>
  <c r="AQ26" i="5" s="1"/>
  <c r="AO26" i="5"/>
  <c r="AN26" i="5"/>
  <c r="AV26" i="5" s="1"/>
  <c r="AL26" i="5"/>
  <c r="AK26" i="5"/>
  <c r="AJ26" i="5"/>
  <c r="AI26" i="5"/>
  <c r="AS18" i="5" s="1"/>
  <c r="L26" i="5"/>
  <c r="F26" i="5"/>
  <c r="BR25" i="5"/>
  <c r="BQ25" i="5"/>
  <c r="BO25" i="5"/>
  <c r="BL25" i="5"/>
  <c r="BD25" i="5"/>
  <c r="AY25" i="5"/>
  <c r="AX25" i="5"/>
  <c r="AW25" i="5"/>
  <c r="AV25" i="5"/>
  <c r="AU25" i="5"/>
  <c r="AS25" i="5"/>
  <c r="AP25" i="5"/>
  <c r="AQ25" i="5" s="1"/>
  <c r="AO25" i="5"/>
  <c r="AN25" i="5"/>
  <c r="AL25" i="5"/>
  <c r="AK25" i="5"/>
  <c r="AJ25" i="5"/>
  <c r="AI25" i="5"/>
  <c r="L25" i="5"/>
  <c r="BQ24" i="5"/>
  <c r="BO24" i="5"/>
  <c r="BL24" i="5"/>
  <c r="BC24" i="5"/>
  <c r="AY24" i="5"/>
  <c r="AX24" i="5"/>
  <c r="AW24" i="5"/>
  <c r="AV24" i="5"/>
  <c r="AU24" i="5"/>
  <c r="AS24" i="5"/>
  <c r="AP24" i="5"/>
  <c r="AQ24" i="5" s="1"/>
  <c r="AN24" i="5"/>
  <c r="AO24" i="5" s="1"/>
  <c r="AL24" i="5"/>
  <c r="AK24" i="5"/>
  <c r="AJ24" i="5"/>
  <c r="AI24" i="5"/>
  <c r="L24" i="5"/>
  <c r="BQ23" i="5"/>
  <c r="BO23" i="5"/>
  <c r="BL23" i="5"/>
  <c r="AY23" i="5"/>
  <c r="AX23" i="5"/>
  <c r="AW23" i="5"/>
  <c r="AV23" i="5"/>
  <c r="AU23" i="5"/>
  <c r="AS23" i="5"/>
  <c r="AQ23" i="5"/>
  <c r="AP23" i="5"/>
  <c r="AO23" i="5"/>
  <c r="AN23" i="5"/>
  <c r="AL23" i="5"/>
  <c r="AK23" i="5"/>
  <c r="AJ23" i="5"/>
  <c r="AI23" i="5"/>
  <c r="L23" i="5"/>
  <c r="BQ22" i="5"/>
  <c r="BO22" i="5"/>
  <c r="BL22" i="5"/>
  <c r="BD22" i="5"/>
  <c r="AY22" i="5"/>
  <c r="AX22" i="5"/>
  <c r="AU22" i="5"/>
  <c r="AS22" i="5"/>
  <c r="AP22" i="5"/>
  <c r="AN22" i="5"/>
  <c r="AV22" i="5" s="1"/>
  <c r="AL22" i="5"/>
  <c r="AK22" i="5"/>
  <c r="AJ22" i="5"/>
  <c r="AI22" i="5"/>
  <c r="L22" i="5"/>
  <c r="BQ21" i="5"/>
  <c r="BO21" i="5"/>
  <c r="BL21" i="5"/>
  <c r="BF21" i="5"/>
  <c r="BE21" i="5"/>
  <c r="AY21" i="5"/>
  <c r="AX21" i="5"/>
  <c r="AW21" i="5"/>
  <c r="AU21" i="5"/>
  <c r="AS21" i="5"/>
  <c r="AP21" i="5"/>
  <c r="AQ21" i="5" s="1"/>
  <c r="AN21" i="5"/>
  <c r="AV21" i="5" s="1"/>
  <c r="AL21" i="5"/>
  <c r="AK21" i="5"/>
  <c r="AJ21" i="5"/>
  <c r="AI21" i="5"/>
  <c r="L21" i="5"/>
  <c r="F21" i="5"/>
  <c r="BQ20" i="5"/>
  <c r="BO20" i="5"/>
  <c r="BL20" i="5"/>
  <c r="BH20" i="5"/>
  <c r="BD20" i="5"/>
  <c r="AY20" i="5"/>
  <c r="AX20" i="5"/>
  <c r="AW20" i="5"/>
  <c r="AV20" i="5"/>
  <c r="AU20" i="5"/>
  <c r="AS20" i="5"/>
  <c r="AP20" i="5"/>
  <c r="AQ20" i="5" s="1"/>
  <c r="AO20" i="5"/>
  <c r="AN20" i="5"/>
  <c r="AL20" i="5"/>
  <c r="AK20" i="5"/>
  <c r="AJ20" i="5"/>
  <c r="AI20" i="5"/>
  <c r="L20" i="5"/>
  <c r="BQ19" i="5"/>
  <c r="BO19" i="5"/>
  <c r="BL19" i="5"/>
  <c r="BI19" i="5"/>
  <c r="BH19" i="5"/>
  <c r="BD19" i="5"/>
  <c r="AY19" i="5"/>
  <c r="AX19" i="5"/>
  <c r="AW19" i="5"/>
  <c r="AU19" i="5"/>
  <c r="AS19" i="5"/>
  <c r="AQ19" i="5"/>
  <c r="AP19" i="5"/>
  <c r="AN19" i="5"/>
  <c r="AL19" i="5"/>
  <c r="AK19" i="5"/>
  <c r="AJ19" i="5"/>
  <c r="AI19" i="5"/>
  <c r="L19" i="5"/>
  <c r="BQ18" i="5"/>
  <c r="BO18" i="5"/>
  <c r="BL18" i="5"/>
  <c r="BH18" i="5"/>
  <c r="BG18" i="5"/>
  <c r="BF18" i="5"/>
  <c r="AY18" i="5"/>
  <c r="AX18" i="5"/>
  <c r="AW18" i="5"/>
  <c r="AU18" i="5"/>
  <c r="AP18" i="5"/>
  <c r="AQ18" i="5" s="1"/>
  <c r="AN18" i="5"/>
  <c r="AL18" i="5"/>
  <c r="AK18" i="5"/>
  <c r="AJ18" i="5"/>
  <c r="AI18" i="5"/>
  <c r="L18" i="5"/>
  <c r="BQ17" i="5"/>
  <c r="BO17" i="5"/>
  <c r="BL17" i="5"/>
  <c r="BH17" i="5"/>
  <c r="AY17" i="5"/>
  <c r="AX17" i="5"/>
  <c r="AU17" i="5"/>
  <c r="AP17" i="5"/>
  <c r="AO17" i="5"/>
  <c r="AN17" i="5"/>
  <c r="AV17" i="5" s="1"/>
  <c r="AL17" i="5"/>
  <c r="AK17" i="5"/>
  <c r="AJ17" i="5"/>
  <c r="AI17" i="5"/>
  <c r="L17" i="5"/>
  <c r="BQ16" i="5"/>
  <c r="BO16" i="5"/>
  <c r="BL16" i="5"/>
  <c r="BH16" i="5"/>
  <c r="BE16" i="5"/>
  <c r="AY16" i="5"/>
  <c r="AX16" i="5"/>
  <c r="AW16" i="5"/>
  <c r="AV16" i="5"/>
  <c r="AU16" i="5"/>
  <c r="AS16" i="5"/>
  <c r="AQ16" i="5"/>
  <c r="AP16" i="5"/>
  <c r="AN16" i="5"/>
  <c r="AO16" i="5" s="1"/>
  <c r="AL16" i="5"/>
  <c r="AK16" i="5"/>
  <c r="AJ16" i="5"/>
  <c r="AI16" i="5"/>
  <c r="L16" i="5"/>
  <c r="F16" i="5"/>
  <c r="BQ15" i="5"/>
  <c r="BO15" i="5"/>
  <c r="BL15" i="5"/>
  <c r="BH15" i="5"/>
  <c r="BC15" i="5"/>
  <c r="AY15" i="5"/>
  <c r="AX15" i="5"/>
  <c r="AW15" i="5"/>
  <c r="AV15" i="5"/>
  <c r="AU15" i="5"/>
  <c r="AS15" i="5"/>
  <c r="AQ15" i="5"/>
  <c r="AP15" i="5"/>
  <c r="AN15" i="5"/>
  <c r="AO15" i="5" s="1"/>
  <c r="AL15" i="5"/>
  <c r="AK15" i="5"/>
  <c r="AJ15" i="5"/>
  <c r="AI15" i="5"/>
  <c r="L15" i="5"/>
  <c r="BQ14" i="5"/>
  <c r="BO14" i="5"/>
  <c r="BL14" i="5"/>
  <c r="BK14" i="5"/>
  <c r="BD14" i="5"/>
  <c r="AY14" i="5"/>
  <c r="AX14" i="5"/>
  <c r="AU14" i="5"/>
  <c r="AP14" i="5"/>
  <c r="AN14" i="5"/>
  <c r="AL14" i="5"/>
  <c r="AK14" i="5"/>
  <c r="AJ14" i="5"/>
  <c r="AS27" i="5" s="1"/>
  <c r="AI14" i="5"/>
  <c r="AS17" i="5" s="1"/>
  <c r="L14" i="5"/>
  <c r="F14" i="5"/>
  <c r="BQ13" i="5"/>
  <c r="BO13" i="5"/>
  <c r="BL13" i="5"/>
  <c r="BH13" i="5"/>
  <c r="BG13" i="5"/>
  <c r="BF13" i="5"/>
  <c r="BE13" i="5"/>
  <c r="BD13" i="5"/>
  <c r="AY13" i="5"/>
  <c r="AX13" i="5"/>
  <c r="AW13" i="5"/>
  <c r="AV13" i="5"/>
  <c r="AU13" i="5"/>
  <c r="AS13" i="5"/>
  <c r="AP13" i="5"/>
  <c r="AQ13" i="5" s="1"/>
  <c r="AN13" i="5"/>
  <c r="AO13" i="5" s="1"/>
  <c r="AL13" i="5"/>
  <c r="AK13" i="5"/>
  <c r="AJ13" i="5"/>
  <c r="AI13" i="5"/>
  <c r="L13" i="5"/>
  <c r="B13" i="5"/>
  <c r="BQ12" i="5"/>
  <c r="BR12" i="5" s="1"/>
  <c r="BO12" i="5"/>
  <c r="BL12" i="5"/>
  <c r="BI12" i="5"/>
  <c r="BH12" i="5"/>
  <c r="BD12" i="5"/>
  <c r="AY12" i="5"/>
  <c r="AX12" i="5"/>
  <c r="AW12" i="5"/>
  <c r="AU12" i="5"/>
  <c r="AS12" i="5"/>
  <c r="AP12" i="5"/>
  <c r="AQ12" i="5" s="1"/>
  <c r="AN12" i="5"/>
  <c r="AV12" i="5" s="1"/>
  <c r="AL12" i="5"/>
  <c r="AK12" i="5"/>
  <c r="AJ12" i="5"/>
  <c r="AI12" i="5"/>
  <c r="L12" i="5"/>
  <c r="K12" i="5"/>
  <c r="F12" i="5"/>
  <c r="B12" i="5"/>
  <c r="W12" i="5" s="1"/>
  <c r="BR11" i="5"/>
  <c r="BQ11" i="5"/>
  <c r="BO11" i="5"/>
  <c r="BL11" i="5"/>
  <c r="BK11" i="5"/>
  <c r="BH11" i="5"/>
  <c r="BG11" i="5"/>
  <c r="BD11" i="5"/>
  <c r="BC11" i="5"/>
  <c r="AY11" i="5"/>
  <c r="AX11" i="5"/>
  <c r="AW11" i="5"/>
  <c r="AU11" i="5"/>
  <c r="AU9" i="5" s="1"/>
  <c r="AS11" i="5"/>
  <c r="AP11" i="5"/>
  <c r="AN11" i="5"/>
  <c r="AV11" i="5" s="1"/>
  <c r="AL11" i="5"/>
  <c r="AK11" i="5"/>
  <c r="AJ11" i="5"/>
  <c r="AI11" i="5"/>
  <c r="W11" i="5"/>
  <c r="L11" i="5"/>
  <c r="K11" i="5"/>
  <c r="F11" i="5"/>
  <c r="BN10" i="5"/>
  <c r="BM10" i="5"/>
  <c r="BL10" i="5"/>
  <c r="BL101" i="5" s="1"/>
  <c r="BK10" i="5"/>
  <c r="BK65" i="5" s="1"/>
  <c r="BJ10" i="5"/>
  <c r="BJ72" i="5" s="1"/>
  <c r="BI10" i="5"/>
  <c r="BI34" i="5" s="1"/>
  <c r="BH10" i="5"/>
  <c r="BH32" i="5" s="1"/>
  <c r="BG10" i="5"/>
  <c r="BG72" i="5" s="1"/>
  <c r="BF10" i="5"/>
  <c r="BF72" i="5" s="1"/>
  <c r="BE10" i="5"/>
  <c r="BE38" i="5" s="1"/>
  <c r="BD10" i="5"/>
  <c r="BC10" i="5"/>
  <c r="BC13" i="5" s="1"/>
  <c r="C9" i="5"/>
  <c r="W5" i="5"/>
  <c r="K5" i="5"/>
  <c r="AN2" i="5"/>
  <c r="AJ2" i="5"/>
  <c r="AN1" i="5"/>
  <c r="BR110" i="4"/>
  <c r="BQ110" i="4"/>
  <c r="BO110" i="4"/>
  <c r="BI110" i="4"/>
  <c r="AL110" i="4"/>
  <c r="AK110" i="4"/>
  <c r="AJ110" i="4"/>
  <c r="AI110" i="4"/>
  <c r="L110" i="4"/>
  <c r="BQ109" i="4"/>
  <c r="BR109" i="4" s="1"/>
  <c r="BO109" i="4"/>
  <c r="AL109" i="4"/>
  <c r="AK109" i="4"/>
  <c r="AJ109" i="4"/>
  <c r="AI109" i="4"/>
  <c r="L109" i="4"/>
  <c r="BQ108" i="4"/>
  <c r="BR108" i="4" s="1"/>
  <c r="BO108" i="4"/>
  <c r="AL108" i="4"/>
  <c r="AK108" i="4"/>
  <c r="AJ108" i="4"/>
  <c r="AI108" i="4"/>
  <c r="L108" i="4"/>
  <c r="BQ107" i="4"/>
  <c r="BR107" i="4" s="1"/>
  <c r="BO107" i="4"/>
  <c r="AL107" i="4"/>
  <c r="AK107" i="4"/>
  <c r="AJ107" i="4"/>
  <c r="AI107" i="4"/>
  <c r="L107" i="4"/>
  <c r="BR106" i="4"/>
  <c r="BQ106" i="4"/>
  <c r="BO106" i="4"/>
  <c r="BI106" i="4"/>
  <c r="AL106" i="4"/>
  <c r="AK106" i="4"/>
  <c r="AJ106" i="4"/>
  <c r="AI106" i="4"/>
  <c r="L106" i="4"/>
  <c r="BQ105" i="4"/>
  <c r="BR105" i="4" s="1"/>
  <c r="BO105" i="4"/>
  <c r="AL105" i="4"/>
  <c r="AK105" i="4"/>
  <c r="AJ105" i="4"/>
  <c r="AI105" i="4"/>
  <c r="L105" i="4"/>
  <c r="BQ104" i="4"/>
  <c r="BR104" i="4" s="1"/>
  <c r="BO104" i="4"/>
  <c r="AL104" i="4"/>
  <c r="AK104" i="4"/>
  <c r="AJ104" i="4"/>
  <c r="AI104" i="4"/>
  <c r="L104" i="4"/>
  <c r="BR103" i="4"/>
  <c r="BQ103" i="4"/>
  <c r="BO103" i="4"/>
  <c r="AL103" i="4"/>
  <c r="AK103" i="4"/>
  <c r="AJ103" i="4"/>
  <c r="AI103" i="4"/>
  <c r="L103" i="4"/>
  <c r="BR102" i="4"/>
  <c r="BQ102" i="4"/>
  <c r="BO102" i="4"/>
  <c r="AL102" i="4"/>
  <c r="AK102" i="4"/>
  <c r="AJ102" i="4"/>
  <c r="AI102" i="4"/>
  <c r="L102" i="4"/>
  <c r="BQ101" i="4"/>
  <c r="BR101" i="4" s="1"/>
  <c r="BO101" i="4"/>
  <c r="AL101" i="4"/>
  <c r="AK101" i="4"/>
  <c r="AJ101" i="4"/>
  <c r="AI101" i="4"/>
  <c r="L101" i="4"/>
  <c r="BQ100" i="4"/>
  <c r="BR100" i="4" s="1"/>
  <c r="BO100" i="4"/>
  <c r="BN100" i="4"/>
  <c r="BL100" i="4"/>
  <c r="BI100" i="4"/>
  <c r="AL100" i="4"/>
  <c r="AK100" i="4"/>
  <c r="AJ100" i="4"/>
  <c r="AI100" i="4"/>
  <c r="L100" i="4"/>
  <c r="BR99" i="4"/>
  <c r="BQ99" i="4"/>
  <c r="BO99" i="4"/>
  <c r="BC99" i="4"/>
  <c r="AL99" i="4"/>
  <c r="AK99" i="4"/>
  <c r="AJ99" i="4"/>
  <c r="AI99" i="4"/>
  <c r="L99" i="4"/>
  <c r="BQ98" i="4"/>
  <c r="BR98" i="4" s="1"/>
  <c r="BO98" i="4"/>
  <c r="AL98" i="4"/>
  <c r="AK98" i="4"/>
  <c r="AJ98" i="4"/>
  <c r="AI98" i="4"/>
  <c r="L98" i="4"/>
  <c r="BR97" i="4"/>
  <c r="BQ97" i="4"/>
  <c r="BO97" i="4"/>
  <c r="AL97" i="4"/>
  <c r="AK97" i="4"/>
  <c r="AJ97" i="4"/>
  <c r="AI97" i="4"/>
  <c r="L97" i="4"/>
  <c r="BR96" i="4"/>
  <c r="BQ96" i="4"/>
  <c r="BO96" i="4"/>
  <c r="AL96" i="4"/>
  <c r="AK96" i="4"/>
  <c r="AJ96" i="4"/>
  <c r="AI96" i="4"/>
  <c r="L96" i="4"/>
  <c r="BQ95" i="4"/>
  <c r="BR95" i="4" s="1"/>
  <c r="BO95" i="4"/>
  <c r="AL95" i="4"/>
  <c r="AK95" i="4"/>
  <c r="AJ95" i="4"/>
  <c r="AI95" i="4"/>
  <c r="L95" i="4"/>
  <c r="BR94" i="4"/>
  <c r="BQ94" i="4"/>
  <c r="BO94" i="4"/>
  <c r="AL94" i="4"/>
  <c r="AK94" i="4"/>
  <c r="AJ94" i="4"/>
  <c r="AI94" i="4"/>
  <c r="L94" i="4"/>
  <c r="BQ93" i="4"/>
  <c r="BR93" i="4" s="1"/>
  <c r="BO93" i="4"/>
  <c r="BI93" i="4"/>
  <c r="AL93" i="4"/>
  <c r="AK93" i="4"/>
  <c r="AJ93" i="4"/>
  <c r="AI93" i="4"/>
  <c r="L93" i="4"/>
  <c r="BQ92" i="4"/>
  <c r="BR92" i="4" s="1"/>
  <c r="BO92" i="4"/>
  <c r="AL92" i="4"/>
  <c r="AK92" i="4"/>
  <c r="AJ92" i="4"/>
  <c r="AI92" i="4"/>
  <c r="L92" i="4"/>
  <c r="BR91" i="4"/>
  <c r="BQ91" i="4"/>
  <c r="BO91" i="4"/>
  <c r="AL91" i="4"/>
  <c r="AK91" i="4"/>
  <c r="AJ91" i="4"/>
  <c r="AI91" i="4"/>
  <c r="L91" i="4"/>
  <c r="BQ90" i="4"/>
  <c r="BR90" i="4" s="1"/>
  <c r="BO90" i="4"/>
  <c r="BC90" i="4"/>
  <c r="AL90" i="4"/>
  <c r="AK90" i="4"/>
  <c r="AJ90" i="4"/>
  <c r="AI90" i="4"/>
  <c r="L90" i="4"/>
  <c r="BR89" i="4"/>
  <c r="BQ89" i="4"/>
  <c r="BO89" i="4"/>
  <c r="AL89" i="4"/>
  <c r="AK89" i="4"/>
  <c r="AJ89" i="4"/>
  <c r="AI89" i="4"/>
  <c r="L89" i="4"/>
  <c r="BR88" i="4"/>
  <c r="BQ88" i="4"/>
  <c r="BO88" i="4"/>
  <c r="BL88" i="4"/>
  <c r="AL88" i="4"/>
  <c r="AK88" i="4"/>
  <c r="AJ88" i="4"/>
  <c r="AI88" i="4"/>
  <c r="L88" i="4"/>
  <c r="BR87" i="4"/>
  <c r="BQ87" i="4"/>
  <c r="BO87" i="4"/>
  <c r="AL87" i="4"/>
  <c r="AK87" i="4"/>
  <c r="AJ87" i="4"/>
  <c r="AI87" i="4"/>
  <c r="L87" i="4"/>
  <c r="BR86" i="4"/>
  <c r="BQ86" i="4"/>
  <c r="BO86" i="4"/>
  <c r="AL86" i="4"/>
  <c r="AK86" i="4"/>
  <c r="AJ86" i="4"/>
  <c r="AI86" i="4"/>
  <c r="L86" i="4"/>
  <c r="BQ85" i="4"/>
  <c r="BR85" i="4" s="1"/>
  <c r="BO85" i="4"/>
  <c r="AL85" i="4"/>
  <c r="AK85" i="4"/>
  <c r="AJ85" i="4"/>
  <c r="AI85" i="4"/>
  <c r="L85" i="4"/>
  <c r="BQ84" i="4"/>
  <c r="BR84" i="4" s="1"/>
  <c r="BO84" i="4"/>
  <c r="AL84" i="4"/>
  <c r="AK84" i="4"/>
  <c r="AJ84" i="4"/>
  <c r="AI84" i="4"/>
  <c r="L84" i="4"/>
  <c r="BQ83" i="4"/>
  <c r="BR83" i="4" s="1"/>
  <c r="BO83" i="4"/>
  <c r="BL83" i="4"/>
  <c r="BC83" i="4"/>
  <c r="AL83" i="4"/>
  <c r="AK83" i="4"/>
  <c r="AJ83" i="4"/>
  <c r="AI83" i="4"/>
  <c r="L83" i="4"/>
  <c r="BR82" i="4"/>
  <c r="BQ82" i="4"/>
  <c r="BO82" i="4"/>
  <c r="BN82" i="4"/>
  <c r="BI82" i="4"/>
  <c r="AL82" i="4"/>
  <c r="AK82" i="4"/>
  <c r="AJ82" i="4"/>
  <c r="AI82" i="4"/>
  <c r="L82" i="4"/>
  <c r="BR81" i="4"/>
  <c r="BQ81" i="4"/>
  <c r="BO81" i="4"/>
  <c r="AL81" i="4"/>
  <c r="AK81" i="4"/>
  <c r="AJ81" i="4"/>
  <c r="AI81" i="4"/>
  <c r="L81" i="4"/>
  <c r="BQ80" i="4"/>
  <c r="BR80" i="4" s="1"/>
  <c r="BO80" i="4"/>
  <c r="AL80" i="4"/>
  <c r="AK80" i="4"/>
  <c r="AJ80" i="4"/>
  <c r="AI80" i="4"/>
  <c r="L80" i="4"/>
  <c r="BQ79" i="4"/>
  <c r="BR79" i="4" s="1"/>
  <c r="BO79" i="4"/>
  <c r="AL79" i="4"/>
  <c r="AK79" i="4"/>
  <c r="AJ79" i="4"/>
  <c r="AI79" i="4"/>
  <c r="L79" i="4"/>
  <c r="BR78" i="4"/>
  <c r="BQ78" i="4"/>
  <c r="BO78" i="4"/>
  <c r="AL78" i="4"/>
  <c r="AK78" i="4"/>
  <c r="AJ78" i="4"/>
  <c r="AI78" i="4"/>
  <c r="L78" i="4"/>
  <c r="BQ77" i="4"/>
  <c r="BR77" i="4" s="1"/>
  <c r="BO77" i="4"/>
  <c r="BC77" i="4"/>
  <c r="AL77" i="4"/>
  <c r="AK77" i="4"/>
  <c r="AJ77" i="4"/>
  <c r="AI77" i="4"/>
  <c r="L77" i="4"/>
  <c r="BQ76" i="4"/>
  <c r="BR76" i="4" s="1"/>
  <c r="BO76" i="4"/>
  <c r="AL76" i="4"/>
  <c r="AK76" i="4"/>
  <c r="AJ76" i="4"/>
  <c r="AI76" i="4"/>
  <c r="L76" i="4"/>
  <c r="BQ75" i="4"/>
  <c r="BR75" i="4" s="1"/>
  <c r="BO75" i="4"/>
  <c r="AL75" i="4"/>
  <c r="AK75" i="4"/>
  <c r="AJ75" i="4"/>
  <c r="AI75" i="4"/>
  <c r="L75" i="4"/>
  <c r="BQ74" i="4"/>
  <c r="BR74" i="4" s="1"/>
  <c r="BO74" i="4"/>
  <c r="AL74" i="4"/>
  <c r="AK74" i="4"/>
  <c r="AJ74" i="4"/>
  <c r="AI74" i="4"/>
  <c r="L74" i="4"/>
  <c r="BQ73" i="4"/>
  <c r="BR73" i="4" s="1"/>
  <c r="BO73" i="4"/>
  <c r="BC73" i="4"/>
  <c r="AL73" i="4"/>
  <c r="AK73" i="4"/>
  <c r="AJ73" i="4"/>
  <c r="AI73" i="4"/>
  <c r="L73" i="4"/>
  <c r="BQ72" i="4"/>
  <c r="BR72" i="4" s="1"/>
  <c r="BO72" i="4"/>
  <c r="BN72" i="4"/>
  <c r="AL72" i="4"/>
  <c r="AK72" i="4"/>
  <c r="AJ72" i="4"/>
  <c r="AI72" i="4"/>
  <c r="L72" i="4"/>
  <c r="BR71" i="4"/>
  <c r="BQ71" i="4"/>
  <c r="BO71" i="4"/>
  <c r="AL71" i="4"/>
  <c r="AK71" i="4"/>
  <c r="AJ71" i="4"/>
  <c r="AI71" i="4"/>
  <c r="L71" i="4"/>
  <c r="BQ70" i="4"/>
  <c r="BR70" i="4" s="1"/>
  <c r="BO70" i="4"/>
  <c r="AL70" i="4"/>
  <c r="AK70" i="4"/>
  <c r="AJ70" i="4"/>
  <c r="AI70" i="4"/>
  <c r="L70" i="4"/>
  <c r="BR69" i="4"/>
  <c r="BQ69" i="4"/>
  <c r="BO69" i="4"/>
  <c r="BC69" i="4"/>
  <c r="AL69" i="4"/>
  <c r="AK69" i="4"/>
  <c r="AJ69" i="4"/>
  <c r="AI69" i="4"/>
  <c r="L69" i="4"/>
  <c r="BQ68" i="4"/>
  <c r="BR68" i="4" s="1"/>
  <c r="BO68" i="4"/>
  <c r="BC68" i="4"/>
  <c r="AL68" i="4"/>
  <c r="AK68" i="4"/>
  <c r="AJ68" i="4"/>
  <c r="AI68" i="4"/>
  <c r="L68" i="4"/>
  <c r="BR67" i="4"/>
  <c r="BQ67" i="4"/>
  <c r="BO67" i="4"/>
  <c r="AL67" i="4"/>
  <c r="AK67" i="4"/>
  <c r="AJ67" i="4"/>
  <c r="AI67" i="4"/>
  <c r="L67" i="4"/>
  <c r="BQ66" i="4"/>
  <c r="BR66" i="4" s="1"/>
  <c r="BO66" i="4"/>
  <c r="BL66" i="4"/>
  <c r="AL66" i="4"/>
  <c r="AK66" i="4"/>
  <c r="AJ66" i="4"/>
  <c r="AI66" i="4"/>
  <c r="L66" i="4"/>
  <c r="BR65" i="4"/>
  <c r="BQ65" i="4"/>
  <c r="BO65" i="4"/>
  <c r="AL65" i="4"/>
  <c r="AK65" i="4"/>
  <c r="AJ65" i="4"/>
  <c r="AI65" i="4"/>
  <c r="L65" i="4"/>
  <c r="BR64" i="4"/>
  <c r="BQ64" i="4"/>
  <c r="BO64" i="4"/>
  <c r="AL64" i="4"/>
  <c r="AK64" i="4"/>
  <c r="AJ64" i="4"/>
  <c r="AI64" i="4"/>
  <c r="L64" i="4"/>
  <c r="BQ63" i="4"/>
  <c r="BR63" i="4" s="1"/>
  <c r="BO63" i="4"/>
  <c r="AL63" i="4"/>
  <c r="AK63" i="4"/>
  <c r="AJ63" i="4"/>
  <c r="AI63" i="4"/>
  <c r="L63" i="4"/>
  <c r="BQ62" i="4"/>
  <c r="BR62" i="4" s="1"/>
  <c r="BO62" i="4"/>
  <c r="AL62" i="4"/>
  <c r="AK62" i="4"/>
  <c r="AJ62" i="4"/>
  <c r="AI62" i="4"/>
  <c r="L62" i="4"/>
  <c r="BR61" i="4"/>
  <c r="BQ61" i="4"/>
  <c r="BO61" i="4"/>
  <c r="BN61" i="4"/>
  <c r="AL61" i="4"/>
  <c r="AK61" i="4"/>
  <c r="AJ61" i="4"/>
  <c r="AI61" i="4"/>
  <c r="L61" i="4"/>
  <c r="BQ60" i="4"/>
  <c r="BR60" i="4" s="1"/>
  <c r="BO60" i="4"/>
  <c r="AL60" i="4"/>
  <c r="AK60" i="4"/>
  <c r="AJ60" i="4"/>
  <c r="AI60" i="4"/>
  <c r="L60" i="4"/>
  <c r="BQ59" i="4"/>
  <c r="BR59" i="4" s="1"/>
  <c r="BO59" i="4"/>
  <c r="AL59" i="4"/>
  <c r="AK59" i="4"/>
  <c r="AJ59" i="4"/>
  <c r="AI59" i="4"/>
  <c r="L59" i="4"/>
  <c r="BQ58" i="4"/>
  <c r="BR58" i="4" s="1"/>
  <c r="BO58" i="4"/>
  <c r="AL58" i="4"/>
  <c r="AK58" i="4"/>
  <c r="AJ58" i="4"/>
  <c r="AI58" i="4"/>
  <c r="L58" i="4"/>
  <c r="BQ57" i="4"/>
  <c r="BR57" i="4" s="1"/>
  <c r="BO57" i="4"/>
  <c r="BL57" i="4"/>
  <c r="AL57" i="4"/>
  <c r="AK57" i="4"/>
  <c r="AJ57" i="4"/>
  <c r="AI57" i="4"/>
  <c r="L57" i="4"/>
  <c r="BR56" i="4"/>
  <c r="BQ56" i="4"/>
  <c r="BO56" i="4"/>
  <c r="AL56" i="4"/>
  <c r="AK56" i="4"/>
  <c r="AJ56" i="4"/>
  <c r="AI56" i="4"/>
  <c r="L56" i="4"/>
  <c r="BQ55" i="4"/>
  <c r="BR55" i="4" s="1"/>
  <c r="BO55" i="4"/>
  <c r="AL55" i="4"/>
  <c r="AK55" i="4"/>
  <c r="AJ55" i="4"/>
  <c r="AI55" i="4"/>
  <c r="L55" i="4"/>
  <c r="BQ54" i="4"/>
  <c r="BR54" i="4" s="1"/>
  <c r="BO54" i="4"/>
  <c r="BC54" i="4"/>
  <c r="BB54" i="4"/>
  <c r="AL54" i="4"/>
  <c r="AK54" i="4"/>
  <c r="AJ54" i="4"/>
  <c r="AI54" i="4"/>
  <c r="L54" i="4"/>
  <c r="BQ53" i="4"/>
  <c r="BR53" i="4" s="1"/>
  <c r="BO53" i="4"/>
  <c r="AY53" i="4"/>
  <c r="AW53" i="4"/>
  <c r="AU53" i="4"/>
  <c r="AL53" i="4"/>
  <c r="AK53" i="4"/>
  <c r="AJ53" i="4"/>
  <c r="AI53" i="4"/>
  <c r="L53" i="4"/>
  <c r="BQ52" i="4"/>
  <c r="BR52" i="4" s="1"/>
  <c r="BO52" i="4"/>
  <c r="AY52" i="4"/>
  <c r="AU52" i="4"/>
  <c r="AP52" i="4"/>
  <c r="AL52" i="4"/>
  <c r="AK52" i="4"/>
  <c r="AJ52" i="4"/>
  <c r="AI52" i="4"/>
  <c r="L52" i="4"/>
  <c r="BR51" i="4"/>
  <c r="BQ51" i="4"/>
  <c r="BO51" i="4"/>
  <c r="AY51" i="4"/>
  <c r="AW51" i="4"/>
  <c r="AU51" i="4"/>
  <c r="AQ51" i="4"/>
  <c r="AP51" i="4"/>
  <c r="AL51" i="4"/>
  <c r="AK51" i="4"/>
  <c r="AJ51" i="4"/>
  <c r="AI51" i="4"/>
  <c r="L51" i="4"/>
  <c r="BQ50" i="4"/>
  <c r="BR50" i="4" s="1"/>
  <c r="BO50" i="4"/>
  <c r="AY50" i="4"/>
  <c r="AU50" i="4"/>
  <c r="AP50" i="4"/>
  <c r="AL50" i="4"/>
  <c r="AK50" i="4"/>
  <c r="AJ50" i="4"/>
  <c r="AI50" i="4"/>
  <c r="L50" i="4"/>
  <c r="BQ49" i="4"/>
  <c r="BR49" i="4" s="1"/>
  <c r="BO49" i="4"/>
  <c r="AY49" i="4"/>
  <c r="AU49" i="4"/>
  <c r="AQ49" i="4"/>
  <c r="AP49" i="4"/>
  <c r="AW49" i="4" s="1"/>
  <c r="AL49" i="4"/>
  <c r="AK49" i="4"/>
  <c r="AJ49" i="4"/>
  <c r="AI49" i="4"/>
  <c r="L49" i="4"/>
  <c r="BR48" i="4"/>
  <c r="BQ48" i="4"/>
  <c r="BO48" i="4"/>
  <c r="BI48" i="4"/>
  <c r="AY48" i="4"/>
  <c r="AU48" i="4"/>
  <c r="AP48" i="4"/>
  <c r="AW48" i="4" s="1"/>
  <c r="AL48" i="4"/>
  <c r="AK48" i="4"/>
  <c r="AJ48" i="4"/>
  <c r="AI48" i="4"/>
  <c r="L48" i="4"/>
  <c r="BQ47" i="4"/>
  <c r="BR47" i="4" s="1"/>
  <c r="BO47" i="4"/>
  <c r="BC47" i="4"/>
  <c r="AY47" i="4"/>
  <c r="AU47" i="4"/>
  <c r="AP47" i="4"/>
  <c r="AL47" i="4"/>
  <c r="AK47" i="4"/>
  <c r="AJ47" i="4"/>
  <c r="AI47" i="4"/>
  <c r="L47" i="4"/>
  <c r="BQ46" i="4"/>
  <c r="BR46" i="4" s="1"/>
  <c r="BO46" i="4"/>
  <c r="BB46" i="4"/>
  <c r="AY46" i="4"/>
  <c r="AW46" i="4"/>
  <c r="AU46" i="4"/>
  <c r="AP46" i="4"/>
  <c r="AQ46" i="4" s="1"/>
  <c r="AL46" i="4"/>
  <c r="AK46" i="4"/>
  <c r="AJ46" i="4"/>
  <c r="AI46" i="4"/>
  <c r="L46" i="4"/>
  <c r="F46" i="4"/>
  <c r="BQ45" i="4"/>
  <c r="BR45" i="4" s="1"/>
  <c r="BO45" i="4"/>
  <c r="BN45" i="4"/>
  <c r="BC45" i="4"/>
  <c r="AY45" i="4"/>
  <c r="AW45" i="4"/>
  <c r="AU45" i="4"/>
  <c r="AQ45" i="4"/>
  <c r="AP45" i="4"/>
  <c r="AL45" i="4"/>
  <c r="AK45" i="4"/>
  <c r="AJ45" i="4"/>
  <c r="AI45" i="4"/>
  <c r="L45" i="4"/>
  <c r="BR44" i="4"/>
  <c r="BQ44" i="4"/>
  <c r="BO44" i="4"/>
  <c r="BC44" i="4"/>
  <c r="AY44" i="4"/>
  <c r="AW44" i="4"/>
  <c r="AU44" i="4"/>
  <c r="AQ44" i="4"/>
  <c r="AP44" i="4"/>
  <c r="AL44" i="4"/>
  <c r="AK44" i="4"/>
  <c r="AJ44" i="4"/>
  <c r="AI44" i="4"/>
  <c r="L44" i="4"/>
  <c r="BR43" i="4"/>
  <c r="BQ43" i="4"/>
  <c r="BO43" i="4"/>
  <c r="AY43" i="4"/>
  <c r="AU43" i="4"/>
  <c r="AP43" i="4"/>
  <c r="AL43" i="4"/>
  <c r="AK43" i="4"/>
  <c r="AJ43" i="4"/>
  <c r="AI43" i="4"/>
  <c r="L43" i="4"/>
  <c r="BQ42" i="4"/>
  <c r="BR42" i="4" s="1"/>
  <c r="BO42" i="4"/>
  <c r="BK42" i="4"/>
  <c r="AY42" i="4"/>
  <c r="AU42" i="4"/>
  <c r="AP42" i="4"/>
  <c r="AQ42" i="4" s="1"/>
  <c r="AL42" i="4"/>
  <c r="AK42" i="4"/>
  <c r="AJ42" i="4"/>
  <c r="AI42" i="4"/>
  <c r="L42" i="4"/>
  <c r="BQ41" i="4"/>
  <c r="BR41" i="4" s="1"/>
  <c r="BO41" i="4"/>
  <c r="AY41" i="4"/>
  <c r="AW41" i="4"/>
  <c r="AU41" i="4"/>
  <c r="AQ41" i="4"/>
  <c r="AP41" i="4"/>
  <c r="AL41" i="4"/>
  <c r="AK41" i="4"/>
  <c r="AJ41" i="4"/>
  <c r="AI41" i="4"/>
  <c r="L41" i="4"/>
  <c r="BQ40" i="4"/>
  <c r="BR40" i="4" s="1"/>
  <c r="BO40" i="4"/>
  <c r="BC40" i="4"/>
  <c r="AY40" i="4"/>
  <c r="AU40" i="4"/>
  <c r="AQ40" i="4"/>
  <c r="AP40" i="4"/>
  <c r="AW40" i="4" s="1"/>
  <c r="AL40" i="4"/>
  <c r="AK40" i="4"/>
  <c r="AJ40" i="4"/>
  <c r="AI40" i="4"/>
  <c r="L40" i="4"/>
  <c r="BR39" i="4"/>
  <c r="BQ39" i="4"/>
  <c r="BO39" i="4"/>
  <c r="BC39" i="4"/>
  <c r="AY39" i="4"/>
  <c r="AW39" i="4"/>
  <c r="AU39" i="4"/>
  <c r="AQ39" i="4"/>
  <c r="AP39" i="4"/>
  <c r="AL39" i="4"/>
  <c r="AK39" i="4"/>
  <c r="AJ39" i="4"/>
  <c r="AI39" i="4"/>
  <c r="L39" i="4"/>
  <c r="BQ38" i="4"/>
  <c r="BR38" i="4" s="1"/>
  <c r="BO38" i="4"/>
  <c r="BC38" i="4"/>
  <c r="AY38" i="4"/>
  <c r="AU38" i="4"/>
  <c r="AQ38" i="4"/>
  <c r="AP38" i="4"/>
  <c r="AW38" i="4" s="1"/>
  <c r="AL38" i="4"/>
  <c r="AK38" i="4"/>
  <c r="AJ38" i="4"/>
  <c r="AI38" i="4"/>
  <c r="L38" i="4"/>
  <c r="BQ37" i="4"/>
  <c r="BR37" i="4" s="1"/>
  <c r="BO37" i="4"/>
  <c r="AY37" i="4"/>
  <c r="AW37" i="4"/>
  <c r="AU37" i="4"/>
  <c r="AP37" i="4"/>
  <c r="AQ37" i="4" s="1"/>
  <c r="AL37" i="4"/>
  <c r="AK37" i="4"/>
  <c r="AJ37" i="4"/>
  <c r="AI37" i="4"/>
  <c r="L37" i="4"/>
  <c r="BR36" i="4"/>
  <c r="BQ36" i="4"/>
  <c r="BO36" i="4"/>
  <c r="AY36" i="4"/>
  <c r="AW36" i="4"/>
  <c r="AU36" i="4"/>
  <c r="AP36" i="4"/>
  <c r="AQ36" i="4" s="1"/>
  <c r="AL36" i="4"/>
  <c r="AK36" i="4"/>
  <c r="AJ36" i="4"/>
  <c r="AI36" i="4"/>
  <c r="L36" i="4"/>
  <c r="BQ35" i="4"/>
  <c r="BR35" i="4" s="1"/>
  <c r="BO35" i="4"/>
  <c r="BL35" i="4"/>
  <c r="BI35" i="4"/>
  <c r="AY35" i="4"/>
  <c r="AW35" i="4"/>
  <c r="AU35" i="4"/>
  <c r="AQ35" i="4"/>
  <c r="AP35" i="4"/>
  <c r="AL35" i="4"/>
  <c r="AK35" i="4"/>
  <c r="AJ35" i="4"/>
  <c r="AI35" i="4"/>
  <c r="L35" i="4"/>
  <c r="BQ34" i="4"/>
  <c r="BR34" i="4" s="1"/>
  <c r="BO34" i="4"/>
  <c r="BC34" i="4"/>
  <c r="AY34" i="4"/>
  <c r="AW34" i="4"/>
  <c r="AU34" i="4"/>
  <c r="AQ34" i="4"/>
  <c r="AP34" i="4"/>
  <c r="AL34" i="4"/>
  <c r="AK34" i="4"/>
  <c r="AJ34" i="4"/>
  <c r="AI34" i="4"/>
  <c r="L34" i="4"/>
  <c r="BQ33" i="4"/>
  <c r="BR33" i="4" s="1"/>
  <c r="BO33" i="4"/>
  <c r="AY33" i="4"/>
  <c r="AU33" i="4"/>
  <c r="AQ33" i="4"/>
  <c r="AP33" i="4"/>
  <c r="AW33" i="4" s="1"/>
  <c r="AN33" i="4"/>
  <c r="AL33" i="4"/>
  <c r="AK33" i="4"/>
  <c r="AJ33" i="4"/>
  <c r="AI33" i="4"/>
  <c r="L33" i="4"/>
  <c r="BQ32" i="4"/>
  <c r="BR32" i="4" s="1"/>
  <c r="BO32" i="4"/>
  <c r="AY32" i="4"/>
  <c r="AU32" i="4"/>
  <c r="AQ32" i="4"/>
  <c r="AP32" i="4"/>
  <c r="AW32" i="4" s="1"/>
  <c r="AN32" i="4"/>
  <c r="AL32" i="4"/>
  <c r="AK32" i="4"/>
  <c r="AJ32" i="4"/>
  <c r="AI32" i="4"/>
  <c r="L32" i="4"/>
  <c r="BR31" i="4"/>
  <c r="BQ31" i="4"/>
  <c r="BO31" i="4"/>
  <c r="BC31" i="4"/>
  <c r="AY31" i="4"/>
  <c r="AW31" i="4"/>
  <c r="AV31" i="4"/>
  <c r="AU31" i="4"/>
  <c r="AP31" i="4"/>
  <c r="AQ31" i="4" s="1"/>
  <c r="AN31" i="4"/>
  <c r="AO31" i="4" s="1"/>
  <c r="AL31" i="4"/>
  <c r="AK31" i="4"/>
  <c r="AJ31" i="4"/>
  <c r="AI31" i="4"/>
  <c r="L31" i="4"/>
  <c r="BQ30" i="4"/>
  <c r="BR30" i="4" s="1"/>
  <c r="BO30" i="4"/>
  <c r="BL30" i="4"/>
  <c r="BC30" i="4"/>
  <c r="BB30" i="4"/>
  <c r="AY30" i="4"/>
  <c r="AW30" i="4"/>
  <c r="AV30" i="4"/>
  <c r="AU30" i="4"/>
  <c r="AP30" i="4"/>
  <c r="AQ30" i="4" s="1"/>
  <c r="AO30" i="4"/>
  <c r="AN30" i="4"/>
  <c r="AL30" i="4"/>
  <c r="AK30" i="4"/>
  <c r="AJ30" i="4"/>
  <c r="AI30" i="4"/>
  <c r="L30" i="4"/>
  <c r="BQ29" i="4"/>
  <c r="BR29" i="4" s="1"/>
  <c r="BO29" i="4"/>
  <c r="BC29" i="4"/>
  <c r="AY29" i="4"/>
  <c r="AW29" i="4"/>
  <c r="AU29" i="4"/>
  <c r="AP29" i="4"/>
  <c r="AQ29" i="4" s="1"/>
  <c r="AN29" i="4"/>
  <c r="AL29" i="4"/>
  <c r="AK29" i="4"/>
  <c r="AJ29" i="4"/>
  <c r="AI29" i="4"/>
  <c r="L29" i="4"/>
  <c r="BR28" i="4"/>
  <c r="BQ28" i="4"/>
  <c r="BO28" i="4"/>
  <c r="BC28" i="4"/>
  <c r="AY28" i="4"/>
  <c r="AW28" i="4"/>
  <c r="AV28" i="4"/>
  <c r="AU28" i="4"/>
  <c r="AP28" i="4"/>
  <c r="AQ28" i="4" s="1"/>
  <c r="AN28" i="4"/>
  <c r="AO28" i="4" s="1"/>
  <c r="AL28" i="4"/>
  <c r="AK28" i="4"/>
  <c r="AJ28" i="4"/>
  <c r="AI28" i="4"/>
  <c r="L28" i="4"/>
  <c r="BR27" i="4"/>
  <c r="BQ27" i="4"/>
  <c r="BO27" i="4"/>
  <c r="BC27" i="4"/>
  <c r="AY27" i="4"/>
  <c r="AX27" i="4"/>
  <c r="AW27" i="4"/>
  <c r="AU27" i="4"/>
  <c r="AP27" i="4"/>
  <c r="AQ27" i="4" s="1"/>
  <c r="AN27" i="4"/>
  <c r="AV27" i="4" s="1"/>
  <c r="AL27" i="4"/>
  <c r="AK27" i="4"/>
  <c r="AJ27" i="4"/>
  <c r="AI27" i="4"/>
  <c r="L27" i="4"/>
  <c r="BQ26" i="4"/>
  <c r="BR26" i="4" s="1"/>
  <c r="BO26" i="4"/>
  <c r="BC26" i="4"/>
  <c r="AY26" i="4"/>
  <c r="AX26" i="4"/>
  <c r="AW26" i="4"/>
  <c r="AU26" i="4"/>
  <c r="AS26" i="4"/>
  <c r="AQ26" i="4"/>
  <c r="AP26" i="4"/>
  <c r="AO26" i="4"/>
  <c r="AN26" i="4"/>
  <c r="AV26" i="4" s="1"/>
  <c r="AL26" i="4"/>
  <c r="AK26" i="4"/>
  <c r="AJ26" i="4"/>
  <c r="AI26" i="4"/>
  <c r="L26" i="4"/>
  <c r="BQ25" i="4"/>
  <c r="BR25" i="4" s="1"/>
  <c r="BO25" i="4"/>
  <c r="BK25" i="4"/>
  <c r="BF25" i="4"/>
  <c r="BC25" i="4"/>
  <c r="AY25" i="4"/>
  <c r="AX25" i="4"/>
  <c r="AW25" i="4"/>
  <c r="AV25" i="4"/>
  <c r="AU25" i="4"/>
  <c r="AS25" i="4"/>
  <c r="AP25" i="4"/>
  <c r="AQ25" i="4" s="1"/>
  <c r="AO25" i="4"/>
  <c r="AN25" i="4"/>
  <c r="AL25" i="4"/>
  <c r="AK25" i="4"/>
  <c r="AJ25" i="4"/>
  <c r="AI25" i="4"/>
  <c r="L25" i="4"/>
  <c r="BR24" i="4"/>
  <c r="BQ24" i="4"/>
  <c r="BO24" i="4"/>
  <c r="AY24" i="4"/>
  <c r="AX24" i="4"/>
  <c r="AW24" i="4"/>
  <c r="AU24" i="4"/>
  <c r="AS24" i="4"/>
  <c r="AQ24" i="4"/>
  <c r="AP24" i="4"/>
  <c r="AN24" i="4"/>
  <c r="AO24" i="4" s="1"/>
  <c r="AL24" i="4"/>
  <c r="AK24" i="4"/>
  <c r="AJ24" i="4"/>
  <c r="AI24" i="4"/>
  <c r="L24" i="4"/>
  <c r="BQ23" i="4"/>
  <c r="BR23" i="4" s="1"/>
  <c r="BO23" i="4"/>
  <c r="BN23" i="4"/>
  <c r="BC23" i="4"/>
  <c r="AY23" i="4"/>
  <c r="AX23" i="4"/>
  <c r="AU23" i="4"/>
  <c r="AS23" i="4"/>
  <c r="AP23" i="4"/>
  <c r="AW23" i="4" s="1"/>
  <c r="AN23" i="4"/>
  <c r="AL23" i="4"/>
  <c r="AK23" i="4"/>
  <c r="AJ23" i="4"/>
  <c r="AI23" i="4"/>
  <c r="L23" i="4"/>
  <c r="BQ22" i="4"/>
  <c r="BR22" i="4" s="1"/>
  <c r="BO22" i="4"/>
  <c r="BK22" i="4"/>
  <c r="BI22" i="4"/>
  <c r="BC22" i="4"/>
  <c r="AY22" i="4"/>
  <c r="AX22" i="4"/>
  <c r="AV22" i="4"/>
  <c r="AU22" i="4"/>
  <c r="AS22" i="4"/>
  <c r="AP22" i="4"/>
  <c r="AO22" i="4"/>
  <c r="AN22" i="4"/>
  <c r="AL22" i="4"/>
  <c r="AK22" i="4"/>
  <c r="AJ22" i="4"/>
  <c r="AI22" i="4"/>
  <c r="L22" i="4"/>
  <c r="BR21" i="4"/>
  <c r="BQ21" i="4"/>
  <c r="BO21" i="4"/>
  <c r="BI21" i="4"/>
  <c r="BC21" i="4"/>
  <c r="AY21" i="4"/>
  <c r="AX21" i="4"/>
  <c r="AW21" i="4"/>
  <c r="AV21" i="4"/>
  <c r="AU21" i="4"/>
  <c r="AS21" i="4"/>
  <c r="AQ21" i="4"/>
  <c r="AP21" i="4"/>
  <c r="AO21" i="4"/>
  <c r="AN21" i="4"/>
  <c r="AL21" i="4"/>
  <c r="AK21" i="4"/>
  <c r="AJ21" i="4"/>
  <c r="AI21" i="4"/>
  <c r="L21" i="4"/>
  <c r="BQ20" i="4"/>
  <c r="BO20" i="4"/>
  <c r="BL20" i="4"/>
  <c r="BC20" i="4"/>
  <c r="AY20" i="4"/>
  <c r="AX20" i="4"/>
  <c r="AV20" i="4"/>
  <c r="AU20" i="4"/>
  <c r="AS20" i="4"/>
  <c r="AP20" i="4"/>
  <c r="AW20" i="4" s="1"/>
  <c r="AN20" i="4"/>
  <c r="AO20" i="4" s="1"/>
  <c r="AL20" i="4"/>
  <c r="AK20" i="4"/>
  <c r="AJ20" i="4"/>
  <c r="AI20" i="4"/>
  <c r="L20" i="4"/>
  <c r="BQ19" i="4"/>
  <c r="BO19" i="4"/>
  <c r="BL19" i="4"/>
  <c r="BC19" i="4"/>
  <c r="BB19" i="4"/>
  <c r="AY19" i="4"/>
  <c r="AX19" i="4"/>
  <c r="AV19" i="4"/>
  <c r="AU19" i="4"/>
  <c r="AS19" i="4"/>
  <c r="AQ19" i="4"/>
  <c r="AP19" i="4"/>
  <c r="AW19" i="4" s="1"/>
  <c r="AO19" i="4"/>
  <c r="AN19" i="4"/>
  <c r="AL19" i="4"/>
  <c r="AK19" i="4"/>
  <c r="AJ19" i="4"/>
  <c r="AI19" i="4"/>
  <c r="L19" i="4"/>
  <c r="BQ18" i="4"/>
  <c r="BO18" i="4"/>
  <c r="BL18" i="4"/>
  <c r="AY18" i="4"/>
  <c r="AX18" i="4"/>
  <c r="AW18" i="4"/>
  <c r="AV18" i="4"/>
  <c r="AU18" i="4"/>
  <c r="AS18" i="4"/>
  <c r="AQ18" i="4"/>
  <c r="AP18" i="4"/>
  <c r="AN18" i="4"/>
  <c r="AO18" i="4" s="1"/>
  <c r="AL18" i="4"/>
  <c r="AK18" i="4"/>
  <c r="AJ18" i="4"/>
  <c r="AI18" i="4"/>
  <c r="L18" i="4"/>
  <c r="F18" i="4"/>
  <c r="BQ17" i="4"/>
  <c r="BO17" i="4"/>
  <c r="BC17" i="4"/>
  <c r="AY17" i="4"/>
  <c r="AX17" i="4"/>
  <c r="AW17" i="4"/>
  <c r="AV17" i="4"/>
  <c r="AU17" i="4"/>
  <c r="AQ17" i="4"/>
  <c r="AP17" i="4"/>
  <c r="AO17" i="4"/>
  <c r="AN17" i="4"/>
  <c r="AL17" i="4"/>
  <c r="AK17" i="4"/>
  <c r="AJ17" i="4"/>
  <c r="AI17" i="4"/>
  <c r="L17" i="4"/>
  <c r="BQ16" i="4"/>
  <c r="BR16" i="4" s="1"/>
  <c r="BO16" i="4"/>
  <c r="BL16" i="4"/>
  <c r="BC16" i="4"/>
  <c r="AY16" i="4"/>
  <c r="AX16" i="4"/>
  <c r="AV16" i="4"/>
  <c r="AU16" i="4"/>
  <c r="AS16" i="4"/>
  <c r="AP16" i="4"/>
  <c r="AW16" i="4" s="1"/>
  <c r="AN16" i="4"/>
  <c r="AO16" i="4" s="1"/>
  <c r="AL16" i="4"/>
  <c r="AK16" i="4"/>
  <c r="AJ16" i="4"/>
  <c r="AI16" i="4"/>
  <c r="L16" i="4"/>
  <c r="BQ15" i="4"/>
  <c r="BO15" i="4"/>
  <c r="BN15" i="4"/>
  <c r="BI15" i="4"/>
  <c r="BC15" i="4"/>
  <c r="AY15" i="4"/>
  <c r="AX15" i="4"/>
  <c r="AW15" i="4"/>
  <c r="AU15" i="4"/>
  <c r="AS15" i="4"/>
  <c r="AP15" i="4"/>
  <c r="AQ15" i="4" s="1"/>
  <c r="AN15" i="4"/>
  <c r="AL15" i="4"/>
  <c r="AK15" i="4"/>
  <c r="AJ15" i="4"/>
  <c r="AS27" i="4" s="1"/>
  <c r="AI15" i="4"/>
  <c r="AS17" i="4" s="1"/>
  <c r="L15" i="4"/>
  <c r="B15" i="4"/>
  <c r="BQ14" i="4"/>
  <c r="BO14" i="4"/>
  <c r="BI14" i="4"/>
  <c r="BC14" i="4"/>
  <c r="AY14" i="4"/>
  <c r="AX14" i="4"/>
  <c r="AU14" i="4"/>
  <c r="AS14" i="4"/>
  <c r="AQ14" i="4"/>
  <c r="AP14" i="4"/>
  <c r="AW14" i="4" s="1"/>
  <c r="AN14" i="4"/>
  <c r="AV14" i="4" s="1"/>
  <c r="AL14" i="4"/>
  <c r="AK14" i="4"/>
  <c r="AJ14" i="4"/>
  <c r="AI14" i="4"/>
  <c r="L14" i="4"/>
  <c r="B14" i="4"/>
  <c r="W14" i="4" s="1"/>
  <c r="BQ13" i="4"/>
  <c r="BR13" i="4" s="1"/>
  <c r="BO13" i="4"/>
  <c r="BK13" i="4"/>
  <c r="BI13" i="4"/>
  <c r="BF13" i="4"/>
  <c r="AY13" i="4"/>
  <c r="AX13" i="4"/>
  <c r="AU13" i="4"/>
  <c r="AS13" i="4"/>
  <c r="AP13" i="4"/>
  <c r="AN13" i="4"/>
  <c r="AL13" i="4"/>
  <c r="AK13" i="4"/>
  <c r="AJ13" i="4"/>
  <c r="AI13" i="4"/>
  <c r="L13" i="4"/>
  <c r="BQ12" i="4"/>
  <c r="BO12" i="4"/>
  <c r="BH12" i="4"/>
  <c r="BF12" i="4"/>
  <c r="BC12" i="4"/>
  <c r="AY12" i="4"/>
  <c r="AX12" i="4"/>
  <c r="AU12" i="4"/>
  <c r="AS12" i="4"/>
  <c r="AQ12" i="4"/>
  <c r="AP12" i="4"/>
  <c r="AW12" i="4" s="1"/>
  <c r="AN12" i="4"/>
  <c r="AL12" i="4"/>
  <c r="AK12" i="4"/>
  <c r="AJ12" i="4"/>
  <c r="AI12" i="4"/>
  <c r="W12" i="4"/>
  <c r="L12" i="4"/>
  <c r="K12" i="4"/>
  <c r="B12" i="4"/>
  <c r="B13" i="4" s="1"/>
  <c r="W13" i="4" s="1"/>
  <c r="BQ11" i="4"/>
  <c r="BR11" i="4" s="1"/>
  <c r="BO11" i="4"/>
  <c r="BN11" i="4"/>
  <c r="BB11" i="4"/>
  <c r="F10" i="9" s="1"/>
  <c r="AY11" i="4"/>
  <c r="AX11" i="4"/>
  <c r="AU11" i="4"/>
  <c r="AS11" i="4"/>
  <c r="AP11" i="4"/>
  <c r="AN11" i="4"/>
  <c r="AV11" i="4" s="1"/>
  <c r="AL11" i="4"/>
  <c r="AK11" i="4"/>
  <c r="AJ11" i="4"/>
  <c r="AI11" i="4"/>
  <c r="W11" i="4"/>
  <c r="L11" i="4"/>
  <c r="K11" i="4"/>
  <c r="F11" i="4"/>
  <c r="BN10" i="4"/>
  <c r="BN104" i="4" s="1"/>
  <c r="BL10" i="4"/>
  <c r="BL89" i="4" s="1"/>
  <c r="BK10" i="4"/>
  <c r="BI10" i="4"/>
  <c r="BI12" i="4" s="1"/>
  <c r="BH10" i="4"/>
  <c r="BH13" i="4" s="1"/>
  <c r="BF10" i="4"/>
  <c r="BD10" i="4"/>
  <c r="BC10" i="4"/>
  <c r="BC70" i="4" s="1"/>
  <c r="BB10" i="4"/>
  <c r="BB31" i="4" s="1"/>
  <c r="AU9" i="4"/>
  <c r="C9" i="4"/>
  <c r="W5" i="4"/>
  <c r="K5" i="4"/>
  <c r="AN2" i="4"/>
  <c r="AJ2" i="4"/>
  <c r="AN1" i="4"/>
  <c r="BQ110" i="3"/>
  <c r="BR110" i="3" s="1"/>
  <c r="AL110" i="3"/>
  <c r="AK110" i="3"/>
  <c r="AJ110" i="3"/>
  <c r="AI110" i="3"/>
  <c r="L110" i="3"/>
  <c r="BQ109" i="3"/>
  <c r="BR109" i="3" s="1"/>
  <c r="BN109" i="3"/>
  <c r="BK109" i="3"/>
  <c r="BJ109" i="3"/>
  <c r="BI109" i="3"/>
  <c r="AL109" i="3"/>
  <c r="AK109" i="3"/>
  <c r="AJ109" i="3"/>
  <c r="AI109" i="3"/>
  <c r="L109" i="3"/>
  <c r="BQ108" i="3"/>
  <c r="BR108" i="3" s="1"/>
  <c r="AL108" i="3"/>
  <c r="AK108" i="3"/>
  <c r="AJ108" i="3"/>
  <c r="AI108" i="3"/>
  <c r="L108" i="3"/>
  <c r="BQ107" i="3"/>
  <c r="BR107" i="3" s="1"/>
  <c r="AL107" i="3"/>
  <c r="AK107" i="3"/>
  <c r="AJ107" i="3"/>
  <c r="AI107" i="3"/>
  <c r="L107" i="3"/>
  <c r="BQ106" i="3"/>
  <c r="BR106" i="3" s="1"/>
  <c r="BN106" i="3"/>
  <c r="BL106" i="3"/>
  <c r="AL106" i="3"/>
  <c r="AK106" i="3"/>
  <c r="AJ106" i="3"/>
  <c r="AI106" i="3"/>
  <c r="L106" i="3"/>
  <c r="BQ105" i="3"/>
  <c r="BR105" i="3" s="1"/>
  <c r="AL105" i="3"/>
  <c r="AK105" i="3"/>
  <c r="AJ105" i="3"/>
  <c r="AI105" i="3"/>
  <c r="L105" i="3"/>
  <c r="BQ104" i="3"/>
  <c r="BR104" i="3" s="1"/>
  <c r="AL104" i="3"/>
  <c r="AK104" i="3"/>
  <c r="AJ104" i="3"/>
  <c r="AI104" i="3"/>
  <c r="L104" i="3"/>
  <c r="BR103" i="3"/>
  <c r="BQ103" i="3"/>
  <c r="AL103" i="3"/>
  <c r="AK103" i="3"/>
  <c r="AJ103" i="3"/>
  <c r="AI103" i="3"/>
  <c r="L103" i="3"/>
  <c r="BQ102" i="3"/>
  <c r="BR102" i="3" s="1"/>
  <c r="AL102" i="3"/>
  <c r="AK102" i="3"/>
  <c r="AJ102" i="3"/>
  <c r="AI102" i="3"/>
  <c r="L102" i="3"/>
  <c r="F102" i="3"/>
  <c r="BQ101" i="3"/>
  <c r="BR101" i="3" s="1"/>
  <c r="BL101" i="3"/>
  <c r="BK101" i="3"/>
  <c r="AL101" i="3"/>
  <c r="AK101" i="3"/>
  <c r="AJ101" i="3"/>
  <c r="AI101" i="3"/>
  <c r="L101" i="3"/>
  <c r="BR100" i="3"/>
  <c r="BQ100" i="3"/>
  <c r="BF100" i="3"/>
  <c r="AL100" i="3"/>
  <c r="AK100" i="3"/>
  <c r="AJ100" i="3"/>
  <c r="AI100" i="3"/>
  <c r="L100" i="3"/>
  <c r="BR99" i="3"/>
  <c r="BQ99" i="3"/>
  <c r="AL99" i="3"/>
  <c r="AK99" i="3"/>
  <c r="AJ99" i="3"/>
  <c r="AI99" i="3"/>
  <c r="L99" i="3"/>
  <c r="BR98" i="3"/>
  <c r="BQ98" i="3"/>
  <c r="AL98" i="3"/>
  <c r="AK98" i="3"/>
  <c r="AJ98" i="3"/>
  <c r="AI98" i="3"/>
  <c r="L98" i="3"/>
  <c r="BQ97" i="3"/>
  <c r="BR97" i="3" s="1"/>
  <c r="BE97" i="3"/>
  <c r="AL97" i="3"/>
  <c r="AK97" i="3"/>
  <c r="AJ97" i="3"/>
  <c r="AI97" i="3"/>
  <c r="L97" i="3"/>
  <c r="BQ96" i="3"/>
  <c r="BR96" i="3" s="1"/>
  <c r="AL96" i="3"/>
  <c r="AK96" i="3"/>
  <c r="AJ96" i="3"/>
  <c r="AI96" i="3"/>
  <c r="L96" i="3"/>
  <c r="BQ95" i="3"/>
  <c r="BR95" i="3" s="1"/>
  <c r="BM95" i="3"/>
  <c r="BD95" i="3"/>
  <c r="AL95" i="3"/>
  <c r="AK95" i="3"/>
  <c r="AJ95" i="3"/>
  <c r="AI95" i="3"/>
  <c r="L95" i="3"/>
  <c r="BR94" i="3"/>
  <c r="BQ94" i="3"/>
  <c r="AL94" i="3"/>
  <c r="AK94" i="3"/>
  <c r="AJ94" i="3"/>
  <c r="AI94" i="3"/>
  <c r="L94" i="3"/>
  <c r="BR93" i="3"/>
  <c r="BQ93" i="3"/>
  <c r="AL93" i="3"/>
  <c r="AK93" i="3"/>
  <c r="AJ93" i="3"/>
  <c r="AI93" i="3"/>
  <c r="L93" i="3"/>
  <c r="BR92" i="3"/>
  <c r="BQ92" i="3"/>
  <c r="BH92" i="3"/>
  <c r="AL92" i="3"/>
  <c r="AK92" i="3"/>
  <c r="AJ92" i="3"/>
  <c r="AI92" i="3"/>
  <c r="L92" i="3"/>
  <c r="BR91" i="3"/>
  <c r="BQ91" i="3"/>
  <c r="AL91" i="3"/>
  <c r="AK91" i="3"/>
  <c r="AJ91" i="3"/>
  <c r="AI91" i="3"/>
  <c r="L91" i="3"/>
  <c r="BQ90" i="3"/>
  <c r="BR90" i="3" s="1"/>
  <c r="AL90" i="3"/>
  <c r="AK90" i="3"/>
  <c r="AJ90" i="3"/>
  <c r="AI90" i="3"/>
  <c r="L90" i="3"/>
  <c r="BQ89" i="3"/>
  <c r="BR89" i="3" s="1"/>
  <c r="BH89" i="3"/>
  <c r="AL89" i="3"/>
  <c r="AK89" i="3"/>
  <c r="AJ89" i="3"/>
  <c r="AI89" i="3"/>
  <c r="L89" i="3"/>
  <c r="BR88" i="3"/>
  <c r="BQ88" i="3"/>
  <c r="AL88" i="3"/>
  <c r="AK88" i="3"/>
  <c r="AJ88" i="3"/>
  <c r="AI88" i="3"/>
  <c r="L88" i="3"/>
  <c r="BR87" i="3"/>
  <c r="BQ87" i="3"/>
  <c r="AL87" i="3"/>
  <c r="AK87" i="3"/>
  <c r="AJ87" i="3"/>
  <c r="AI87" i="3"/>
  <c r="L87" i="3"/>
  <c r="BR86" i="3"/>
  <c r="BQ86" i="3"/>
  <c r="BH86" i="3"/>
  <c r="AL86" i="3"/>
  <c r="AK86" i="3"/>
  <c r="AJ86" i="3"/>
  <c r="AI86" i="3"/>
  <c r="L86" i="3"/>
  <c r="BQ85" i="3"/>
  <c r="BR85" i="3" s="1"/>
  <c r="AL85" i="3"/>
  <c r="AK85" i="3"/>
  <c r="AJ85" i="3"/>
  <c r="AI85" i="3"/>
  <c r="L85" i="3"/>
  <c r="BR84" i="3"/>
  <c r="BQ84" i="3"/>
  <c r="AL84" i="3"/>
  <c r="AK84" i="3"/>
  <c r="AJ84" i="3"/>
  <c r="AI84" i="3"/>
  <c r="L84" i="3"/>
  <c r="BR83" i="3"/>
  <c r="BQ83" i="3"/>
  <c r="BE83" i="3"/>
  <c r="AL83" i="3"/>
  <c r="AK83" i="3"/>
  <c r="AJ83" i="3"/>
  <c r="AI83" i="3"/>
  <c r="L83" i="3"/>
  <c r="BR82" i="3"/>
  <c r="BQ82" i="3"/>
  <c r="AL82" i="3"/>
  <c r="AK82" i="3"/>
  <c r="AJ82" i="3"/>
  <c r="AI82" i="3"/>
  <c r="L82" i="3"/>
  <c r="BR81" i="3"/>
  <c r="BQ81" i="3"/>
  <c r="AL81" i="3"/>
  <c r="AK81" i="3"/>
  <c r="AJ81" i="3"/>
  <c r="AI81" i="3"/>
  <c r="L81" i="3"/>
  <c r="BR80" i="3"/>
  <c r="BQ80" i="3"/>
  <c r="AL80" i="3"/>
  <c r="AK80" i="3"/>
  <c r="AJ80" i="3"/>
  <c r="AI80" i="3"/>
  <c r="L80" i="3"/>
  <c r="BQ79" i="3"/>
  <c r="BR79" i="3" s="1"/>
  <c r="AL79" i="3"/>
  <c r="AK79" i="3"/>
  <c r="AJ79" i="3"/>
  <c r="AI79" i="3"/>
  <c r="L79" i="3"/>
  <c r="BQ78" i="3"/>
  <c r="BR78" i="3" s="1"/>
  <c r="AL78" i="3"/>
  <c r="AK78" i="3"/>
  <c r="AJ78" i="3"/>
  <c r="AI78" i="3"/>
  <c r="L78" i="3"/>
  <c r="BQ77" i="3"/>
  <c r="BR77" i="3" s="1"/>
  <c r="AL77" i="3"/>
  <c r="AK77" i="3"/>
  <c r="AJ77" i="3"/>
  <c r="AI77" i="3"/>
  <c r="L77" i="3"/>
  <c r="BQ76" i="3"/>
  <c r="BR76" i="3" s="1"/>
  <c r="AL76" i="3"/>
  <c r="AK76" i="3"/>
  <c r="AJ76" i="3"/>
  <c r="AI76" i="3"/>
  <c r="L76" i="3"/>
  <c r="BQ75" i="3"/>
  <c r="BR75" i="3" s="1"/>
  <c r="AL75" i="3"/>
  <c r="AK75" i="3"/>
  <c r="AJ75" i="3"/>
  <c r="AI75" i="3"/>
  <c r="L75" i="3"/>
  <c r="BQ74" i="3"/>
  <c r="BR74" i="3" s="1"/>
  <c r="BH74" i="3"/>
  <c r="AL74" i="3"/>
  <c r="AK74" i="3"/>
  <c r="AJ74" i="3"/>
  <c r="AI74" i="3"/>
  <c r="L74" i="3"/>
  <c r="BQ73" i="3"/>
  <c r="BR73" i="3" s="1"/>
  <c r="AL73" i="3"/>
  <c r="AK73" i="3"/>
  <c r="AJ73" i="3"/>
  <c r="AI73" i="3"/>
  <c r="L73" i="3"/>
  <c r="BQ72" i="3"/>
  <c r="BR72" i="3" s="1"/>
  <c r="BM72" i="3"/>
  <c r="BC72" i="3"/>
  <c r="AL72" i="3"/>
  <c r="AK72" i="3"/>
  <c r="AJ72" i="3"/>
  <c r="AI72" i="3"/>
  <c r="L72" i="3"/>
  <c r="BR71" i="3"/>
  <c r="BQ71" i="3"/>
  <c r="BC71" i="3"/>
  <c r="AL71" i="3"/>
  <c r="AK71" i="3"/>
  <c r="AJ71" i="3"/>
  <c r="AI71" i="3"/>
  <c r="L71" i="3"/>
  <c r="BQ70" i="3"/>
  <c r="BR70" i="3" s="1"/>
  <c r="AL70" i="3"/>
  <c r="AK70" i="3"/>
  <c r="AJ70" i="3"/>
  <c r="AI70" i="3"/>
  <c r="L70" i="3"/>
  <c r="BR69" i="3"/>
  <c r="BQ69" i="3"/>
  <c r="BH69" i="3"/>
  <c r="AL69" i="3"/>
  <c r="AK69" i="3"/>
  <c r="AJ69" i="3"/>
  <c r="AI69" i="3"/>
  <c r="L69" i="3"/>
  <c r="BR68" i="3"/>
  <c r="BQ68" i="3"/>
  <c r="BF68" i="3"/>
  <c r="BE68" i="3"/>
  <c r="AL68" i="3"/>
  <c r="AK68" i="3"/>
  <c r="AJ68" i="3"/>
  <c r="AI68" i="3"/>
  <c r="L68" i="3"/>
  <c r="BQ67" i="3"/>
  <c r="BR67" i="3" s="1"/>
  <c r="AL67" i="3"/>
  <c r="AK67" i="3"/>
  <c r="AJ67" i="3"/>
  <c r="AI67" i="3"/>
  <c r="L67" i="3"/>
  <c r="BQ66" i="3"/>
  <c r="BR66" i="3" s="1"/>
  <c r="AL66" i="3"/>
  <c r="AK66" i="3"/>
  <c r="AJ66" i="3"/>
  <c r="AI66" i="3"/>
  <c r="L66" i="3"/>
  <c r="BQ65" i="3"/>
  <c r="BR65" i="3" s="1"/>
  <c r="AL65" i="3"/>
  <c r="AK65" i="3"/>
  <c r="AJ65" i="3"/>
  <c r="AI65" i="3"/>
  <c r="L65" i="3"/>
  <c r="BQ64" i="3"/>
  <c r="BR64" i="3" s="1"/>
  <c r="AL64" i="3"/>
  <c r="AK64" i="3"/>
  <c r="AJ64" i="3"/>
  <c r="AI64" i="3"/>
  <c r="L64" i="3"/>
  <c r="F64" i="3"/>
  <c r="BQ63" i="3"/>
  <c r="BR63" i="3" s="1"/>
  <c r="AL63" i="3"/>
  <c r="AK63" i="3"/>
  <c r="AJ63" i="3"/>
  <c r="AI63" i="3"/>
  <c r="L63" i="3"/>
  <c r="BQ62" i="3"/>
  <c r="BR62" i="3" s="1"/>
  <c r="BH62" i="3"/>
  <c r="AL62" i="3"/>
  <c r="AK62" i="3"/>
  <c r="AJ62" i="3"/>
  <c r="AI62" i="3"/>
  <c r="L62" i="3"/>
  <c r="BR61" i="3"/>
  <c r="BQ61" i="3"/>
  <c r="AL61" i="3"/>
  <c r="AK61" i="3"/>
  <c r="AJ61" i="3"/>
  <c r="AI61" i="3"/>
  <c r="L61" i="3"/>
  <c r="BQ60" i="3"/>
  <c r="BR60" i="3" s="1"/>
  <c r="BN60" i="3"/>
  <c r="BF60" i="3"/>
  <c r="AL60" i="3"/>
  <c r="AK60" i="3"/>
  <c r="AJ60" i="3"/>
  <c r="AI60" i="3"/>
  <c r="L60" i="3"/>
  <c r="BQ59" i="3"/>
  <c r="BR59" i="3" s="1"/>
  <c r="AL59" i="3"/>
  <c r="AK59" i="3"/>
  <c r="AJ59" i="3"/>
  <c r="AI59" i="3"/>
  <c r="L59" i="3"/>
  <c r="BQ58" i="3"/>
  <c r="BR58" i="3" s="1"/>
  <c r="BM58" i="3"/>
  <c r="AL58" i="3"/>
  <c r="AK58" i="3"/>
  <c r="AJ58" i="3"/>
  <c r="AI58" i="3"/>
  <c r="L58" i="3"/>
  <c r="BQ57" i="3"/>
  <c r="BR57" i="3" s="1"/>
  <c r="BH57" i="3"/>
  <c r="AL57" i="3"/>
  <c r="AK57" i="3"/>
  <c r="AJ57" i="3"/>
  <c r="AI57" i="3"/>
  <c r="L57" i="3"/>
  <c r="BQ56" i="3"/>
  <c r="BR56" i="3" s="1"/>
  <c r="BH56" i="3"/>
  <c r="AL56" i="3"/>
  <c r="AK56" i="3"/>
  <c r="AJ56" i="3"/>
  <c r="AI56" i="3"/>
  <c r="L56" i="3"/>
  <c r="BR55" i="3"/>
  <c r="BQ55" i="3"/>
  <c r="AL55" i="3"/>
  <c r="AK55" i="3"/>
  <c r="AJ55" i="3"/>
  <c r="AI55" i="3"/>
  <c r="L55" i="3"/>
  <c r="F55" i="3"/>
  <c r="BR54" i="3"/>
  <c r="BQ54" i="3"/>
  <c r="AL54" i="3"/>
  <c r="AK54" i="3"/>
  <c r="AJ54" i="3"/>
  <c r="AI54" i="3"/>
  <c r="L54" i="3"/>
  <c r="BR53" i="3"/>
  <c r="BQ53" i="3"/>
  <c r="BM53" i="3"/>
  <c r="BL53" i="3"/>
  <c r="BK53" i="3"/>
  <c r="AY53" i="3"/>
  <c r="AW53" i="3"/>
  <c r="AU53" i="3"/>
  <c r="AL53" i="3"/>
  <c r="AK53" i="3"/>
  <c r="AJ53" i="3"/>
  <c r="AI53" i="3"/>
  <c r="L53" i="3"/>
  <c r="BR52" i="3"/>
  <c r="BQ52" i="3"/>
  <c r="BD52" i="3"/>
  <c r="AY52" i="3"/>
  <c r="AW52" i="3"/>
  <c r="AU52" i="3"/>
  <c r="AQ52" i="3"/>
  <c r="AP52" i="3"/>
  <c r="AL52" i="3"/>
  <c r="AK52" i="3"/>
  <c r="AJ52" i="3"/>
  <c r="AI52" i="3"/>
  <c r="L52" i="3"/>
  <c r="BR51" i="3"/>
  <c r="BQ51" i="3"/>
  <c r="BL51" i="3"/>
  <c r="AY51" i="3"/>
  <c r="AW51" i="3"/>
  <c r="AU51" i="3"/>
  <c r="AQ51" i="3"/>
  <c r="AP51" i="3"/>
  <c r="AL51" i="3"/>
  <c r="AK51" i="3"/>
  <c r="AJ51" i="3"/>
  <c r="AI51" i="3"/>
  <c r="L51" i="3"/>
  <c r="BR50" i="3"/>
  <c r="BQ50" i="3"/>
  <c r="AY50" i="3"/>
  <c r="AU50" i="3"/>
  <c r="AQ50" i="3"/>
  <c r="AP50" i="3"/>
  <c r="AW50" i="3" s="1"/>
  <c r="AL50" i="3"/>
  <c r="AK50" i="3"/>
  <c r="AJ50" i="3"/>
  <c r="AI50" i="3"/>
  <c r="L50" i="3"/>
  <c r="BR49" i="3"/>
  <c r="BQ49" i="3"/>
  <c r="AY49" i="3"/>
  <c r="AW49" i="3"/>
  <c r="AU49" i="3"/>
  <c r="AQ49" i="3"/>
  <c r="AP49" i="3"/>
  <c r="AL49" i="3"/>
  <c r="AK49" i="3"/>
  <c r="AJ49" i="3"/>
  <c r="AI49" i="3"/>
  <c r="L49" i="3"/>
  <c r="BQ48" i="3"/>
  <c r="BR48" i="3" s="1"/>
  <c r="BH48" i="3"/>
  <c r="AY48" i="3"/>
  <c r="AU48" i="3"/>
  <c r="AP48" i="3"/>
  <c r="AL48" i="3"/>
  <c r="AK48" i="3"/>
  <c r="AJ48" i="3"/>
  <c r="AI48" i="3"/>
  <c r="L48" i="3"/>
  <c r="BR47" i="3"/>
  <c r="BQ47" i="3"/>
  <c r="BF47" i="3"/>
  <c r="AY47" i="3"/>
  <c r="AU47" i="3"/>
  <c r="AP47" i="3"/>
  <c r="AW47" i="3" s="1"/>
  <c r="AL47" i="3"/>
  <c r="AK47" i="3"/>
  <c r="AJ47" i="3"/>
  <c r="AI47" i="3"/>
  <c r="L47" i="3"/>
  <c r="BR46" i="3"/>
  <c r="BQ46" i="3"/>
  <c r="BC46" i="3"/>
  <c r="AY46" i="3"/>
  <c r="AU46" i="3"/>
  <c r="AP46" i="3"/>
  <c r="AW46" i="3" s="1"/>
  <c r="AL46" i="3"/>
  <c r="AK46" i="3"/>
  <c r="AJ46" i="3"/>
  <c r="AI46" i="3"/>
  <c r="L46" i="3"/>
  <c r="F46" i="3"/>
  <c r="BR45" i="3"/>
  <c r="BQ45" i="3"/>
  <c r="BH45" i="3"/>
  <c r="BF45" i="3"/>
  <c r="AY45" i="3"/>
  <c r="AW45" i="3"/>
  <c r="AU45" i="3"/>
  <c r="AQ45" i="3"/>
  <c r="AP45" i="3"/>
  <c r="AL45" i="3"/>
  <c r="AK45" i="3"/>
  <c r="AJ45" i="3"/>
  <c r="AI45" i="3"/>
  <c r="L45" i="3"/>
  <c r="BR44" i="3"/>
  <c r="BQ44" i="3"/>
  <c r="BN44" i="3"/>
  <c r="AY44" i="3"/>
  <c r="AW44" i="3"/>
  <c r="AU44" i="3"/>
  <c r="AQ44" i="3"/>
  <c r="AP44" i="3"/>
  <c r="AL44" i="3"/>
  <c r="AK44" i="3"/>
  <c r="AJ44" i="3"/>
  <c r="AI44" i="3"/>
  <c r="L44" i="3"/>
  <c r="BR43" i="3"/>
  <c r="BQ43" i="3"/>
  <c r="BH43" i="3"/>
  <c r="AY43" i="3"/>
  <c r="AW43" i="3"/>
  <c r="AU43" i="3"/>
  <c r="AQ43" i="3"/>
  <c r="AP43" i="3"/>
  <c r="AL43" i="3"/>
  <c r="AK43" i="3"/>
  <c r="AJ43" i="3"/>
  <c r="AI43" i="3"/>
  <c r="L43" i="3"/>
  <c r="BQ42" i="3"/>
  <c r="BR42" i="3" s="1"/>
  <c r="BF42" i="3"/>
  <c r="BE42" i="3"/>
  <c r="AY42" i="3"/>
  <c r="AU42" i="3"/>
  <c r="AQ42" i="3"/>
  <c r="AP42" i="3"/>
  <c r="AW42" i="3" s="1"/>
  <c r="AL42" i="3"/>
  <c r="AK42" i="3"/>
  <c r="AJ42" i="3"/>
  <c r="AI42" i="3"/>
  <c r="L42" i="3"/>
  <c r="F42" i="3"/>
  <c r="BQ41" i="3"/>
  <c r="BR41" i="3" s="1"/>
  <c r="BM41" i="3"/>
  <c r="BL41" i="3"/>
  <c r="BK41" i="3"/>
  <c r="BI41" i="3"/>
  <c r="AY41" i="3"/>
  <c r="AU41" i="3"/>
  <c r="AP41" i="3"/>
  <c r="AW41" i="3" s="1"/>
  <c r="AL41" i="3"/>
  <c r="AK41" i="3"/>
  <c r="AJ41" i="3"/>
  <c r="AI41" i="3"/>
  <c r="L41" i="3"/>
  <c r="BQ40" i="3"/>
  <c r="BR40" i="3" s="1"/>
  <c r="BN40" i="3"/>
  <c r="AY40" i="3"/>
  <c r="AU40" i="3"/>
  <c r="AP40" i="3"/>
  <c r="AL40" i="3"/>
  <c r="AK40" i="3"/>
  <c r="AJ40" i="3"/>
  <c r="AI40" i="3"/>
  <c r="L40" i="3"/>
  <c r="BR39" i="3"/>
  <c r="BQ39" i="3"/>
  <c r="BH39" i="3"/>
  <c r="BE39" i="3"/>
  <c r="AY39" i="3"/>
  <c r="AW39" i="3"/>
  <c r="AU39" i="3"/>
  <c r="AP39" i="3"/>
  <c r="AQ39" i="3" s="1"/>
  <c r="AL39" i="3"/>
  <c r="AK39" i="3"/>
  <c r="AJ39" i="3"/>
  <c r="AI39" i="3"/>
  <c r="L39" i="3"/>
  <c r="BR38" i="3"/>
  <c r="BQ38" i="3"/>
  <c r="AY38" i="3"/>
  <c r="AW38" i="3"/>
  <c r="AU38" i="3"/>
  <c r="AP38" i="3"/>
  <c r="AQ38" i="3" s="1"/>
  <c r="AL38" i="3"/>
  <c r="AK38" i="3"/>
  <c r="AJ38" i="3"/>
  <c r="AI38" i="3"/>
  <c r="L38" i="3"/>
  <c r="F38" i="3"/>
  <c r="BR37" i="3"/>
  <c r="BQ37" i="3"/>
  <c r="BN37" i="3"/>
  <c r="BK37" i="3"/>
  <c r="BJ37" i="3"/>
  <c r="BH37" i="3"/>
  <c r="AY37" i="3"/>
  <c r="AW37" i="3"/>
  <c r="AU37" i="3"/>
  <c r="AQ37" i="3"/>
  <c r="AP37" i="3"/>
  <c r="AL37" i="3"/>
  <c r="AK37" i="3"/>
  <c r="AJ37" i="3"/>
  <c r="AI37" i="3"/>
  <c r="L37" i="3"/>
  <c r="BQ36" i="3"/>
  <c r="BR36" i="3" s="1"/>
  <c r="BE36" i="3"/>
  <c r="AY36" i="3"/>
  <c r="AW36" i="3"/>
  <c r="AU36" i="3"/>
  <c r="AQ36" i="3"/>
  <c r="I35" i="2" s="1"/>
  <c r="AP36" i="3"/>
  <c r="AL36" i="3"/>
  <c r="AK36" i="3"/>
  <c r="AJ36" i="3"/>
  <c r="AI36" i="3"/>
  <c r="L36" i="3"/>
  <c r="BR35" i="3"/>
  <c r="BQ35" i="3"/>
  <c r="BH35" i="3"/>
  <c r="BF35" i="3"/>
  <c r="BE35" i="3"/>
  <c r="AY35" i="3"/>
  <c r="AU35" i="3"/>
  <c r="AP35" i="3"/>
  <c r="AW35" i="3" s="1"/>
  <c r="AL35" i="3"/>
  <c r="AK35" i="3"/>
  <c r="AJ35" i="3"/>
  <c r="AI35" i="3"/>
  <c r="L35" i="3"/>
  <c r="F35" i="3"/>
  <c r="BQ34" i="3"/>
  <c r="BR34" i="3" s="1"/>
  <c r="BN34" i="3"/>
  <c r="BM34" i="3"/>
  <c r="AY34" i="3"/>
  <c r="AU34" i="3"/>
  <c r="AP34" i="3"/>
  <c r="AW34" i="3" s="1"/>
  <c r="AL34" i="3"/>
  <c r="AK34" i="3"/>
  <c r="AJ34" i="3"/>
  <c r="AI34" i="3"/>
  <c r="L34" i="3"/>
  <c r="BQ33" i="3"/>
  <c r="BR33" i="3" s="1"/>
  <c r="BF33" i="3"/>
  <c r="AY33" i="3"/>
  <c r="AW33" i="3"/>
  <c r="AV33" i="3"/>
  <c r="AU33" i="3"/>
  <c r="AQ33" i="3"/>
  <c r="AP33" i="3"/>
  <c r="AN33" i="3"/>
  <c r="AO33" i="3" s="1"/>
  <c r="AL33" i="3"/>
  <c r="AK33" i="3"/>
  <c r="AJ33" i="3"/>
  <c r="AI33" i="3"/>
  <c r="L33" i="3"/>
  <c r="BR32" i="3"/>
  <c r="BQ32" i="3"/>
  <c r="BM32" i="3"/>
  <c r="BK32" i="3"/>
  <c r="AY32" i="3"/>
  <c r="AV32" i="3"/>
  <c r="AU32" i="3"/>
  <c r="AQ32" i="3"/>
  <c r="AP32" i="3"/>
  <c r="AW32" i="3" s="1"/>
  <c r="AO32" i="3"/>
  <c r="AN32" i="3"/>
  <c r="AL32" i="3"/>
  <c r="AK32" i="3"/>
  <c r="AJ32" i="3"/>
  <c r="AI32" i="3"/>
  <c r="L32" i="3"/>
  <c r="BQ31" i="3"/>
  <c r="BR31" i="3" s="1"/>
  <c r="BH31" i="3"/>
  <c r="BF31" i="3"/>
  <c r="AY31" i="3"/>
  <c r="AV31" i="3"/>
  <c r="AU31" i="3"/>
  <c r="AP31" i="3"/>
  <c r="AO31" i="3"/>
  <c r="AN31" i="3"/>
  <c r="AL31" i="3"/>
  <c r="AK31" i="3"/>
  <c r="AJ31" i="3"/>
  <c r="AI31" i="3"/>
  <c r="L31" i="3"/>
  <c r="F31" i="3"/>
  <c r="BQ30" i="3"/>
  <c r="BL30" i="3"/>
  <c r="BK30" i="3"/>
  <c r="BF30" i="3"/>
  <c r="AY30" i="3"/>
  <c r="AV30" i="3"/>
  <c r="AU30" i="3"/>
  <c r="AP30" i="3"/>
  <c r="AW30" i="3" s="1"/>
  <c r="AO30" i="3"/>
  <c r="AN30" i="3"/>
  <c r="AL30" i="3"/>
  <c r="AK30" i="3"/>
  <c r="AJ30" i="3"/>
  <c r="AI30" i="3"/>
  <c r="L30" i="3"/>
  <c r="BQ29" i="3"/>
  <c r="BR29" i="3" s="1"/>
  <c r="BF29" i="3"/>
  <c r="BE29" i="3"/>
  <c r="AY29" i="3"/>
  <c r="AW29" i="3"/>
  <c r="AV29" i="3"/>
  <c r="AU29" i="3"/>
  <c r="AQ29" i="3"/>
  <c r="AP29" i="3"/>
  <c r="AN29" i="3"/>
  <c r="AO29" i="3" s="1"/>
  <c r="AL29" i="3"/>
  <c r="AK29" i="3"/>
  <c r="AJ29" i="3"/>
  <c r="AI29" i="3"/>
  <c r="L29" i="3"/>
  <c r="F29" i="3"/>
  <c r="BQ28" i="3"/>
  <c r="BK28" i="3"/>
  <c r="BH28" i="3"/>
  <c r="BF28" i="3"/>
  <c r="AY28" i="3"/>
  <c r="AW28" i="3"/>
  <c r="AV28" i="3"/>
  <c r="AU28" i="3"/>
  <c r="AQ28" i="3"/>
  <c r="AP28" i="3"/>
  <c r="AO28" i="3"/>
  <c r="AN28" i="3"/>
  <c r="AL28" i="3"/>
  <c r="AK28" i="3"/>
  <c r="AJ28" i="3"/>
  <c r="AI28" i="3"/>
  <c r="L28" i="3"/>
  <c r="BQ27" i="3"/>
  <c r="BH27" i="3"/>
  <c r="BF27" i="3"/>
  <c r="BE27" i="3"/>
  <c r="BC27" i="3"/>
  <c r="AY27" i="3"/>
  <c r="AX27" i="3"/>
  <c r="AW27" i="3"/>
  <c r="AU27" i="3"/>
  <c r="AS27" i="3"/>
  <c r="AP27" i="3"/>
  <c r="AQ27" i="3" s="1"/>
  <c r="AO27" i="3"/>
  <c r="AN27" i="3"/>
  <c r="BH10" i="3" s="1"/>
  <c r="BH88" i="3" s="1"/>
  <c r="AL27" i="3"/>
  <c r="AK27" i="3"/>
  <c r="AJ27" i="3"/>
  <c r="AI27" i="3"/>
  <c r="L27" i="3"/>
  <c r="F27" i="3"/>
  <c r="BQ26" i="3"/>
  <c r="BM26" i="3"/>
  <c r="BF26" i="3"/>
  <c r="AY26" i="3"/>
  <c r="AX26" i="3"/>
  <c r="AW26" i="3"/>
  <c r="AU26" i="3"/>
  <c r="AS26" i="3"/>
  <c r="AQ26" i="3"/>
  <c r="AP26" i="3"/>
  <c r="AO26" i="3"/>
  <c r="E15" i="2" s="1"/>
  <c r="AN26" i="3"/>
  <c r="AV26" i="3" s="1"/>
  <c r="AL26" i="3"/>
  <c r="AK26" i="3"/>
  <c r="AJ26" i="3"/>
  <c r="AI26" i="3"/>
  <c r="L26" i="3"/>
  <c r="BQ25" i="3"/>
  <c r="BH25" i="3"/>
  <c r="BF25" i="3"/>
  <c r="BE25" i="3"/>
  <c r="AY25" i="3"/>
  <c r="AX25" i="3"/>
  <c r="AW25" i="3"/>
  <c r="AV25" i="3"/>
  <c r="AU25" i="3"/>
  <c r="AS25" i="3"/>
  <c r="AQ25" i="3"/>
  <c r="AP25" i="3"/>
  <c r="AN25" i="3"/>
  <c r="AO25" i="3" s="1"/>
  <c r="AL25" i="3"/>
  <c r="AK25" i="3"/>
  <c r="AJ25" i="3"/>
  <c r="AI25" i="3"/>
  <c r="L25" i="3"/>
  <c r="F25" i="3"/>
  <c r="BQ24" i="3"/>
  <c r="BE24" i="3"/>
  <c r="AY24" i="3"/>
  <c r="AX24" i="3"/>
  <c r="AV24" i="3"/>
  <c r="AU24" i="3"/>
  <c r="AS24" i="3"/>
  <c r="AP24" i="3"/>
  <c r="AQ24" i="3" s="1"/>
  <c r="AN24" i="3"/>
  <c r="AO24" i="3" s="1"/>
  <c r="AL24" i="3"/>
  <c r="AK24" i="3"/>
  <c r="AJ24" i="3"/>
  <c r="AI24" i="3"/>
  <c r="L24" i="3"/>
  <c r="F24" i="3"/>
  <c r="BQ23" i="3"/>
  <c r="BN23" i="3"/>
  <c r="BM23" i="3"/>
  <c r="BK23" i="3"/>
  <c r="BJ23" i="3"/>
  <c r="BH23" i="3"/>
  <c r="AY23" i="3"/>
  <c r="AX23" i="3"/>
  <c r="AW23" i="3"/>
  <c r="AU23" i="3"/>
  <c r="AS23" i="3"/>
  <c r="AP23" i="3"/>
  <c r="AQ23" i="3" s="1"/>
  <c r="AN23" i="3"/>
  <c r="BD10" i="3" s="1"/>
  <c r="AL23" i="3"/>
  <c r="AK23" i="3"/>
  <c r="AJ23" i="3"/>
  <c r="AI23" i="3"/>
  <c r="L23" i="3"/>
  <c r="BQ22" i="3"/>
  <c r="BH22" i="3"/>
  <c r="BE22" i="3"/>
  <c r="AY22" i="3"/>
  <c r="AX22" i="3"/>
  <c r="AW22" i="3"/>
  <c r="AU22" i="3"/>
  <c r="AS22" i="3"/>
  <c r="AQ22" i="3"/>
  <c r="AP22" i="3"/>
  <c r="AN22" i="3"/>
  <c r="BC10" i="3" s="1"/>
  <c r="BC105" i="3" s="1"/>
  <c r="AL22" i="3"/>
  <c r="AK22" i="3"/>
  <c r="AJ22" i="3"/>
  <c r="AI22" i="3"/>
  <c r="L22" i="3"/>
  <c r="BQ21" i="3"/>
  <c r="BF21" i="3"/>
  <c r="BE21" i="3"/>
  <c r="AY21" i="3"/>
  <c r="AX21" i="3"/>
  <c r="AV21" i="3"/>
  <c r="AU21" i="3"/>
  <c r="AS21" i="3"/>
  <c r="AP21" i="3"/>
  <c r="AW21" i="3" s="1"/>
  <c r="AO21" i="3"/>
  <c r="AN21" i="3"/>
  <c r="AL21" i="3"/>
  <c r="AK21" i="3"/>
  <c r="AJ21" i="3"/>
  <c r="AI21" i="3"/>
  <c r="L21" i="3"/>
  <c r="F21" i="3"/>
  <c r="BQ20" i="3"/>
  <c r="BN20" i="3"/>
  <c r="BM20" i="3"/>
  <c r="BL20" i="3"/>
  <c r="BH20" i="3"/>
  <c r="BF20" i="3"/>
  <c r="AY20" i="3"/>
  <c r="AX20" i="3"/>
  <c r="AU20" i="3"/>
  <c r="AS20" i="3"/>
  <c r="AP20" i="3"/>
  <c r="AN20" i="3"/>
  <c r="AO20" i="3" s="1"/>
  <c r="AL20" i="3"/>
  <c r="AK20" i="3"/>
  <c r="AJ20" i="3"/>
  <c r="AI20" i="3"/>
  <c r="L20" i="3"/>
  <c r="F20" i="3"/>
  <c r="BQ19" i="3"/>
  <c r="BL19" i="3"/>
  <c r="BH19" i="3"/>
  <c r="BF19" i="3"/>
  <c r="AY19" i="3"/>
  <c r="AX19" i="3"/>
  <c r="AU19" i="3"/>
  <c r="AS19" i="3"/>
  <c r="AP19" i="3"/>
  <c r="AW19" i="3" s="1"/>
  <c r="AO19" i="3"/>
  <c r="AN19" i="3"/>
  <c r="AV19" i="3" s="1"/>
  <c r="AL19" i="3"/>
  <c r="AK19" i="3"/>
  <c r="AJ19" i="3"/>
  <c r="AI19" i="3"/>
  <c r="L19" i="3"/>
  <c r="F19" i="3"/>
  <c r="BQ18" i="3"/>
  <c r="BF18" i="3"/>
  <c r="BE18" i="3"/>
  <c r="AY18" i="3"/>
  <c r="AX18" i="3"/>
  <c r="AV18" i="3"/>
  <c r="AU18" i="3"/>
  <c r="AS18" i="3"/>
  <c r="AQ18" i="3"/>
  <c r="AP18" i="3"/>
  <c r="AW18" i="3" s="1"/>
  <c r="AO18" i="3"/>
  <c r="AN18" i="3"/>
  <c r="AL18" i="3"/>
  <c r="AK18" i="3"/>
  <c r="AJ18" i="3"/>
  <c r="AI18" i="3"/>
  <c r="L18" i="3"/>
  <c r="F18" i="3"/>
  <c r="BQ17" i="3"/>
  <c r="BN17" i="3"/>
  <c r="BM17" i="3"/>
  <c r="BH17" i="3"/>
  <c r="BF17" i="3"/>
  <c r="BE17" i="3"/>
  <c r="AY17" i="3"/>
  <c r="AX17" i="3"/>
  <c r="AU17" i="3"/>
  <c r="AS17" i="3"/>
  <c r="AP17" i="3"/>
  <c r="AN17" i="3"/>
  <c r="AO17" i="3" s="1"/>
  <c r="AL17" i="3"/>
  <c r="AK17" i="3"/>
  <c r="AJ17" i="3"/>
  <c r="AI17" i="3"/>
  <c r="L17" i="3"/>
  <c r="BQ16" i="3"/>
  <c r="BH16" i="3"/>
  <c r="BF16" i="3"/>
  <c r="AY16" i="3"/>
  <c r="AX16" i="3"/>
  <c r="AU16" i="3"/>
  <c r="AS16" i="3"/>
  <c r="AQ16" i="3"/>
  <c r="AP16" i="3"/>
  <c r="AW16" i="3" s="1"/>
  <c r="AO16" i="3"/>
  <c r="AN16" i="3"/>
  <c r="AV16" i="3" s="1"/>
  <c r="AL16" i="3"/>
  <c r="AK16" i="3"/>
  <c r="AJ16" i="3"/>
  <c r="AI16" i="3"/>
  <c r="L16" i="3"/>
  <c r="F16" i="3"/>
  <c r="BR15" i="3"/>
  <c r="BQ15" i="3"/>
  <c r="BL15" i="3"/>
  <c r="BH15" i="3"/>
  <c r="BF15" i="3"/>
  <c r="BE15" i="3"/>
  <c r="BD15" i="3"/>
  <c r="AY15" i="3"/>
  <c r="AX15" i="3"/>
  <c r="AW15" i="3"/>
  <c r="AU15" i="3"/>
  <c r="AS15" i="3"/>
  <c r="AQ15" i="3"/>
  <c r="AP15" i="3"/>
  <c r="AO15" i="3"/>
  <c r="AN15" i="3"/>
  <c r="AV15" i="3" s="1"/>
  <c r="AL15" i="3"/>
  <c r="AK15" i="3"/>
  <c r="AJ15" i="3"/>
  <c r="AI15" i="3"/>
  <c r="L15" i="3"/>
  <c r="F15" i="3"/>
  <c r="BR14" i="3"/>
  <c r="BQ14" i="3"/>
  <c r="BH14" i="3"/>
  <c r="BF14" i="3"/>
  <c r="BE14" i="3"/>
  <c r="AY14" i="3"/>
  <c r="AX14" i="3"/>
  <c r="AW14" i="3"/>
  <c r="AV14" i="3"/>
  <c r="AU14" i="3"/>
  <c r="AS14" i="3"/>
  <c r="AP14" i="3"/>
  <c r="AQ14" i="3" s="1"/>
  <c r="AO14" i="3"/>
  <c r="AN14" i="3"/>
  <c r="AL14" i="3"/>
  <c r="AK14" i="3"/>
  <c r="AJ14" i="3"/>
  <c r="AI14" i="3"/>
  <c r="L14" i="3"/>
  <c r="F14" i="3"/>
  <c r="BQ13" i="3"/>
  <c r="BR13" i="3" s="1"/>
  <c r="BH13" i="3"/>
  <c r="BF13" i="3"/>
  <c r="BE13" i="3"/>
  <c r="AY13" i="3"/>
  <c r="AX13" i="3"/>
  <c r="AW13" i="3"/>
  <c r="AV13" i="3"/>
  <c r="AU13" i="3"/>
  <c r="AS13" i="3"/>
  <c r="AP13" i="3"/>
  <c r="AQ13" i="3" s="1"/>
  <c r="AN13" i="3"/>
  <c r="AO13" i="3" s="1"/>
  <c r="AL13" i="3"/>
  <c r="AK13" i="3"/>
  <c r="AJ13" i="3"/>
  <c r="AI13" i="3"/>
  <c r="L13" i="3"/>
  <c r="BQ12" i="3"/>
  <c r="BR12" i="3" s="1"/>
  <c r="BN12" i="3"/>
  <c r="BM12" i="3"/>
  <c r="BH12" i="3"/>
  <c r="BF12" i="3"/>
  <c r="AY12" i="3"/>
  <c r="AX12" i="3"/>
  <c r="AV12" i="3"/>
  <c r="AU12" i="3"/>
  <c r="AU9" i="3" s="1"/>
  <c r="AS12" i="3"/>
  <c r="AP12" i="3"/>
  <c r="AW12" i="3" s="1"/>
  <c r="AO12" i="3"/>
  <c r="AN12" i="3"/>
  <c r="AL12" i="3"/>
  <c r="AK12" i="3"/>
  <c r="AJ12" i="3"/>
  <c r="AI12" i="3"/>
  <c r="L12" i="3"/>
  <c r="F12" i="3"/>
  <c r="B12" i="3"/>
  <c r="W12" i="3" s="1"/>
  <c r="BR11" i="3"/>
  <c r="BQ11" i="3"/>
  <c r="BN11" i="3"/>
  <c r="BL11" i="3"/>
  <c r="BK11" i="3"/>
  <c r="BJ11" i="3"/>
  <c r="BH11" i="3"/>
  <c r="BE11" i="3"/>
  <c r="AY11" i="3"/>
  <c r="AX11" i="3"/>
  <c r="AU11" i="3"/>
  <c r="AS11" i="3"/>
  <c r="AP11" i="3"/>
  <c r="AW11" i="3" s="1"/>
  <c r="AN11" i="3"/>
  <c r="BB10" i="3" s="1"/>
  <c r="AL11" i="3"/>
  <c r="AK11" i="3"/>
  <c r="AJ11" i="3"/>
  <c r="AI11" i="3"/>
  <c r="W11" i="3"/>
  <c r="L11" i="3"/>
  <c r="K11" i="3"/>
  <c r="F11" i="3"/>
  <c r="C11" i="3"/>
  <c r="C12" i="3" s="1"/>
  <c r="BN10" i="3"/>
  <c r="BN42" i="3" s="1"/>
  <c r="BM10" i="3"/>
  <c r="BM42" i="3" s="1"/>
  <c r="BL10" i="3"/>
  <c r="BK10" i="3"/>
  <c r="BJ10" i="3"/>
  <c r="BJ46" i="3" s="1"/>
  <c r="BI10" i="3"/>
  <c r="BI49" i="3" s="1"/>
  <c r="BG10" i="3"/>
  <c r="BG107" i="3" s="1"/>
  <c r="BF10" i="3"/>
  <c r="BF104" i="3" s="1"/>
  <c r="BE10" i="3"/>
  <c r="BE104" i="3" s="1"/>
  <c r="F9" i="3"/>
  <c r="C9" i="3"/>
  <c r="W5" i="3"/>
  <c r="K5" i="3"/>
  <c r="B4" i="3"/>
  <c r="W4" i="3" s="1"/>
  <c r="AN2" i="3"/>
  <c r="AJ2" i="3"/>
  <c r="F65" i="3" s="1"/>
  <c r="AN1" i="3"/>
  <c r="H52" i="2"/>
  <c r="D52" i="2"/>
  <c r="S51" i="2"/>
  <c r="R51" i="2"/>
  <c r="Q51" i="2"/>
  <c r="P51" i="2"/>
  <c r="S50" i="2"/>
  <c r="R50" i="2"/>
  <c r="Q50" i="2"/>
  <c r="P50" i="2"/>
  <c r="S49" i="2"/>
  <c r="R49" i="2"/>
  <c r="Q49" i="2"/>
  <c r="P49" i="2"/>
  <c r="S48" i="2"/>
  <c r="R48" i="2"/>
  <c r="Q48" i="2"/>
  <c r="P48" i="2"/>
  <c r="S47" i="2"/>
  <c r="R47" i="2"/>
  <c r="Q47" i="2"/>
  <c r="P47" i="2"/>
  <c r="S46" i="2"/>
  <c r="R46" i="2"/>
  <c r="Q46" i="2"/>
  <c r="P46" i="2"/>
  <c r="S45" i="2"/>
  <c r="R45" i="2"/>
  <c r="Q45" i="2"/>
  <c r="P45" i="2"/>
  <c r="S44" i="2"/>
  <c r="R44" i="2"/>
  <c r="Q44" i="2"/>
  <c r="P44" i="2"/>
  <c r="I44" i="2"/>
  <c r="S43" i="2"/>
  <c r="R43" i="2"/>
  <c r="Q43" i="2"/>
  <c r="P43" i="2"/>
  <c r="S42" i="2"/>
  <c r="R42" i="2"/>
  <c r="Q42" i="2"/>
  <c r="P42" i="2"/>
  <c r="S41" i="2"/>
  <c r="R41" i="2"/>
  <c r="Q41" i="2"/>
  <c r="P41" i="2"/>
  <c r="I41" i="2"/>
  <c r="S40" i="2"/>
  <c r="R40" i="2"/>
  <c r="Q40" i="2"/>
  <c r="P40" i="2"/>
  <c r="S39" i="2"/>
  <c r="R39" i="2"/>
  <c r="Q39" i="2"/>
  <c r="P39" i="2"/>
  <c r="S38" i="2"/>
  <c r="R38" i="2"/>
  <c r="Q38" i="2"/>
  <c r="P38" i="2"/>
  <c r="S37" i="2"/>
  <c r="R37" i="2"/>
  <c r="Q37" i="2"/>
  <c r="P37" i="2"/>
  <c r="S36" i="2"/>
  <c r="R36" i="2"/>
  <c r="Q36" i="2"/>
  <c r="P36" i="2"/>
  <c r="D36" i="2"/>
  <c r="S35" i="2"/>
  <c r="R35" i="2"/>
  <c r="Q35" i="2"/>
  <c r="P35" i="2"/>
  <c r="O35" i="2"/>
  <c r="N35" i="2"/>
  <c r="M35" i="2"/>
  <c r="L35" i="2"/>
  <c r="S34" i="2"/>
  <c r="R34" i="2"/>
  <c r="Q34" i="2"/>
  <c r="P34" i="2"/>
  <c r="O34" i="2"/>
  <c r="N34" i="2"/>
  <c r="M34" i="2"/>
  <c r="L34" i="2"/>
  <c r="S33" i="2"/>
  <c r="R33" i="2"/>
  <c r="Q33" i="2"/>
  <c r="P33" i="2"/>
  <c r="O33" i="2"/>
  <c r="N33" i="2"/>
  <c r="M33" i="2"/>
  <c r="L33" i="2"/>
  <c r="S32" i="2"/>
  <c r="R32" i="2"/>
  <c r="Q32" i="2"/>
  <c r="P32" i="2"/>
  <c r="O32" i="2"/>
  <c r="N32" i="2"/>
  <c r="M32" i="2"/>
  <c r="L32" i="2"/>
  <c r="S31" i="2"/>
  <c r="R31" i="2"/>
  <c r="Q31" i="2"/>
  <c r="P31" i="2"/>
  <c r="O31" i="2"/>
  <c r="N31" i="2"/>
  <c r="M31" i="2"/>
  <c r="L31" i="2"/>
  <c r="I31" i="2"/>
  <c r="S30" i="2"/>
  <c r="R30" i="2"/>
  <c r="Q30" i="2"/>
  <c r="P30" i="2"/>
  <c r="O30" i="2"/>
  <c r="N30" i="2"/>
  <c r="M30" i="2"/>
  <c r="L30" i="2"/>
  <c r="E30" i="2"/>
  <c r="T29" i="2"/>
  <c r="S29" i="2"/>
  <c r="R29" i="2"/>
  <c r="Q29" i="2"/>
  <c r="P29" i="2"/>
  <c r="O29" i="2"/>
  <c r="N29" i="2"/>
  <c r="M29" i="2"/>
  <c r="L29" i="2"/>
  <c r="T28" i="2"/>
  <c r="S28" i="2"/>
  <c r="R28" i="2"/>
  <c r="Q28" i="2"/>
  <c r="P28" i="2"/>
  <c r="O28" i="2"/>
  <c r="N28" i="2"/>
  <c r="M28" i="2"/>
  <c r="L28" i="2"/>
  <c r="T27" i="2"/>
  <c r="S27" i="2"/>
  <c r="R27" i="2"/>
  <c r="Q27" i="2"/>
  <c r="P27" i="2"/>
  <c r="O27" i="2"/>
  <c r="N27" i="2"/>
  <c r="M27" i="2"/>
  <c r="L27" i="2"/>
  <c r="S26" i="2"/>
  <c r="R26" i="2"/>
  <c r="Q26" i="2"/>
  <c r="P26" i="2"/>
  <c r="O26" i="2"/>
  <c r="N26" i="2"/>
  <c r="M26" i="2"/>
  <c r="L26" i="2"/>
  <c r="I26" i="2"/>
  <c r="S25" i="2"/>
  <c r="R25" i="2"/>
  <c r="Q25" i="2"/>
  <c r="P25" i="2"/>
  <c r="S24" i="2"/>
  <c r="R24" i="2"/>
  <c r="Q24" i="2"/>
  <c r="P24" i="2"/>
  <c r="S23" i="2"/>
  <c r="R23" i="2"/>
  <c r="Q23" i="2"/>
  <c r="P23" i="2"/>
  <c r="D23" i="2"/>
  <c r="S22" i="2"/>
  <c r="R22" i="2"/>
  <c r="Q22" i="2"/>
  <c r="P22" i="2"/>
  <c r="O22" i="2"/>
  <c r="N22" i="2"/>
  <c r="M22" i="2"/>
  <c r="L22" i="2"/>
  <c r="S21" i="2"/>
  <c r="R21" i="2"/>
  <c r="Q21" i="2"/>
  <c r="P21" i="2"/>
  <c r="O21" i="2"/>
  <c r="N21" i="2"/>
  <c r="M21" i="2"/>
  <c r="L21" i="2"/>
  <c r="S20" i="2"/>
  <c r="R20" i="2"/>
  <c r="Q20" i="2"/>
  <c r="P20" i="2"/>
  <c r="O20" i="2"/>
  <c r="N20" i="2"/>
  <c r="M20" i="2"/>
  <c r="L20" i="2"/>
  <c r="E20" i="2"/>
  <c r="S19" i="2"/>
  <c r="R19" i="2"/>
  <c r="Q19" i="2"/>
  <c r="P19" i="2"/>
  <c r="O19" i="2"/>
  <c r="N19" i="2"/>
  <c r="M19" i="2"/>
  <c r="L19" i="2"/>
  <c r="S18" i="2"/>
  <c r="R18" i="2"/>
  <c r="Q18" i="2"/>
  <c r="P18" i="2"/>
  <c r="O18" i="2"/>
  <c r="N18" i="2"/>
  <c r="M18" i="2"/>
  <c r="L18" i="2"/>
  <c r="S17" i="2"/>
  <c r="R17" i="2"/>
  <c r="Q17" i="2"/>
  <c r="P17" i="2"/>
  <c r="O17" i="2"/>
  <c r="N17" i="2"/>
  <c r="M17" i="2"/>
  <c r="L17" i="2"/>
  <c r="I17" i="2"/>
  <c r="S16" i="2"/>
  <c r="R16" i="2"/>
  <c r="Q16" i="2"/>
  <c r="P16" i="2"/>
  <c r="O16" i="2"/>
  <c r="N16" i="2"/>
  <c r="M16" i="2"/>
  <c r="L16" i="2"/>
  <c r="S15" i="2"/>
  <c r="R15" i="2"/>
  <c r="Q15" i="2"/>
  <c r="P15" i="2"/>
  <c r="O15" i="2"/>
  <c r="N15" i="2"/>
  <c r="M15" i="2"/>
  <c r="L15" i="2"/>
  <c r="S14" i="2"/>
  <c r="R14" i="2"/>
  <c r="Q14" i="2"/>
  <c r="P14" i="2"/>
  <c r="O14" i="2"/>
  <c r="N14" i="2"/>
  <c r="M14" i="2"/>
  <c r="L14" i="2"/>
  <c r="I14" i="2"/>
  <c r="E14" i="2"/>
  <c r="S13" i="2"/>
  <c r="R13" i="2"/>
  <c r="Q13" i="2"/>
  <c r="P13" i="2"/>
  <c r="O13" i="2"/>
  <c r="N13" i="2"/>
  <c r="M13" i="2"/>
  <c r="L13" i="2"/>
  <c r="E13" i="2"/>
  <c r="S12" i="2"/>
  <c r="R12" i="2"/>
  <c r="Q12" i="2"/>
  <c r="P12" i="2"/>
  <c r="O12" i="2"/>
  <c r="N12" i="2"/>
  <c r="M12" i="2"/>
  <c r="L12" i="2"/>
  <c r="S11" i="2"/>
  <c r="R11" i="2"/>
  <c r="Q11" i="2"/>
  <c r="P11" i="2"/>
  <c r="O11" i="2"/>
  <c r="N11" i="2"/>
  <c r="M11" i="2"/>
  <c r="L11" i="2"/>
  <c r="S10" i="2"/>
  <c r="R10" i="2"/>
  <c r="Q10" i="2"/>
  <c r="P10" i="2"/>
  <c r="O10" i="2"/>
  <c r="N10" i="2"/>
  <c r="M10" i="2"/>
  <c r="L10" i="2"/>
  <c r="N1" i="2"/>
  <c r="M1" i="2"/>
  <c r="C51" i="1"/>
  <c r="B45" i="1" s="1"/>
  <c r="C48" i="1"/>
  <c r="F30" i="1"/>
  <c r="B46" i="1" s="1"/>
  <c r="H15" i="1"/>
  <c r="H14" i="1"/>
  <c r="G13" i="1"/>
  <c r="H13" i="1" s="1"/>
  <c r="H9" i="1"/>
  <c r="H8" i="1"/>
  <c r="H7" i="1"/>
  <c r="E3" i="1"/>
  <c r="B4" i="4" s="1"/>
  <c r="C3" i="2" l="1"/>
  <c r="B4" i="34"/>
  <c r="B4" i="33"/>
  <c r="B4" i="48"/>
  <c r="B4" i="40"/>
  <c r="B4" i="37"/>
  <c r="B4" i="49"/>
  <c r="B4" i="46"/>
  <c r="B4" i="43"/>
  <c r="B4" i="35"/>
  <c r="B4" i="38"/>
  <c r="B4" i="32"/>
  <c r="B4" i="41"/>
  <c r="B4" i="47"/>
  <c r="B4" i="44"/>
  <c r="B4" i="50"/>
  <c r="B4" i="36"/>
  <c r="B4" i="39"/>
  <c r="B4" i="45"/>
  <c r="B4" i="42"/>
  <c r="D54" i="2"/>
  <c r="I20" i="9"/>
  <c r="BC49" i="6"/>
  <c r="BC29" i="6"/>
  <c r="BC38" i="3"/>
  <c r="AO22" i="3"/>
  <c r="BC18" i="4"/>
  <c r="H20" i="9" s="1"/>
  <c r="BC88" i="4"/>
  <c r="BC16" i="5"/>
  <c r="BC19" i="5"/>
  <c r="AQ12" i="3"/>
  <c r="I11" i="2" s="1"/>
  <c r="B7" i="7"/>
  <c r="D6" i="8"/>
  <c r="B7" i="6"/>
  <c r="W7" i="6"/>
  <c r="K7" i="6"/>
  <c r="B7" i="5"/>
  <c r="W7" i="5"/>
  <c r="W7" i="4"/>
  <c r="K7" i="5"/>
  <c r="B7" i="4"/>
  <c r="B7" i="3"/>
  <c r="K7" i="4"/>
  <c r="E5" i="1"/>
  <c r="C6" i="2"/>
  <c r="W7" i="3"/>
  <c r="K7" i="3"/>
  <c r="BB103" i="3"/>
  <c r="BB87" i="3"/>
  <c r="BB60" i="3"/>
  <c r="BB84" i="3"/>
  <c r="BB82" i="3"/>
  <c r="BB80" i="3"/>
  <c r="BB74" i="3"/>
  <c r="BB58" i="3"/>
  <c r="BB96" i="3"/>
  <c r="BB88" i="3"/>
  <c r="BB73" i="3"/>
  <c r="BB93" i="3"/>
  <c r="BB61" i="3"/>
  <c r="BB104" i="3"/>
  <c r="BB68" i="3"/>
  <c r="BB20" i="3"/>
  <c r="BB109" i="3"/>
  <c r="BB101" i="3"/>
  <c r="BB81" i="3"/>
  <c r="BB78" i="3"/>
  <c r="BB70" i="3"/>
  <c r="BB63" i="3"/>
  <c r="BB95" i="3"/>
  <c r="BB92" i="3"/>
  <c r="BB55" i="3"/>
  <c r="BB108" i="3"/>
  <c r="BB86" i="3"/>
  <c r="BB77" i="3"/>
  <c r="BB47" i="3"/>
  <c r="BB39" i="3"/>
  <c r="BB24" i="3"/>
  <c r="BB76" i="3"/>
  <c r="BB56" i="3"/>
  <c r="BB51" i="3"/>
  <c r="BB32" i="3"/>
  <c r="BB89" i="3"/>
  <c r="BB57" i="3"/>
  <c r="BB54" i="3"/>
  <c r="BB35" i="3"/>
  <c r="BB19" i="3"/>
  <c r="BB18" i="3"/>
  <c r="BB17" i="3"/>
  <c r="BB16" i="3"/>
  <c r="BB15" i="3"/>
  <c r="BB14" i="3"/>
  <c r="BB110" i="3"/>
  <c r="BB102" i="3"/>
  <c r="BB90" i="3"/>
  <c r="BB53" i="3"/>
  <c r="BB79" i="3"/>
  <c r="BB59" i="3"/>
  <c r="BB44" i="3"/>
  <c r="BB33" i="3"/>
  <c r="BB94" i="3"/>
  <c r="BB91" i="3"/>
  <c r="BB62" i="3"/>
  <c r="BB105" i="3"/>
  <c r="BB71" i="3"/>
  <c r="BB72" i="3"/>
  <c r="BB45" i="3"/>
  <c r="BB29" i="3"/>
  <c r="BB100" i="3"/>
  <c r="BB97" i="3"/>
  <c r="BB38" i="3"/>
  <c r="BB83" i="3"/>
  <c r="BB42" i="3"/>
  <c r="BB22" i="3"/>
  <c r="BB66" i="3"/>
  <c r="BB52" i="3"/>
  <c r="BB69" i="3"/>
  <c r="BB41" i="3"/>
  <c r="BB106" i="3"/>
  <c r="BB37" i="3"/>
  <c r="BB30" i="3"/>
  <c r="BB23" i="3"/>
  <c r="BB98" i="3"/>
  <c r="BB75" i="3"/>
  <c r="BB28" i="3"/>
  <c r="BB11" i="3"/>
  <c r="BB40" i="3"/>
  <c r="BB34" i="3"/>
  <c r="BB27" i="3"/>
  <c r="BB107" i="3"/>
  <c r="BB67" i="3"/>
  <c r="BB50" i="3"/>
  <c r="BB26" i="3"/>
  <c r="BB12" i="3"/>
  <c r="BB46" i="3"/>
  <c r="BB25" i="3"/>
  <c r="BB64" i="3"/>
  <c r="BB49" i="3"/>
  <c r="BB99" i="3"/>
  <c r="BB48" i="3"/>
  <c r="BB36" i="3"/>
  <c r="BB13" i="3"/>
  <c r="BB43" i="3"/>
  <c r="BB21" i="3"/>
  <c r="D10" i="9" s="1"/>
  <c r="BB85" i="3"/>
  <c r="BB65" i="3"/>
  <c r="BB31" i="3"/>
  <c r="B3" i="7"/>
  <c r="C2" i="8"/>
  <c r="B3" i="6"/>
  <c r="W3" i="6"/>
  <c r="K3" i="6"/>
  <c r="B3" i="5"/>
  <c r="W3" i="5"/>
  <c r="K3" i="5"/>
  <c r="W3" i="4"/>
  <c r="W3" i="3"/>
  <c r="K3" i="3"/>
  <c r="K3" i="4"/>
  <c r="B3" i="3"/>
  <c r="C2" i="2"/>
  <c r="B3" i="4"/>
  <c r="E22" i="2"/>
  <c r="BG45" i="3"/>
  <c r="BK102" i="3"/>
  <c r="BK86" i="3"/>
  <c r="BK77" i="3"/>
  <c r="BK75" i="3"/>
  <c r="BK59" i="3"/>
  <c r="BK51" i="3"/>
  <c r="BK43" i="3"/>
  <c r="BK35" i="3"/>
  <c r="BK29" i="3"/>
  <c r="BK85" i="3"/>
  <c r="BK81" i="3"/>
  <c r="BK79" i="3"/>
  <c r="BK73" i="3"/>
  <c r="BK57" i="3"/>
  <c r="BK52" i="3"/>
  <c r="BK44" i="3"/>
  <c r="BK36" i="3"/>
  <c r="BK27" i="3"/>
  <c r="BK103" i="3"/>
  <c r="BK67" i="3"/>
  <c r="BK50" i="3"/>
  <c r="BK42" i="3"/>
  <c r="BK100" i="3"/>
  <c r="BK92" i="3"/>
  <c r="BK89" i="3"/>
  <c r="BK83" i="3"/>
  <c r="BK80" i="3"/>
  <c r="BK62" i="3"/>
  <c r="BK74" i="3"/>
  <c r="BK69" i="3"/>
  <c r="BK26" i="3"/>
  <c r="BK25" i="3"/>
  <c r="BK24" i="3"/>
  <c r="BK17" i="3"/>
  <c r="BK108" i="3"/>
  <c r="BK105" i="3"/>
  <c r="BK97" i="3"/>
  <c r="BK64" i="3"/>
  <c r="BK107" i="3"/>
  <c r="BK99" i="3"/>
  <c r="BK82" i="3"/>
  <c r="BK54" i="3"/>
  <c r="BK110" i="3"/>
  <c r="BK76" i="3"/>
  <c r="BK66" i="3"/>
  <c r="BK96" i="3"/>
  <c r="BK31" i="3"/>
  <c r="BK20" i="3"/>
  <c r="BK93" i="3"/>
  <c r="BK91" i="3"/>
  <c r="BK61" i="3"/>
  <c r="BK40" i="3"/>
  <c r="BK38" i="3"/>
  <c r="BK90" i="3"/>
  <c r="BK60" i="3"/>
  <c r="BK65" i="3"/>
  <c r="BK104" i="3"/>
  <c r="BK95" i="3"/>
  <c r="BK72" i="3"/>
  <c r="BK71" i="3"/>
  <c r="BK45" i="3"/>
  <c r="BK70" i="3"/>
  <c r="BK68" i="3"/>
  <c r="BK106" i="3"/>
  <c r="BK98" i="3"/>
  <c r="BD101" i="3"/>
  <c r="BD85" i="3"/>
  <c r="BD84" i="3"/>
  <c r="BD82" i="3"/>
  <c r="BD80" i="3"/>
  <c r="BD78" i="3"/>
  <c r="BD74" i="3"/>
  <c r="BD58" i="3"/>
  <c r="BD92" i="3"/>
  <c r="BD90" i="3"/>
  <c r="BD88" i="3"/>
  <c r="BD72" i="3"/>
  <c r="BD56" i="3"/>
  <c r="BD24" i="3"/>
  <c r="BD104" i="3"/>
  <c r="BD68" i="3"/>
  <c r="BD109" i="3"/>
  <c r="BD81" i="3"/>
  <c r="BD70" i="3"/>
  <c r="BD63" i="3"/>
  <c r="BD49" i="3"/>
  <c r="BD75" i="3"/>
  <c r="BD14" i="3"/>
  <c r="BD106" i="3"/>
  <c r="BD98" i="3"/>
  <c r="BD100" i="3"/>
  <c r="BD83" i="3"/>
  <c r="BD60" i="3"/>
  <c r="BD108" i="3"/>
  <c r="BD103" i="3"/>
  <c r="BD77" i="3"/>
  <c r="BD67" i="3"/>
  <c r="BD97" i="3"/>
  <c r="BD94" i="3"/>
  <c r="BD69" i="3"/>
  <c r="BD51" i="3"/>
  <c r="BD43" i="3"/>
  <c r="BD35" i="3"/>
  <c r="BD27" i="3"/>
  <c r="BD26" i="3"/>
  <c r="BD25" i="3"/>
  <c r="BD23" i="3"/>
  <c r="BD17" i="3"/>
  <c r="BD87" i="3"/>
  <c r="BD55" i="3"/>
  <c r="BD54" i="3"/>
  <c r="BD89" i="3"/>
  <c r="BD57" i="3"/>
  <c r="BD28" i="3"/>
  <c r="BD22" i="3"/>
  <c r="BD21" i="3"/>
  <c r="BD20" i="3"/>
  <c r="BD13" i="3"/>
  <c r="BD11" i="3"/>
  <c r="BD102" i="3"/>
  <c r="BD53" i="3"/>
  <c r="BD48" i="3"/>
  <c r="BD46" i="3"/>
  <c r="BD12" i="3"/>
  <c r="BD91" i="3"/>
  <c r="BD62" i="3"/>
  <c r="BD42" i="3"/>
  <c r="BD29" i="3"/>
  <c r="BD93" i="3"/>
  <c r="BD66" i="3"/>
  <c r="BD65" i="3"/>
  <c r="BD64" i="3"/>
  <c r="BD61" i="3"/>
  <c r="BD50" i="3"/>
  <c r="BD105" i="3"/>
  <c r="BD45" i="3"/>
  <c r="BG35" i="3"/>
  <c r="BL109" i="3"/>
  <c r="BL93" i="3"/>
  <c r="BL77" i="3"/>
  <c r="BL83" i="3"/>
  <c r="BL66" i="3"/>
  <c r="BL28" i="3"/>
  <c r="BL91" i="3"/>
  <c r="BL89" i="3"/>
  <c r="BL87" i="3"/>
  <c r="BL64" i="3"/>
  <c r="BL100" i="3"/>
  <c r="BL92" i="3"/>
  <c r="BL80" i="3"/>
  <c r="BL62" i="3"/>
  <c r="BL47" i="3"/>
  <c r="BL39" i="3"/>
  <c r="BL74" i="3"/>
  <c r="BL69" i="3"/>
  <c r="BL57" i="3"/>
  <c r="BL108" i="3"/>
  <c r="BL105" i="3"/>
  <c r="BL97" i="3"/>
  <c r="BL86" i="3"/>
  <c r="BL27" i="3"/>
  <c r="BL23" i="3"/>
  <c r="BL94" i="3"/>
  <c r="BL71" i="3"/>
  <c r="BL110" i="3"/>
  <c r="BL85" i="3"/>
  <c r="BL79" i="3"/>
  <c r="BL76" i="3"/>
  <c r="BL59" i="3"/>
  <c r="BL52" i="3"/>
  <c r="BL102" i="3"/>
  <c r="BL73" i="3"/>
  <c r="BL56" i="3"/>
  <c r="BL88" i="3"/>
  <c r="BL61" i="3"/>
  <c r="BL45" i="3"/>
  <c r="BL37" i="3"/>
  <c r="BL32" i="3"/>
  <c r="BL90" i="3"/>
  <c r="BL60" i="3"/>
  <c r="BL42" i="3"/>
  <c r="BL36" i="3"/>
  <c r="BL25" i="3"/>
  <c r="BL63" i="3"/>
  <c r="BL104" i="3"/>
  <c r="BL95" i="3"/>
  <c r="BL72" i="3"/>
  <c r="BL70" i="3"/>
  <c r="BL68" i="3"/>
  <c r="BL67" i="3"/>
  <c r="BL34" i="3"/>
  <c r="BL84" i="3"/>
  <c r="BL55" i="3"/>
  <c r="BL35" i="3"/>
  <c r="AQ11" i="3"/>
  <c r="BQ10" i="3"/>
  <c r="B13" i="3"/>
  <c r="BG15" i="3"/>
  <c r="BK16" i="3"/>
  <c r="BD18" i="3"/>
  <c r="BJ19" i="3"/>
  <c r="AQ20" i="3"/>
  <c r="AW20" i="3"/>
  <c r="AO23" i="3"/>
  <c r="BC29" i="3"/>
  <c r="BN32" i="3"/>
  <c r="BD38" i="3"/>
  <c r="BN45" i="3"/>
  <c r="BG68" i="3"/>
  <c r="BE71" i="3"/>
  <c r="BN74" i="3"/>
  <c r="BN100" i="3"/>
  <c r="BL103" i="3"/>
  <c r="AO14" i="4"/>
  <c r="BJ95" i="3"/>
  <c r="BJ79" i="3"/>
  <c r="BJ110" i="3"/>
  <c r="BJ108" i="3"/>
  <c r="BJ106" i="3"/>
  <c r="BJ104" i="3"/>
  <c r="BJ68" i="3"/>
  <c r="BJ30" i="3"/>
  <c r="BJ83" i="3"/>
  <c r="BJ66" i="3"/>
  <c r="BJ28" i="3"/>
  <c r="BJ22" i="3"/>
  <c r="BJ60" i="3"/>
  <c r="BJ103" i="3"/>
  <c r="BJ67" i="3"/>
  <c r="BJ50" i="3"/>
  <c r="BJ100" i="3"/>
  <c r="BJ92" i="3"/>
  <c r="BJ89" i="3"/>
  <c r="BJ80" i="3"/>
  <c r="BJ77" i="3"/>
  <c r="BJ62" i="3"/>
  <c r="BJ57" i="3"/>
  <c r="BJ47" i="3"/>
  <c r="BJ39" i="3"/>
  <c r="BJ12" i="3"/>
  <c r="BJ86" i="3"/>
  <c r="BJ74" i="3"/>
  <c r="BJ69" i="3"/>
  <c r="BJ105" i="3"/>
  <c r="BJ97" i="3"/>
  <c r="BJ91" i="3"/>
  <c r="BJ107" i="3"/>
  <c r="BJ99" i="3"/>
  <c r="BJ85" i="3"/>
  <c r="BJ82" i="3"/>
  <c r="BJ59" i="3"/>
  <c r="BJ54" i="3"/>
  <c r="BJ93" i="3"/>
  <c r="BJ56" i="3"/>
  <c r="BJ15" i="3"/>
  <c r="BJ78" i="3"/>
  <c r="BJ58" i="3"/>
  <c r="BJ29" i="3"/>
  <c r="BJ61" i="3"/>
  <c r="BJ52" i="3"/>
  <c r="BJ42" i="3"/>
  <c r="BJ40" i="3"/>
  <c r="BJ38" i="3"/>
  <c r="BJ36" i="3"/>
  <c r="BJ25" i="3"/>
  <c r="BJ96" i="3"/>
  <c r="BJ94" i="3"/>
  <c r="BJ81" i="3"/>
  <c r="BJ73" i="3"/>
  <c r="BJ63" i="3"/>
  <c r="BJ65" i="3"/>
  <c r="BJ26" i="3"/>
  <c r="BJ72" i="3"/>
  <c r="BJ71" i="3"/>
  <c r="BJ45" i="3"/>
  <c r="BJ76" i="3"/>
  <c r="BJ75" i="3"/>
  <c r="BJ51" i="3"/>
  <c r="BJ41" i="3"/>
  <c r="BJ32" i="3"/>
  <c r="AO11" i="3"/>
  <c r="BM100" i="3"/>
  <c r="BM84" i="3"/>
  <c r="BM85" i="3"/>
  <c r="BM81" i="3"/>
  <c r="BM79" i="3"/>
  <c r="BM73" i="3"/>
  <c r="BM57" i="3"/>
  <c r="BM52" i="3"/>
  <c r="BM44" i="3"/>
  <c r="BM36" i="3"/>
  <c r="BM27" i="3"/>
  <c r="BM99" i="3"/>
  <c r="BM93" i="3"/>
  <c r="BM71" i="3"/>
  <c r="BM55" i="3"/>
  <c r="BM45" i="3"/>
  <c r="BM37" i="3"/>
  <c r="BM21" i="3"/>
  <c r="BM89" i="3"/>
  <c r="BM83" i="3"/>
  <c r="BM74" i="3"/>
  <c r="BM69" i="3"/>
  <c r="BM108" i="3"/>
  <c r="BM105" i="3"/>
  <c r="BM97" i="3"/>
  <c r="BM86" i="3"/>
  <c r="BM77" i="3"/>
  <c r="BM94" i="3"/>
  <c r="BM64" i="3"/>
  <c r="BM51" i="3"/>
  <c r="BM43" i="3"/>
  <c r="BM35" i="3"/>
  <c r="BM11" i="3"/>
  <c r="BM107" i="3"/>
  <c r="BM102" i="3"/>
  <c r="BM66" i="3"/>
  <c r="BM56" i="3"/>
  <c r="BM96" i="3"/>
  <c r="BM109" i="3"/>
  <c r="BM101" i="3"/>
  <c r="BM68" i="3"/>
  <c r="BM14" i="3"/>
  <c r="BM90" i="3"/>
  <c r="BM61" i="3"/>
  <c r="BM60" i="3"/>
  <c r="BM63" i="3"/>
  <c r="BM103" i="3"/>
  <c r="BM92" i="3"/>
  <c r="BM82" i="3"/>
  <c r="BM65" i="3"/>
  <c r="BM62" i="3"/>
  <c r="BM50" i="3"/>
  <c r="BM47" i="3"/>
  <c r="BM30" i="3"/>
  <c r="BM70" i="3"/>
  <c r="BM67" i="3"/>
  <c r="BM49" i="3"/>
  <c r="BM106" i="3"/>
  <c r="BM98" i="3"/>
  <c r="BM48" i="3"/>
  <c r="BM46" i="3"/>
  <c r="BM28" i="3"/>
  <c r="AS9" i="3"/>
  <c r="AV9" i="3" s="1"/>
  <c r="BL16" i="3"/>
  <c r="BK19" i="3"/>
  <c r="BI22" i="3"/>
  <c r="AW24" i="3"/>
  <c r="BI25" i="3"/>
  <c r="BC31" i="3"/>
  <c r="BJ35" i="3"/>
  <c r="BG38" i="3"/>
  <c r="BK46" i="3"/>
  <c r="BD47" i="3"/>
  <c r="F54" i="3"/>
  <c r="BL65" i="3"/>
  <c r="BI68" i="3"/>
  <c r="BG71" i="3"/>
  <c r="BC82" i="3"/>
  <c r="BE85" i="3"/>
  <c r="F87" i="3"/>
  <c r="BK94" i="3"/>
  <c r="BG108" i="3"/>
  <c r="F110" i="3"/>
  <c r="AO15" i="4"/>
  <c r="E29" i="2" s="1"/>
  <c r="AV15" i="4"/>
  <c r="K4" i="3"/>
  <c r="AL1" i="6"/>
  <c r="AL1" i="5"/>
  <c r="AL1" i="4"/>
  <c r="BI74" i="3"/>
  <c r="BN107" i="3"/>
  <c r="BN91" i="3"/>
  <c r="BN75" i="3"/>
  <c r="BN89" i="3"/>
  <c r="BN87" i="3"/>
  <c r="BN64" i="3"/>
  <c r="BN101" i="3"/>
  <c r="BN97" i="3"/>
  <c r="BN95" i="3"/>
  <c r="BN62" i="3"/>
  <c r="BN26" i="3"/>
  <c r="BN108" i="3"/>
  <c r="BN105" i="3"/>
  <c r="BN86" i="3"/>
  <c r="BN77" i="3"/>
  <c r="BN57" i="3"/>
  <c r="BN94" i="3"/>
  <c r="BN51" i="3"/>
  <c r="BN71" i="3"/>
  <c r="BN28" i="3"/>
  <c r="BN22" i="3"/>
  <c r="BN16" i="3"/>
  <c r="BN82" i="3"/>
  <c r="BN110" i="3"/>
  <c r="BN99" i="3"/>
  <c r="BN96" i="3"/>
  <c r="BN73" i="3"/>
  <c r="BN93" i="3"/>
  <c r="BN88" i="3"/>
  <c r="BN61" i="3"/>
  <c r="BN104" i="3"/>
  <c r="BN78" i="3"/>
  <c r="BN70" i="3"/>
  <c r="BN63" i="3"/>
  <c r="BN58" i="3"/>
  <c r="BN53" i="3"/>
  <c r="BN49" i="3"/>
  <c r="BN41" i="3"/>
  <c r="BN33" i="3"/>
  <c r="BN19" i="3"/>
  <c r="BN103" i="3"/>
  <c r="BN92" i="3"/>
  <c r="BN66" i="3"/>
  <c r="BN65" i="3"/>
  <c r="BN52" i="3"/>
  <c r="BN50" i="3"/>
  <c r="BN47" i="3"/>
  <c r="BN30" i="3"/>
  <c r="BN81" i="3"/>
  <c r="BN80" i="3"/>
  <c r="BN72" i="3"/>
  <c r="BN68" i="3"/>
  <c r="BN84" i="3"/>
  <c r="BN83" i="3"/>
  <c r="BN69" i="3"/>
  <c r="BN39" i="3"/>
  <c r="BN31" i="3"/>
  <c r="BN85" i="3"/>
  <c r="BN43" i="3"/>
  <c r="BN76" i="3"/>
  <c r="BN54" i="3"/>
  <c r="BG14" i="3"/>
  <c r="BI15" i="3"/>
  <c r="BM16" i="3"/>
  <c r="AV17" i="3"/>
  <c r="BK22" i="3"/>
  <c r="BM25" i="3"/>
  <c r="BD31" i="3"/>
  <c r="BD33" i="3"/>
  <c r="BN35" i="3"/>
  <c r="BI38" i="3"/>
  <c r="BC43" i="3"/>
  <c r="BL46" i="3"/>
  <c r="BE47" i="3"/>
  <c r="BC56" i="3"/>
  <c r="F58" i="3"/>
  <c r="F78" i="3"/>
  <c r="BD79" i="3"/>
  <c r="BE82" i="3"/>
  <c r="BG85" i="3"/>
  <c r="AV11" i="3"/>
  <c r="BK15" i="3"/>
  <c r="BG18" i="3"/>
  <c r="BM19" i="3"/>
  <c r="AV20" i="3"/>
  <c r="BC110" i="3"/>
  <c r="BC94" i="3"/>
  <c r="BC78" i="3"/>
  <c r="BC76" i="3"/>
  <c r="BC67" i="3"/>
  <c r="BC47" i="3"/>
  <c r="BC39" i="3"/>
  <c r="BC25" i="3"/>
  <c r="BC86" i="3"/>
  <c r="BC65" i="3"/>
  <c r="BC48" i="3"/>
  <c r="BC40" i="3"/>
  <c r="BC93" i="3"/>
  <c r="BC61" i="3"/>
  <c r="BC104" i="3"/>
  <c r="BC68" i="3"/>
  <c r="BC109" i="3"/>
  <c r="BC101" i="3"/>
  <c r="BC81" i="3"/>
  <c r="BC70" i="3"/>
  <c r="BC63" i="3"/>
  <c r="BC49" i="3"/>
  <c r="BC45" i="3"/>
  <c r="BC41" i="3"/>
  <c r="BC37" i="3"/>
  <c r="BC33" i="3"/>
  <c r="BC90" i="3"/>
  <c r="BC84" i="3"/>
  <c r="BC75" i="3"/>
  <c r="BC58" i="3"/>
  <c r="BC106" i="3"/>
  <c r="BC98" i="3"/>
  <c r="BC92" i="3"/>
  <c r="BC55" i="3"/>
  <c r="BC50" i="3"/>
  <c r="BC100" i="3"/>
  <c r="BC83" i="3"/>
  <c r="BC60" i="3"/>
  <c r="BC89" i="3"/>
  <c r="BC74" i="3"/>
  <c r="BC62" i="3"/>
  <c r="BC57" i="3"/>
  <c r="BC12" i="3"/>
  <c r="BC108" i="3"/>
  <c r="BC87" i="3"/>
  <c r="BC77" i="3"/>
  <c r="BC54" i="3"/>
  <c r="BC35" i="3"/>
  <c r="BC19" i="3"/>
  <c r="BC18" i="3"/>
  <c r="BC17" i="3"/>
  <c r="BC16" i="3"/>
  <c r="BC15" i="3"/>
  <c r="BC14" i="3"/>
  <c r="BC88" i="3"/>
  <c r="BC28" i="3"/>
  <c r="BC22" i="3"/>
  <c r="BC21" i="3"/>
  <c r="BC20" i="3"/>
  <c r="BC13" i="3"/>
  <c r="BC11" i="3"/>
  <c r="BC79" i="3"/>
  <c r="BC59" i="3"/>
  <c r="BC103" i="3"/>
  <c r="BC91" i="3"/>
  <c r="BC24" i="3"/>
  <c r="BC80" i="3"/>
  <c r="BC42" i="3"/>
  <c r="BC96" i="3"/>
  <c r="BC97" i="3"/>
  <c r="BC85" i="3"/>
  <c r="BC34" i="3"/>
  <c r="BC26" i="3"/>
  <c r="BL22" i="3"/>
  <c r="BN25" i="3"/>
  <c r="BL29" i="3"/>
  <c r="AQ30" i="3"/>
  <c r="AQ34" i="3"/>
  <c r="BC36" i="3"/>
  <c r="BL38" i="3"/>
  <c r="AW40" i="3"/>
  <c r="AQ40" i="3"/>
  <c r="I39" i="2" s="1"/>
  <c r="BE43" i="3"/>
  <c r="BN46" i="3"/>
  <c r="BE56" i="3"/>
  <c r="BD59" i="3"/>
  <c r="BD76" i="3"/>
  <c r="BN79" i="3"/>
  <c r="BL82" i="3"/>
  <c r="BI85" i="3"/>
  <c r="BE91" i="3"/>
  <c r="BC99" i="3"/>
  <c r="F104" i="3"/>
  <c r="BF105" i="3"/>
  <c r="BI14" i="3"/>
  <c r="BI18" i="3"/>
  <c r="BG21" i="3"/>
  <c r="BM22" i="3"/>
  <c r="AV23" i="3"/>
  <c r="BI27" i="3"/>
  <c r="BM29" i="3"/>
  <c r="BJ33" i="3"/>
  <c r="BD36" i="3"/>
  <c r="BM38" i="3"/>
  <c r="BD39" i="3"/>
  <c r="BG43" i="3"/>
  <c r="BI47" i="3"/>
  <c r="BJ48" i="3"/>
  <c r="BG56" i="3"/>
  <c r="BM59" i="3"/>
  <c r="F63" i="3"/>
  <c r="BC73" i="3"/>
  <c r="BF76" i="3"/>
  <c r="BJ88" i="3"/>
  <c r="BM91" i="3"/>
  <c r="BD99" i="3"/>
  <c r="F101" i="3"/>
  <c r="BI105" i="3"/>
  <c r="AO11" i="4"/>
  <c r="BG19" i="3"/>
  <c r="BI86" i="3"/>
  <c r="K12" i="3"/>
  <c r="BJ14" i="3"/>
  <c r="BM15" i="3"/>
  <c r="BJ18" i="3"/>
  <c r="BI21" i="3"/>
  <c r="BG24" i="3"/>
  <c r="BJ27" i="3"/>
  <c r="BN29" i="3"/>
  <c r="BJ31" i="3"/>
  <c r="BK33" i="3"/>
  <c r="BN38" i="3"/>
  <c r="BK47" i="3"/>
  <c r="BK48" i="3"/>
  <c r="BE55" i="3"/>
  <c r="BN59" i="3"/>
  <c r="BC64" i="3"/>
  <c r="BG70" i="3"/>
  <c r="BD73" i="3"/>
  <c r="BG76" i="3"/>
  <c r="BK88" i="3"/>
  <c r="BD96" i="3"/>
  <c r="BG99" i="3"/>
  <c r="BC102" i="3"/>
  <c r="F109" i="3"/>
  <c r="BD102" i="4"/>
  <c r="BD94" i="4"/>
  <c r="BD86" i="4"/>
  <c r="BD52" i="4"/>
  <c r="BD36" i="4"/>
  <c r="BD98" i="4"/>
  <c r="BD90" i="4"/>
  <c r="BD82" i="4"/>
  <c r="BD74" i="4"/>
  <c r="BD66" i="4"/>
  <c r="BD58" i="4"/>
  <c r="BD37" i="4"/>
  <c r="BD31" i="4"/>
  <c r="BD39" i="4"/>
  <c r="BD108" i="4"/>
  <c r="BD103" i="4"/>
  <c r="BD64" i="4"/>
  <c r="BD88" i="4"/>
  <c r="BD83" i="4"/>
  <c r="BD70" i="4"/>
  <c r="BD68" i="4"/>
  <c r="BD105" i="4"/>
  <c r="BD72" i="4"/>
  <c r="BD50" i="4"/>
  <c r="BD45" i="4"/>
  <c r="BD95" i="4"/>
  <c r="BD78" i="4"/>
  <c r="BD76" i="4"/>
  <c r="BD110" i="4"/>
  <c r="BD97" i="4"/>
  <c r="BD61" i="4"/>
  <c r="BD57" i="4"/>
  <c r="BD107" i="4"/>
  <c r="BD92" i="4"/>
  <c r="BD80" i="4"/>
  <c r="BD59" i="4"/>
  <c r="BD46" i="4"/>
  <c r="BD41" i="4"/>
  <c r="BD17" i="4"/>
  <c r="BD87" i="4"/>
  <c r="BD69" i="4"/>
  <c r="BD65" i="4"/>
  <c r="BD63" i="4"/>
  <c r="BD51" i="4"/>
  <c r="BD106" i="4"/>
  <c r="BD62" i="4"/>
  <c r="BD56" i="4"/>
  <c r="BD99" i="4"/>
  <c r="BD77" i="4"/>
  <c r="BD32" i="4"/>
  <c r="BD24" i="4"/>
  <c r="BD23" i="4"/>
  <c r="BD101" i="4"/>
  <c r="BD100" i="4"/>
  <c r="BD85" i="4"/>
  <c r="BD35" i="4"/>
  <c r="BD22" i="4"/>
  <c r="BD93" i="4"/>
  <c r="BD43" i="4"/>
  <c r="BD109" i="4"/>
  <c r="BD33" i="4"/>
  <c r="BD29" i="4"/>
  <c r="BD20" i="4"/>
  <c r="BD67" i="4"/>
  <c r="BD79" i="4"/>
  <c r="BD47" i="4"/>
  <c r="BD30" i="4"/>
  <c r="BD19" i="4"/>
  <c r="BD104" i="4"/>
  <c r="BD96" i="4"/>
  <c r="BD89" i="4"/>
  <c r="BD60" i="4"/>
  <c r="BD42" i="4"/>
  <c r="BD34" i="4"/>
  <c r="BD71" i="4"/>
  <c r="BD44" i="4"/>
  <c r="BD75" i="4"/>
  <c r="BD40" i="4"/>
  <c r="BD15" i="4"/>
  <c r="BD14" i="4"/>
  <c r="BD13" i="4"/>
  <c r="BD91" i="4"/>
  <c r="BD49" i="4"/>
  <c r="BD48" i="4"/>
  <c r="BD38" i="4"/>
  <c r="BD16" i="4"/>
  <c r="BD55" i="4"/>
  <c r="BD73" i="4"/>
  <c r="BD84" i="4"/>
  <c r="BD26" i="4"/>
  <c r="BD21" i="4"/>
  <c r="BD81" i="4"/>
  <c r="BD53" i="4"/>
  <c r="BD18" i="4"/>
  <c r="BD25" i="4"/>
  <c r="BD12" i="4"/>
  <c r="BD54" i="4"/>
  <c r="BD28" i="4"/>
  <c r="BD11" i="4"/>
  <c r="BD27" i="4"/>
  <c r="AQ11" i="4"/>
  <c r="AW11" i="4"/>
  <c r="BI104" i="3"/>
  <c r="BI88" i="3"/>
  <c r="BI61" i="3"/>
  <c r="BI50" i="3"/>
  <c r="BI42" i="3"/>
  <c r="BI34" i="3"/>
  <c r="BI31" i="3"/>
  <c r="BI77" i="3"/>
  <c r="BI75" i="3"/>
  <c r="BI59" i="3"/>
  <c r="BI51" i="3"/>
  <c r="BI43" i="3"/>
  <c r="BI35" i="3"/>
  <c r="BI29" i="3"/>
  <c r="BI106" i="3"/>
  <c r="BI98" i="3"/>
  <c r="BI90" i="3"/>
  <c r="BI72" i="3"/>
  <c r="BI65" i="3"/>
  <c r="BI55" i="3"/>
  <c r="BI60" i="3"/>
  <c r="BI103" i="3"/>
  <c r="BI83" i="3"/>
  <c r="BI67" i="3"/>
  <c r="BI100" i="3"/>
  <c r="BI92" i="3"/>
  <c r="BI89" i="3"/>
  <c r="BI80" i="3"/>
  <c r="BI62" i="3"/>
  <c r="BI57" i="3"/>
  <c r="BI108" i="3"/>
  <c r="BI94" i="3"/>
  <c r="BI71" i="3"/>
  <c r="BI91" i="3"/>
  <c r="BI79" i="3"/>
  <c r="BI102" i="3"/>
  <c r="BI76" i="3"/>
  <c r="BI73" i="3"/>
  <c r="BI48" i="3"/>
  <c r="BI40" i="3"/>
  <c r="BI30" i="3"/>
  <c r="BI110" i="3"/>
  <c r="BI53" i="3"/>
  <c r="BI93" i="3"/>
  <c r="BI78" i="3"/>
  <c r="BI58" i="3"/>
  <c r="BI33" i="3"/>
  <c r="BI24" i="3"/>
  <c r="BI66" i="3"/>
  <c r="BI82" i="3"/>
  <c r="BI64" i="3"/>
  <c r="BI96" i="3"/>
  <c r="BI81" i="3"/>
  <c r="BI63" i="3"/>
  <c r="BI95" i="3"/>
  <c r="BI69" i="3"/>
  <c r="BI107" i="3"/>
  <c r="BI99" i="3"/>
  <c r="BI97" i="3"/>
  <c r="BI84" i="3"/>
  <c r="BI56" i="3"/>
  <c r="BI37" i="3"/>
  <c r="BI52" i="3"/>
  <c r="AK1" i="6"/>
  <c r="AK1" i="5"/>
  <c r="AK1" i="4"/>
  <c r="BG77" i="3"/>
  <c r="K4" i="4"/>
  <c r="W4" i="4"/>
  <c r="AQ20" i="4"/>
  <c r="AQ17" i="3"/>
  <c r="AW17" i="3"/>
  <c r="BG22" i="3"/>
  <c r="AK1" i="3"/>
  <c r="BI13" i="3"/>
  <c r="BK14" i="3"/>
  <c r="BN15" i="3"/>
  <c r="F17" i="3"/>
  <c r="BK18" i="3"/>
  <c r="AQ19" i="3"/>
  <c r="I18" i="2" s="1"/>
  <c r="BE20" i="3"/>
  <c r="BJ21" i="3"/>
  <c r="BJ24" i="3"/>
  <c r="BE26" i="3"/>
  <c r="BH97" i="3"/>
  <c r="BH81" i="3"/>
  <c r="BH102" i="3"/>
  <c r="BH70" i="3"/>
  <c r="BH54" i="3"/>
  <c r="BH32" i="3"/>
  <c r="BH110" i="3"/>
  <c r="BH108" i="3"/>
  <c r="BH106" i="3"/>
  <c r="BH68" i="3"/>
  <c r="BH30" i="3"/>
  <c r="BH95" i="3"/>
  <c r="BH87" i="3"/>
  <c r="BH46" i="3"/>
  <c r="BH38" i="3"/>
  <c r="BH98" i="3"/>
  <c r="BH90" i="3"/>
  <c r="BH72" i="3"/>
  <c r="BH65" i="3"/>
  <c r="BH55" i="3"/>
  <c r="BH60" i="3"/>
  <c r="BH50" i="3"/>
  <c r="BH42" i="3"/>
  <c r="BH34" i="3"/>
  <c r="BH18" i="3"/>
  <c r="BH103" i="3"/>
  <c r="BH83" i="3"/>
  <c r="BH77" i="3"/>
  <c r="BH67" i="3"/>
  <c r="BH100" i="3"/>
  <c r="BH105" i="3"/>
  <c r="BH64" i="3"/>
  <c r="BH94" i="3"/>
  <c r="BH71" i="3"/>
  <c r="BH107" i="3"/>
  <c r="BH99" i="3"/>
  <c r="BH85" i="3"/>
  <c r="BH82" i="3"/>
  <c r="BH66" i="3"/>
  <c r="BH52" i="3"/>
  <c r="BH44" i="3"/>
  <c r="BH36" i="3"/>
  <c r="BH21" i="3"/>
  <c r="BH109" i="3"/>
  <c r="BH101" i="3"/>
  <c r="BH79" i="3"/>
  <c r="BH59" i="3"/>
  <c r="BH91" i="3"/>
  <c r="BH53" i="3"/>
  <c r="BH93" i="3"/>
  <c r="BH78" i="3"/>
  <c r="BH58" i="3"/>
  <c r="BH33" i="3"/>
  <c r="BH29" i="3"/>
  <c r="BH24" i="3"/>
  <c r="BH80" i="3"/>
  <c r="BH73" i="3"/>
  <c r="BH47" i="3"/>
  <c r="BH104" i="3"/>
  <c r="BH96" i="3"/>
  <c r="BH63" i="3"/>
  <c r="BH49" i="3"/>
  <c r="BN27" i="3"/>
  <c r="BL31" i="3"/>
  <c r="BL33" i="3"/>
  <c r="BG36" i="3"/>
  <c r="BG39" i="3"/>
  <c r="AQ41" i="3"/>
  <c r="I40" i="2" s="1"/>
  <c r="BJ43" i="3"/>
  <c r="BC44" i="3"/>
  <c r="BL48" i="3"/>
  <c r="BJ49" i="3"/>
  <c r="BF50" i="3"/>
  <c r="BF55" i="3"/>
  <c r="BK56" i="3"/>
  <c r="BJ64" i="3"/>
  <c r="BF67" i="3"/>
  <c r="BI70" i="3"/>
  <c r="BE73" i="3"/>
  <c r="BH76" i="3"/>
  <c r="BF81" i="3"/>
  <c r="F83" i="3"/>
  <c r="BH84" i="3"/>
  <c r="BM88" i="3"/>
  <c r="BF96" i="3"/>
  <c r="BL99" i="3"/>
  <c r="BJ102" i="3"/>
  <c r="BC107" i="3"/>
  <c r="BF107" i="4"/>
  <c r="BF97" i="4"/>
  <c r="BF89" i="4"/>
  <c r="BF110" i="4"/>
  <c r="BF108" i="4"/>
  <c r="BF38" i="4"/>
  <c r="BF101" i="4"/>
  <c r="BF93" i="4"/>
  <c r="BF85" i="4"/>
  <c r="BF77" i="4"/>
  <c r="BF69" i="4"/>
  <c r="BF61" i="4"/>
  <c r="BF53" i="4"/>
  <c r="BF39" i="4"/>
  <c r="BF30" i="4"/>
  <c r="BF88" i="4"/>
  <c r="BF83" i="4"/>
  <c r="BF70" i="4"/>
  <c r="BF68" i="4"/>
  <c r="BF66" i="4"/>
  <c r="BF100" i="4"/>
  <c r="BF90" i="4"/>
  <c r="BF72" i="4"/>
  <c r="BF50" i="4"/>
  <c r="BF102" i="4"/>
  <c r="BF57" i="4"/>
  <c r="BF55" i="4"/>
  <c r="BF92" i="4"/>
  <c r="BF80" i="4"/>
  <c r="BF59" i="4"/>
  <c r="BF82" i="4"/>
  <c r="BF87" i="4"/>
  <c r="BF65" i="4"/>
  <c r="BF63" i="4"/>
  <c r="BF51" i="4"/>
  <c r="BF99" i="4"/>
  <c r="BF94" i="4"/>
  <c r="BF67" i="4"/>
  <c r="BF34" i="4"/>
  <c r="BF104" i="4"/>
  <c r="BF84" i="4"/>
  <c r="BF42" i="4"/>
  <c r="BF48" i="4"/>
  <c r="BF76" i="4"/>
  <c r="BF35" i="4"/>
  <c r="BF22" i="4"/>
  <c r="BF58" i="4"/>
  <c r="BF43" i="4"/>
  <c r="BF21" i="4"/>
  <c r="BF86" i="4"/>
  <c r="BF78" i="4"/>
  <c r="BF64" i="4"/>
  <c r="BF33" i="4"/>
  <c r="BF109" i="4"/>
  <c r="BF79" i="4"/>
  <c r="BF47" i="4"/>
  <c r="BF19" i="4"/>
  <c r="BF40" i="4"/>
  <c r="BF18" i="4"/>
  <c r="BF95" i="4"/>
  <c r="BF103" i="4"/>
  <c r="BF54" i="4"/>
  <c r="BF44" i="4"/>
  <c r="BF31" i="4"/>
  <c r="BF81" i="4"/>
  <c r="BF73" i="4"/>
  <c r="BF106" i="4"/>
  <c r="BF91" i="4"/>
  <c r="BF45" i="4"/>
  <c r="BF16" i="4"/>
  <c r="BF49" i="4"/>
  <c r="BF41" i="4"/>
  <c r="BF98" i="4"/>
  <c r="BF62" i="4"/>
  <c r="BF37" i="4"/>
  <c r="BF36" i="4"/>
  <c r="BF20" i="4"/>
  <c r="BF29" i="4"/>
  <c r="BF96" i="4"/>
  <c r="BF60" i="4"/>
  <c r="BF17" i="4"/>
  <c r="BF52" i="4"/>
  <c r="BF26" i="4"/>
  <c r="BF23" i="4"/>
  <c r="BF32" i="4"/>
  <c r="BF56" i="4"/>
  <c r="BF28" i="4"/>
  <c r="BF24" i="4"/>
  <c r="BF15" i="4"/>
  <c r="BF74" i="4"/>
  <c r="BF46" i="4"/>
  <c r="BF14" i="4"/>
  <c r="BF75" i="4"/>
  <c r="BF27" i="4"/>
  <c r="BF105" i="4"/>
  <c r="AS9" i="4"/>
  <c r="AV9" i="4" s="1"/>
  <c r="AQ23" i="4"/>
  <c r="AL1" i="3"/>
  <c r="BG12" i="3"/>
  <c r="BJ13" i="3"/>
  <c r="BL14" i="3"/>
  <c r="BG17" i="3"/>
  <c r="BL18" i="3"/>
  <c r="BK21" i="3"/>
  <c r="BL24" i="3"/>
  <c r="BM31" i="3"/>
  <c r="BM33" i="3"/>
  <c r="BD34" i="3"/>
  <c r="BI36" i="3"/>
  <c r="BD40" i="3"/>
  <c r="BL43" i="3"/>
  <c r="BD44" i="3"/>
  <c r="BN48" i="3"/>
  <c r="BK49" i="3"/>
  <c r="BL50" i="3"/>
  <c r="BJ55" i="3"/>
  <c r="BN56" i="3"/>
  <c r="F60" i="3"/>
  <c r="BN67" i="3"/>
  <c r="BJ70" i="3"/>
  <c r="BF73" i="3"/>
  <c r="BM76" i="3"/>
  <c r="BL81" i="3"/>
  <c r="BJ84" i="3"/>
  <c r="BI87" i="3"/>
  <c r="F92" i="3"/>
  <c r="BL96" i="3"/>
  <c r="BN102" i="3"/>
  <c r="BD107" i="3"/>
  <c r="BD110" i="3"/>
  <c r="BH105" i="4"/>
  <c r="BH100" i="4"/>
  <c r="BH92" i="4"/>
  <c r="BH84" i="4"/>
  <c r="BH106" i="4"/>
  <c r="BH40" i="4"/>
  <c r="BH96" i="4"/>
  <c r="BH88" i="4"/>
  <c r="BH80" i="4"/>
  <c r="BH72" i="4"/>
  <c r="BH64" i="4"/>
  <c r="BH56" i="4"/>
  <c r="BH41" i="4"/>
  <c r="BH29" i="4"/>
  <c r="BH108" i="4"/>
  <c r="BH90" i="4"/>
  <c r="BH50" i="4"/>
  <c r="BH45" i="4"/>
  <c r="BH36" i="4"/>
  <c r="BH95" i="4"/>
  <c r="BH85" i="4"/>
  <c r="BH78" i="4"/>
  <c r="BH76" i="4"/>
  <c r="BH74" i="4"/>
  <c r="BH53" i="4"/>
  <c r="BH102" i="4"/>
  <c r="BH57" i="4"/>
  <c r="BH55" i="4"/>
  <c r="BH110" i="4"/>
  <c r="BH107" i="4"/>
  <c r="BH82" i="4"/>
  <c r="BH61" i="4"/>
  <c r="BH46" i="4"/>
  <c r="BH87" i="4"/>
  <c r="BH65" i="4"/>
  <c r="BH63" i="4"/>
  <c r="BH51" i="4"/>
  <c r="BH99" i="4"/>
  <c r="BH94" i="4"/>
  <c r="BH67" i="4"/>
  <c r="BH104" i="4"/>
  <c r="BH89" i="4"/>
  <c r="BH69" i="4"/>
  <c r="BH42" i="4"/>
  <c r="BH73" i="4"/>
  <c r="BH71" i="4"/>
  <c r="BH54" i="4"/>
  <c r="BH47" i="4"/>
  <c r="BH22" i="4"/>
  <c r="BH109" i="4"/>
  <c r="BH101" i="4"/>
  <c r="BH75" i="4"/>
  <c r="BH83" i="4"/>
  <c r="BH39" i="4"/>
  <c r="BH37" i="4"/>
  <c r="BH58" i="4"/>
  <c r="BH43" i="4"/>
  <c r="BH21" i="4"/>
  <c r="BH93" i="4"/>
  <c r="BH79" i="4"/>
  <c r="BH66" i="4"/>
  <c r="BH30" i="4"/>
  <c r="BH68" i="4"/>
  <c r="BH60" i="4"/>
  <c r="BH59" i="4"/>
  <c r="BH49" i="4"/>
  <c r="BH17" i="4"/>
  <c r="BH38" i="4"/>
  <c r="BH16" i="4"/>
  <c r="BH91" i="4"/>
  <c r="BH52" i="4"/>
  <c r="BH26" i="4"/>
  <c r="BH97" i="4"/>
  <c r="BH62" i="4"/>
  <c r="BH27" i="4"/>
  <c r="BH25" i="4"/>
  <c r="BH98" i="4"/>
  <c r="BH48" i="4"/>
  <c r="BH44" i="4"/>
  <c r="BH35" i="4"/>
  <c r="BH34" i="4"/>
  <c r="BH20" i="4"/>
  <c r="BH86" i="4"/>
  <c r="BH23" i="4"/>
  <c r="BH70" i="4"/>
  <c r="BH33" i="4"/>
  <c r="BH32" i="4"/>
  <c r="BH81" i="4"/>
  <c r="BH24" i="4"/>
  <c r="BH31" i="4"/>
  <c r="BH28" i="4"/>
  <c r="BH18" i="4"/>
  <c r="BH14" i="4"/>
  <c r="BH77" i="4"/>
  <c r="BH11" i="4"/>
  <c r="BH19" i="4"/>
  <c r="BH103" i="4"/>
  <c r="BK13" i="3"/>
  <c r="BN14" i="3"/>
  <c r="BM18" i="3"/>
  <c r="BG20" i="3"/>
  <c r="BL21" i="3"/>
  <c r="BM24" i="3"/>
  <c r="BG26" i="3"/>
  <c r="F30" i="3"/>
  <c r="BE34" i="3"/>
  <c r="BN36" i="3"/>
  <c r="F39" i="3"/>
  <c r="BI39" i="3"/>
  <c r="BG40" i="3"/>
  <c r="BG44" i="3"/>
  <c r="BL49" i="3"/>
  <c r="BC51" i="3"/>
  <c r="BE54" i="3"/>
  <c r="BK55" i="3"/>
  <c r="BH61" i="3"/>
  <c r="BG75" i="3"/>
  <c r="BK84" i="3"/>
  <c r="BJ87" i="3"/>
  <c r="BG93" i="3"/>
  <c r="BJ98" i="3"/>
  <c r="BE107" i="3"/>
  <c r="BM110" i="3"/>
  <c r="BF71" i="4"/>
  <c r="AW31" i="3"/>
  <c r="AQ31" i="3"/>
  <c r="BG66" i="3"/>
  <c r="F95" i="3"/>
  <c r="F79" i="3"/>
  <c r="F68" i="3"/>
  <c r="F48" i="3"/>
  <c r="F40" i="3"/>
  <c r="F26" i="3"/>
  <c r="F85" i="3"/>
  <c r="F81" i="3"/>
  <c r="F66" i="3"/>
  <c r="F49" i="3"/>
  <c r="F41" i="3"/>
  <c r="F103" i="3"/>
  <c r="F86" i="3"/>
  <c r="F80" i="3"/>
  <c r="F77" i="3"/>
  <c r="F67" i="3"/>
  <c r="F57" i="3"/>
  <c r="F53" i="3"/>
  <c r="F45" i="3"/>
  <c r="F37" i="3"/>
  <c r="F108" i="3"/>
  <c r="F74" i="3"/>
  <c r="F97" i="3"/>
  <c r="F94" i="3"/>
  <c r="F89" i="3"/>
  <c r="F62" i="3"/>
  <c r="F33" i="3"/>
  <c r="F69" i="3"/>
  <c r="F105" i="3"/>
  <c r="F99" i="3"/>
  <c r="F91" i="3"/>
  <c r="F76" i="3"/>
  <c r="F73" i="3"/>
  <c r="F107" i="3"/>
  <c r="F56" i="3"/>
  <c r="F93" i="3"/>
  <c r="F61" i="3"/>
  <c r="F13" i="3"/>
  <c r="C13" i="3" s="1"/>
  <c r="C14" i="3" s="1"/>
  <c r="C15" i="3" s="1"/>
  <c r="C16" i="3" s="1"/>
  <c r="C17" i="3" s="1"/>
  <c r="C18" i="3" s="1"/>
  <c r="C19" i="3" s="1"/>
  <c r="C20" i="3" s="1"/>
  <c r="C21" i="3" s="1"/>
  <c r="C22" i="3" s="1"/>
  <c r="C23" i="3" s="1"/>
  <c r="C24" i="3" s="1"/>
  <c r="C25" i="3" s="1"/>
  <c r="C26" i="3" s="1"/>
  <c r="C27" i="3" s="1"/>
  <c r="C28" i="3" s="1"/>
  <c r="C29" i="3" s="1"/>
  <c r="C30" i="3" s="1"/>
  <c r="C31" i="3" s="1"/>
  <c r="C32" i="3" s="1"/>
  <c r="C33" i="3" s="1"/>
  <c r="C34" i="3" s="1"/>
  <c r="C35" i="3" s="1"/>
  <c r="C36" i="3" s="1"/>
  <c r="C37" i="3" s="1"/>
  <c r="C38" i="3" s="1"/>
  <c r="C39" i="3" s="1"/>
  <c r="C40" i="3" s="1"/>
  <c r="C41" i="3" s="1"/>
  <c r="C42" i="3" s="1"/>
  <c r="C43" i="3" s="1"/>
  <c r="C44" i="3" s="1"/>
  <c r="C45" i="3" s="1"/>
  <c r="C46" i="3" s="1"/>
  <c r="C47" i="3" s="1"/>
  <c r="C48" i="3" s="1"/>
  <c r="C49" i="3" s="1"/>
  <c r="C50" i="3" s="1"/>
  <c r="C51" i="3" s="1"/>
  <c r="C52" i="3" s="1"/>
  <c r="C53" i="3" s="1"/>
  <c r="C54" i="3" s="1"/>
  <c r="C55" i="3" s="1"/>
  <c r="C56" i="3" s="1"/>
  <c r="C57" i="3" s="1"/>
  <c r="C58" i="3" s="1"/>
  <c r="C59" i="3" s="1"/>
  <c r="C60" i="3" s="1"/>
  <c r="C61" i="3" s="1"/>
  <c r="C62" i="3" s="1"/>
  <c r="C63" i="3" s="1"/>
  <c r="C64" i="3" s="1"/>
  <c r="C65" i="3" s="1"/>
  <c r="C66" i="3" s="1"/>
  <c r="C67" i="3" s="1"/>
  <c r="C68" i="3" s="1"/>
  <c r="C69" i="3" s="1"/>
  <c r="C70" i="3" s="1"/>
  <c r="C71" i="3" s="1"/>
  <c r="C72" i="3" s="1"/>
  <c r="C73" i="3" s="1"/>
  <c r="C74" i="3" s="1"/>
  <c r="C75" i="3" s="1"/>
  <c r="C76" i="3" s="1"/>
  <c r="C77" i="3" s="1"/>
  <c r="C78" i="3" s="1"/>
  <c r="C79" i="3" s="1"/>
  <c r="C80" i="3" s="1"/>
  <c r="C81" i="3" s="1"/>
  <c r="C82" i="3" s="1"/>
  <c r="C83" i="3" s="1"/>
  <c r="C84" i="3" s="1"/>
  <c r="C85" i="3" s="1"/>
  <c r="C86" i="3" s="1"/>
  <c r="C87" i="3" s="1"/>
  <c r="C88" i="3" s="1"/>
  <c r="C89" i="3" s="1"/>
  <c r="C90" i="3" s="1"/>
  <c r="C91" i="3" s="1"/>
  <c r="C92" i="3" s="1"/>
  <c r="C93" i="3" s="1"/>
  <c r="C94" i="3" s="1"/>
  <c r="C95" i="3" s="1"/>
  <c r="C96" i="3" s="1"/>
  <c r="C97" i="3" s="1"/>
  <c r="C98" i="3" s="1"/>
  <c r="C99" i="3" s="1"/>
  <c r="C100" i="3" s="1"/>
  <c r="C101" i="3" s="1"/>
  <c r="C102" i="3" s="1"/>
  <c r="C103" i="3" s="1"/>
  <c r="C104" i="3" s="1"/>
  <c r="C105" i="3" s="1"/>
  <c r="C106" i="3" s="1"/>
  <c r="C107" i="3" s="1"/>
  <c r="C108" i="3" s="1"/>
  <c r="C109" i="3" s="1"/>
  <c r="C110" i="3" s="1"/>
  <c r="F96" i="3"/>
  <c r="F84" i="3"/>
  <c r="F72" i="3"/>
  <c r="F71" i="3"/>
  <c r="F70" i="3"/>
  <c r="F44" i="3"/>
  <c r="F32" i="3"/>
  <c r="F50" i="3"/>
  <c r="F28" i="3"/>
  <c r="F106" i="3"/>
  <c r="F75" i="3"/>
  <c r="F100" i="3"/>
  <c r="F98" i="3"/>
  <c r="F52" i="3"/>
  <c r="F36" i="3"/>
  <c r="F23" i="3"/>
  <c r="F22" i="3"/>
  <c r="F47" i="3"/>
  <c r="F88" i="3"/>
  <c r="F90" i="3"/>
  <c r="F59" i="3"/>
  <c r="F43" i="3"/>
  <c r="BG11" i="3"/>
  <c r="BI12" i="3"/>
  <c r="BL13" i="3"/>
  <c r="BI17" i="3"/>
  <c r="BN18" i="3"/>
  <c r="BN21" i="3"/>
  <c r="AV22" i="3"/>
  <c r="BC23" i="3"/>
  <c r="BN24" i="3"/>
  <c r="BH26" i="3"/>
  <c r="BG28" i="3"/>
  <c r="BC30" i="3"/>
  <c r="BC32" i="3"/>
  <c r="BF34" i="3"/>
  <c r="AQ35" i="3"/>
  <c r="BD37" i="3"/>
  <c r="BK39" i="3"/>
  <c r="BH40" i="3"/>
  <c r="BI44" i="3"/>
  <c r="BE51" i="3"/>
  <c r="BI54" i="3"/>
  <c r="BN55" i="3"/>
  <c r="BH75" i="3"/>
  <c r="BK78" i="3"/>
  <c r="BK87" i="3"/>
  <c r="BJ90" i="3"/>
  <c r="BL98" i="3"/>
  <c r="AV29" i="4"/>
  <c r="BJ10" i="4"/>
  <c r="AO29" i="4"/>
  <c r="E18" i="2" s="1"/>
  <c r="BE108" i="3"/>
  <c r="BE92" i="3"/>
  <c r="BE76" i="3"/>
  <c r="BE86" i="3"/>
  <c r="BE65" i="3"/>
  <c r="BE48" i="3"/>
  <c r="BE40" i="3"/>
  <c r="BE100" i="3"/>
  <c r="BE98" i="3"/>
  <c r="BE96" i="3"/>
  <c r="BE94" i="3"/>
  <c r="BE63" i="3"/>
  <c r="BE49" i="3"/>
  <c r="BE41" i="3"/>
  <c r="BE33" i="3"/>
  <c r="BE109" i="3"/>
  <c r="BE81" i="3"/>
  <c r="BE70" i="3"/>
  <c r="BE45" i="3"/>
  <c r="BE37" i="3"/>
  <c r="BE101" i="3"/>
  <c r="BE75" i="3"/>
  <c r="BE106" i="3"/>
  <c r="BE90" i="3"/>
  <c r="BE84" i="3"/>
  <c r="BE78" i="3"/>
  <c r="BE58" i="3"/>
  <c r="BE53" i="3"/>
  <c r="BE19" i="3"/>
  <c r="BE95" i="3"/>
  <c r="BE87" i="3"/>
  <c r="BE72" i="3"/>
  <c r="BE103" i="3"/>
  <c r="BE77" i="3"/>
  <c r="BE67" i="3"/>
  <c r="BE89" i="3"/>
  <c r="BE80" i="3"/>
  <c r="BE62" i="3"/>
  <c r="BE57" i="3"/>
  <c r="BE105" i="3"/>
  <c r="BE64" i="3"/>
  <c r="BE28" i="3"/>
  <c r="BE102" i="3"/>
  <c r="BE88" i="3"/>
  <c r="BE46" i="3"/>
  <c r="BE12" i="3"/>
  <c r="BE110" i="3"/>
  <c r="BE79" i="3"/>
  <c r="BE59" i="3"/>
  <c r="BE44" i="3"/>
  <c r="BE23" i="3"/>
  <c r="BE60" i="3"/>
  <c r="BE93" i="3"/>
  <c r="BE66" i="3"/>
  <c r="BE61" i="3"/>
  <c r="BE50" i="3"/>
  <c r="BE38" i="3"/>
  <c r="BE52" i="3"/>
  <c r="BE99" i="3"/>
  <c r="BE74" i="3"/>
  <c r="BE31" i="3"/>
  <c r="BK12" i="3"/>
  <c r="BM13" i="3"/>
  <c r="BD16" i="3"/>
  <c r="BJ17" i="3"/>
  <c r="BI20" i="3"/>
  <c r="BI26" i="3"/>
  <c r="BD30" i="3"/>
  <c r="BD32" i="3"/>
  <c r="BJ34" i="3"/>
  <c r="BF37" i="3"/>
  <c r="BM39" i="3"/>
  <c r="BL40" i="3"/>
  <c r="BD41" i="3"/>
  <c r="BJ44" i="3"/>
  <c r="AQ46" i="3"/>
  <c r="BF51" i="3"/>
  <c r="BC53" i="3"/>
  <c r="BL54" i="3"/>
  <c r="BK58" i="3"/>
  <c r="BC69" i="3"/>
  <c r="BL75" i="3"/>
  <c r="BL78" i="3"/>
  <c r="F82" i="3"/>
  <c r="BM87" i="3"/>
  <c r="BN90" i="3"/>
  <c r="BN98" i="3"/>
  <c r="BI101" i="3"/>
  <c r="BL107" i="3"/>
  <c r="BH15" i="4"/>
  <c r="BG106" i="3"/>
  <c r="BG90" i="3"/>
  <c r="BG100" i="3"/>
  <c r="BG98" i="3"/>
  <c r="BG96" i="3"/>
  <c r="BG94" i="3"/>
  <c r="BG92" i="3"/>
  <c r="BG63" i="3"/>
  <c r="BG49" i="3"/>
  <c r="BG41" i="3"/>
  <c r="BG33" i="3"/>
  <c r="BG104" i="3"/>
  <c r="BG61" i="3"/>
  <c r="BG50" i="3"/>
  <c r="BG42" i="3"/>
  <c r="BG34" i="3"/>
  <c r="BG31" i="3"/>
  <c r="BG23" i="3"/>
  <c r="BG84" i="3"/>
  <c r="BG78" i="3"/>
  <c r="BG58" i="3"/>
  <c r="BG53" i="3"/>
  <c r="BG95" i="3"/>
  <c r="BG87" i="3"/>
  <c r="BG72" i="3"/>
  <c r="BG65" i="3"/>
  <c r="BG55" i="3"/>
  <c r="BG13" i="3"/>
  <c r="BG60" i="3"/>
  <c r="BG103" i="3"/>
  <c r="BG97" i="3"/>
  <c r="BG86" i="3"/>
  <c r="BG74" i="3"/>
  <c r="BG69" i="3"/>
  <c r="BG51" i="3"/>
  <c r="BG105" i="3"/>
  <c r="BG64" i="3"/>
  <c r="BG110" i="3"/>
  <c r="BG91" i="3"/>
  <c r="BG79" i="3"/>
  <c r="BG59" i="3"/>
  <c r="BG54" i="3"/>
  <c r="BG29" i="3"/>
  <c r="BG16" i="3"/>
  <c r="BG102" i="3"/>
  <c r="BG89" i="3"/>
  <c r="BG88" i="3"/>
  <c r="BG57" i="3"/>
  <c r="BG48" i="3"/>
  <c r="BG46" i="3"/>
  <c r="BG109" i="3"/>
  <c r="BG101" i="3"/>
  <c r="BG62" i="3"/>
  <c r="BG52" i="3"/>
  <c r="BG82" i="3"/>
  <c r="BG80" i="3"/>
  <c r="BG30" i="3"/>
  <c r="BG25" i="3"/>
  <c r="BG83" i="3"/>
  <c r="BG81" i="3"/>
  <c r="BG73" i="3"/>
  <c r="BG67" i="3"/>
  <c r="BG47" i="3"/>
  <c r="BG27" i="3"/>
  <c r="BG32" i="3"/>
  <c r="BI32" i="3"/>
  <c r="BI16" i="3"/>
  <c r="AQ47" i="3"/>
  <c r="BJ16" i="3"/>
  <c r="BI19" i="3"/>
  <c r="BI45" i="3"/>
  <c r="BI46" i="3"/>
  <c r="BD71" i="3"/>
  <c r="C3" i="8"/>
  <c r="B4" i="7"/>
  <c r="B4" i="6"/>
  <c r="B4" i="5"/>
  <c r="BF99" i="3"/>
  <c r="BF83" i="3"/>
  <c r="BF90" i="3"/>
  <c r="BF88" i="3"/>
  <c r="BF72" i="3"/>
  <c r="BF56" i="3"/>
  <c r="BF24" i="3"/>
  <c r="BF102" i="3"/>
  <c r="BF70" i="3"/>
  <c r="BF54" i="3"/>
  <c r="BF32" i="3"/>
  <c r="BF101" i="3"/>
  <c r="BF75" i="3"/>
  <c r="BF63" i="3"/>
  <c r="BF49" i="3"/>
  <c r="BF41" i="3"/>
  <c r="BF106" i="3"/>
  <c r="BF84" i="3"/>
  <c r="BF78" i="3"/>
  <c r="BF58" i="3"/>
  <c r="BF53" i="3"/>
  <c r="BF98" i="3"/>
  <c r="BF95" i="3"/>
  <c r="BF87" i="3"/>
  <c r="BF46" i="3"/>
  <c r="BF38" i="3"/>
  <c r="BF65" i="3"/>
  <c r="BF108" i="3"/>
  <c r="BF89" i="3"/>
  <c r="BF80" i="3"/>
  <c r="BF62" i="3"/>
  <c r="BF57" i="3"/>
  <c r="BF97" i="3"/>
  <c r="BF86" i="3"/>
  <c r="BF74" i="3"/>
  <c r="BF69" i="3"/>
  <c r="BF71" i="3"/>
  <c r="BF22" i="3"/>
  <c r="BF11" i="3"/>
  <c r="BF77" i="3"/>
  <c r="BF110" i="3"/>
  <c r="BF79" i="3"/>
  <c r="BF59" i="3"/>
  <c r="BF48" i="3"/>
  <c r="BF44" i="3"/>
  <c r="BF23" i="3"/>
  <c r="BF109" i="3"/>
  <c r="BF91" i="3"/>
  <c r="BF103" i="3"/>
  <c r="BF93" i="3"/>
  <c r="BF92" i="3"/>
  <c r="BF66" i="3"/>
  <c r="BF61" i="3"/>
  <c r="BF94" i="3"/>
  <c r="BF64" i="3"/>
  <c r="BF52" i="3"/>
  <c r="BF40" i="3"/>
  <c r="BF36" i="3"/>
  <c r="BF82" i="3"/>
  <c r="BF85" i="3"/>
  <c r="BF107" i="3"/>
  <c r="BF43" i="3"/>
  <c r="BF39" i="3"/>
  <c r="BI11" i="3"/>
  <c r="BL12" i="3"/>
  <c r="BN13" i="3"/>
  <c r="BE16" i="3"/>
  <c r="BL17" i="3"/>
  <c r="BD19" i="3"/>
  <c r="BJ20" i="3"/>
  <c r="AQ21" i="3"/>
  <c r="I20" i="2" s="1"/>
  <c r="BI23" i="3"/>
  <c r="BL26" i="3"/>
  <c r="AV27" i="3"/>
  <c r="BI28" i="3"/>
  <c r="BE30" i="3"/>
  <c r="BE32" i="3"/>
  <c r="F34" i="3"/>
  <c r="BK34" i="3"/>
  <c r="BG37" i="3"/>
  <c r="BM40" i="3"/>
  <c r="BH41" i="3"/>
  <c r="BL44" i="3"/>
  <c r="F51" i="3"/>
  <c r="BH51" i="3"/>
  <c r="BC52" i="3"/>
  <c r="BJ53" i="3"/>
  <c r="BM54" i="3"/>
  <c r="BL58" i="3"/>
  <c r="BK63" i="3"/>
  <c r="BC66" i="3"/>
  <c r="BE69" i="3"/>
  <c r="BM75" i="3"/>
  <c r="BM78" i="3"/>
  <c r="BM80" i="3"/>
  <c r="BD86" i="3"/>
  <c r="BC95" i="3"/>
  <c r="BJ101" i="3"/>
  <c r="BM104" i="3"/>
  <c r="F103" i="4"/>
  <c r="F95" i="4"/>
  <c r="F87" i="4"/>
  <c r="F104" i="4"/>
  <c r="F53" i="4"/>
  <c r="F37" i="4"/>
  <c r="F99" i="4"/>
  <c r="F91" i="4"/>
  <c r="F83" i="4"/>
  <c r="F75" i="4"/>
  <c r="F67" i="4"/>
  <c r="F59" i="4"/>
  <c r="F38" i="4"/>
  <c r="F32" i="4"/>
  <c r="F97" i="4"/>
  <c r="F82" i="4"/>
  <c r="F61" i="4"/>
  <c r="F57" i="4"/>
  <c r="F44" i="4"/>
  <c r="F107" i="4"/>
  <c r="F92" i="4"/>
  <c r="F80" i="4"/>
  <c r="F63" i="4"/>
  <c r="F94" i="4"/>
  <c r="F50" i="4"/>
  <c r="F89" i="4"/>
  <c r="F71" i="4"/>
  <c r="F109" i="4"/>
  <c r="F101" i="4"/>
  <c r="F84" i="4"/>
  <c r="F54" i="4"/>
  <c r="F86" i="4"/>
  <c r="F77" i="4"/>
  <c r="F73" i="4"/>
  <c r="F106" i="4"/>
  <c r="F79" i="4"/>
  <c r="F58" i="4"/>
  <c r="F98" i="4"/>
  <c r="F96" i="4"/>
  <c r="F62" i="4"/>
  <c r="F56" i="4"/>
  <c r="F34" i="4"/>
  <c r="F33" i="4"/>
  <c r="F25" i="4"/>
  <c r="F93" i="4"/>
  <c r="F81" i="4"/>
  <c r="F60" i="4"/>
  <c r="F69" i="4"/>
  <c r="F68" i="4"/>
  <c r="F110" i="4"/>
  <c r="F45" i="4"/>
  <c r="F26" i="4"/>
  <c r="F47" i="4"/>
  <c r="F24" i="4"/>
  <c r="F90" i="4"/>
  <c r="F88" i="4"/>
  <c r="F105" i="4"/>
  <c r="F72" i="4"/>
  <c r="F74" i="4"/>
  <c r="F55" i="4"/>
  <c r="F40" i="4"/>
  <c r="F22" i="4"/>
  <c r="F49" i="4"/>
  <c r="G10" i="1" s="1"/>
  <c r="H10" i="1" s="1"/>
  <c r="F36" i="4"/>
  <c r="F29" i="4"/>
  <c r="F42" i="4"/>
  <c r="F21" i="4"/>
  <c r="F12" i="4"/>
  <c r="F108" i="4"/>
  <c r="F100" i="4"/>
  <c r="F85" i="4"/>
  <c r="F78" i="4"/>
  <c r="F65" i="4"/>
  <c r="F31" i="4"/>
  <c r="F64" i="4"/>
  <c r="F51" i="4"/>
  <c r="F52" i="4"/>
  <c r="F13" i="4"/>
  <c r="F66" i="4"/>
  <c r="F20" i="4"/>
  <c r="F15" i="4"/>
  <c r="F14" i="4"/>
  <c r="F23" i="4"/>
  <c r="F28" i="4"/>
  <c r="F17" i="4"/>
  <c r="F48" i="4"/>
  <c r="F39" i="4"/>
  <c r="F30" i="4"/>
  <c r="F76" i="4"/>
  <c r="F41" i="4"/>
  <c r="F27" i="4"/>
  <c r="F70" i="4"/>
  <c r="F35" i="4"/>
  <c r="F16" i="4"/>
  <c r="F102" i="4"/>
  <c r="F43" i="4"/>
  <c r="F19" i="4"/>
  <c r="BF11" i="4"/>
  <c r="W15" i="4"/>
  <c r="K15" i="4"/>
  <c r="B16" i="4"/>
  <c r="BR15" i="4"/>
  <c r="BK106" i="4"/>
  <c r="BK103" i="4"/>
  <c r="BK99" i="4"/>
  <c r="BK91" i="4"/>
  <c r="BK83" i="4"/>
  <c r="BK75" i="4"/>
  <c r="BK67" i="4"/>
  <c r="BK59" i="4"/>
  <c r="BK43" i="4"/>
  <c r="BK28" i="4"/>
  <c r="BK44" i="4"/>
  <c r="BK97" i="4"/>
  <c r="BK110" i="4"/>
  <c r="BK107" i="4"/>
  <c r="BK92" i="4"/>
  <c r="BK82" i="4"/>
  <c r="BK61" i="4"/>
  <c r="BK80" i="4"/>
  <c r="BK65" i="4"/>
  <c r="BK63" i="4"/>
  <c r="BK51" i="4"/>
  <c r="BK89" i="4"/>
  <c r="BK69" i="4"/>
  <c r="BK84" i="4"/>
  <c r="BK73" i="4"/>
  <c r="BK71" i="4"/>
  <c r="BK54" i="4"/>
  <c r="BK109" i="4"/>
  <c r="BK104" i="4"/>
  <c r="BK101" i="4"/>
  <c r="BK86" i="4"/>
  <c r="BK77" i="4"/>
  <c r="BK52" i="4"/>
  <c r="BK81" i="4"/>
  <c r="BK79" i="4"/>
  <c r="BK62" i="4"/>
  <c r="BK60" i="4"/>
  <c r="BK58" i="4"/>
  <c r="BK48" i="4"/>
  <c r="BK35" i="4"/>
  <c r="BK21" i="4"/>
  <c r="BK15" i="4"/>
  <c r="BK11" i="4"/>
  <c r="BK98" i="4"/>
  <c r="BK96" i="4"/>
  <c r="BK56" i="4"/>
  <c r="BK27" i="4"/>
  <c r="BK100" i="4"/>
  <c r="BK93" i="4"/>
  <c r="BK57" i="4"/>
  <c r="BK41" i="4"/>
  <c r="BK85" i="4"/>
  <c r="BK64" i="4"/>
  <c r="BK29" i="4"/>
  <c r="BK19" i="4"/>
  <c r="BK66" i="4"/>
  <c r="BK30" i="4"/>
  <c r="BK68" i="4"/>
  <c r="BK49" i="4"/>
  <c r="BK47" i="4"/>
  <c r="BK94" i="4"/>
  <c r="BK40" i="4"/>
  <c r="BK102" i="4"/>
  <c r="BK70" i="4"/>
  <c r="BK36" i="4"/>
  <c r="BK34" i="4"/>
  <c r="BK31" i="4"/>
  <c r="BK16" i="4"/>
  <c r="BK95" i="4"/>
  <c r="BK38" i="4"/>
  <c r="BK87" i="4"/>
  <c r="BK26" i="4"/>
  <c r="BK53" i="4"/>
  <c r="BK24" i="4"/>
  <c r="BK105" i="4"/>
  <c r="BK74" i="4"/>
  <c r="BK72" i="4"/>
  <c r="BK55" i="4"/>
  <c r="BK88" i="4"/>
  <c r="BK20" i="4"/>
  <c r="BK23" i="4"/>
  <c r="BK78" i="4"/>
  <c r="BK33" i="4"/>
  <c r="BK17" i="4"/>
  <c r="BK32" i="4"/>
  <c r="BK50" i="4"/>
  <c r="BK76" i="4"/>
  <c r="BK18" i="4"/>
  <c r="BK12" i="4"/>
  <c r="AW52" i="4"/>
  <c r="AQ52" i="4"/>
  <c r="I51" i="2" s="1"/>
  <c r="AV12" i="4"/>
  <c r="AO12" i="4"/>
  <c r="E26" i="2" s="1"/>
  <c r="BK90" i="4"/>
  <c r="AV19" i="5"/>
  <c r="AO19" i="5"/>
  <c r="E33" i="2" s="1"/>
  <c r="AW48" i="3"/>
  <c r="AQ48" i="3"/>
  <c r="BK39" i="4"/>
  <c r="AW17" i="5"/>
  <c r="AQ17" i="5"/>
  <c r="BB24" i="4"/>
  <c r="I50" i="2"/>
  <c r="AV13" i="4"/>
  <c r="AO13" i="4"/>
  <c r="E27" i="2" s="1"/>
  <c r="AW13" i="4"/>
  <c r="AQ13" i="4"/>
  <c r="I12" i="2" s="1"/>
  <c r="BK37" i="4"/>
  <c r="BK108" i="4"/>
  <c r="BB99" i="4"/>
  <c r="BB91" i="4"/>
  <c r="BB83" i="4"/>
  <c r="BB50" i="4"/>
  <c r="BB34" i="4"/>
  <c r="BB103" i="4"/>
  <c r="BB95" i="4"/>
  <c r="BB87" i="4"/>
  <c r="BB79" i="4"/>
  <c r="BB71" i="4"/>
  <c r="BB63" i="4"/>
  <c r="BB55" i="4"/>
  <c r="BB51" i="4"/>
  <c r="BB35" i="4"/>
  <c r="BB32" i="4"/>
  <c r="BB106" i="4"/>
  <c r="BB98" i="4"/>
  <c r="BB96" i="4"/>
  <c r="BB56" i="4"/>
  <c r="BB43" i="4"/>
  <c r="BB93" i="4"/>
  <c r="BB81" i="4"/>
  <c r="BB62" i="4"/>
  <c r="BB60" i="4"/>
  <c r="BB66" i="4"/>
  <c r="BB90" i="4"/>
  <c r="BB88" i="4"/>
  <c r="BB70" i="4"/>
  <c r="BB68" i="4"/>
  <c r="BB100" i="4"/>
  <c r="BB85" i="4"/>
  <c r="BB74" i="4"/>
  <c r="BB53" i="4"/>
  <c r="BB105" i="4"/>
  <c r="BB72" i="4"/>
  <c r="BB110" i="4"/>
  <c r="BB102" i="4"/>
  <c r="BB78" i="4"/>
  <c r="BB76" i="4"/>
  <c r="BB97" i="4"/>
  <c r="BB82" i="4"/>
  <c r="BB61" i="4"/>
  <c r="BB57" i="4"/>
  <c r="BB18" i="4"/>
  <c r="BB107" i="4"/>
  <c r="BB92" i="4"/>
  <c r="BB80" i="4"/>
  <c r="BB59" i="4"/>
  <c r="BB37" i="4"/>
  <c r="BB33" i="4"/>
  <c r="BB73" i="4"/>
  <c r="BB75" i="4"/>
  <c r="BB26" i="4"/>
  <c r="BB25" i="4"/>
  <c r="BB77" i="4"/>
  <c r="BB48" i="4"/>
  <c r="BB41" i="4"/>
  <c r="BB39" i="4"/>
  <c r="BB23" i="4"/>
  <c r="BB84" i="4"/>
  <c r="BB108" i="4"/>
  <c r="BB101" i="4"/>
  <c r="BB65" i="4"/>
  <c r="BB64" i="4"/>
  <c r="BB58" i="4"/>
  <c r="BB45" i="4"/>
  <c r="BB28" i="4"/>
  <c r="BB21" i="4"/>
  <c r="BB12" i="4"/>
  <c r="BB94" i="4"/>
  <c r="BB86" i="4"/>
  <c r="BB109" i="4"/>
  <c r="BB29" i="4"/>
  <c r="BB20" i="4"/>
  <c r="I10" i="9" s="1"/>
  <c r="BB49" i="4"/>
  <c r="BB40" i="4"/>
  <c r="BB38" i="4"/>
  <c r="BB36" i="4"/>
  <c r="BB69" i="4"/>
  <c r="BB22" i="4"/>
  <c r="BB47" i="4"/>
  <c r="BB42" i="4"/>
  <c r="BB27" i="4"/>
  <c r="BB13" i="4"/>
  <c r="BB67" i="4"/>
  <c r="BB44" i="4"/>
  <c r="BB15" i="4"/>
  <c r="H10" i="9" s="1"/>
  <c r="BB14" i="4"/>
  <c r="BB16" i="4"/>
  <c r="BB104" i="4"/>
  <c r="BB89" i="4"/>
  <c r="BB17" i="4"/>
  <c r="BB52" i="4"/>
  <c r="BK14" i="4"/>
  <c r="AQ16" i="4"/>
  <c r="I15" i="2" s="1"/>
  <c r="BK45" i="4"/>
  <c r="AV23" i="4"/>
  <c r="AO23" i="4"/>
  <c r="BK46" i="4"/>
  <c r="BG10" i="4"/>
  <c r="BI11" i="4"/>
  <c r="BL13" i="4"/>
  <c r="BL14" i="4"/>
  <c r="BN19" i="4"/>
  <c r="AV33" i="4"/>
  <c r="AO33" i="4"/>
  <c r="BN74" i="4"/>
  <c r="BN105" i="4"/>
  <c r="AV14" i="5"/>
  <c r="AO14" i="5"/>
  <c r="BN22" i="4"/>
  <c r="AW50" i="4"/>
  <c r="AQ50" i="4"/>
  <c r="BL53" i="4"/>
  <c r="B14" i="5"/>
  <c r="W13" i="5"/>
  <c r="K13" i="5"/>
  <c r="BI103" i="4"/>
  <c r="BI96" i="4"/>
  <c r="BI88" i="4"/>
  <c r="BI80" i="4"/>
  <c r="BI72" i="4"/>
  <c r="BI64" i="4"/>
  <c r="BI56" i="4"/>
  <c r="BI41" i="4"/>
  <c r="BI29" i="4"/>
  <c r="BI24" i="4"/>
  <c r="BI20" i="4"/>
  <c r="BI16" i="4"/>
  <c r="BI104" i="4"/>
  <c r="BI42" i="4"/>
  <c r="BI95" i="4"/>
  <c r="BI85" i="4"/>
  <c r="BI78" i="4"/>
  <c r="BI76" i="4"/>
  <c r="BI74" i="4"/>
  <c r="BI53" i="4"/>
  <c r="BI105" i="4"/>
  <c r="BI102" i="4"/>
  <c r="BI57" i="4"/>
  <c r="BI55" i="4"/>
  <c r="BI97" i="4"/>
  <c r="BI59" i="4"/>
  <c r="BI87" i="4"/>
  <c r="BI65" i="4"/>
  <c r="BI63" i="4"/>
  <c r="BI51" i="4"/>
  <c r="BI99" i="4"/>
  <c r="BI94" i="4"/>
  <c r="BI67" i="4"/>
  <c r="BI89" i="4"/>
  <c r="BI69" i="4"/>
  <c r="BI84" i="4"/>
  <c r="BI73" i="4"/>
  <c r="BI71" i="4"/>
  <c r="BI54" i="4"/>
  <c r="BI47" i="4"/>
  <c r="BI109" i="4"/>
  <c r="BI101" i="4"/>
  <c r="BI75" i="4"/>
  <c r="BI91" i="4"/>
  <c r="BI86" i="4"/>
  <c r="BI77" i="4"/>
  <c r="BI52" i="4"/>
  <c r="BI43" i="4"/>
  <c r="BI38" i="4"/>
  <c r="BI58" i="4"/>
  <c r="BI45" i="4"/>
  <c r="BI107" i="4"/>
  <c r="BI92" i="4"/>
  <c r="BI33" i="4"/>
  <c r="BI79" i="4"/>
  <c r="BI19" i="4"/>
  <c r="BI108" i="4"/>
  <c r="BI50" i="4"/>
  <c r="BI66" i="4"/>
  <c r="BI30" i="4"/>
  <c r="BI68" i="4"/>
  <c r="BI60" i="4"/>
  <c r="BI49" i="4"/>
  <c r="BI40" i="4"/>
  <c r="BI17" i="4"/>
  <c r="BI70" i="4"/>
  <c r="BI44" i="4"/>
  <c r="BI36" i="4"/>
  <c r="BI34" i="4"/>
  <c r="BI31" i="4"/>
  <c r="BI62" i="4"/>
  <c r="BI46" i="4"/>
  <c r="BI27" i="4"/>
  <c r="BI25" i="4"/>
  <c r="BI98" i="4"/>
  <c r="BI90" i="4"/>
  <c r="BI61" i="4"/>
  <c r="BI32" i="4"/>
  <c r="BL11" i="4"/>
  <c r="BN13" i="4"/>
  <c r="BI18" i="4"/>
  <c r="AO27" i="4"/>
  <c r="E16" i="2" s="1"/>
  <c r="BI28" i="4"/>
  <c r="BN92" i="4"/>
  <c r="BM107" i="5"/>
  <c r="BM99" i="5"/>
  <c r="BM91" i="5"/>
  <c r="BM83" i="5"/>
  <c r="BM75" i="5"/>
  <c r="BM67" i="5"/>
  <c r="BM59" i="5"/>
  <c r="BM43" i="5"/>
  <c r="BM28" i="5"/>
  <c r="BM103" i="5"/>
  <c r="BM95" i="5"/>
  <c r="BM87" i="5"/>
  <c r="BM79" i="5"/>
  <c r="BM71" i="5"/>
  <c r="BM63" i="5"/>
  <c r="BM55" i="5"/>
  <c r="BM51" i="5"/>
  <c r="BM97" i="5"/>
  <c r="BM82" i="5"/>
  <c r="BM80" i="5"/>
  <c r="BM65" i="5"/>
  <c r="BM108" i="5"/>
  <c r="BM98" i="5"/>
  <c r="BM93" i="5"/>
  <c r="BM88" i="5"/>
  <c r="BM73" i="5"/>
  <c r="BM57" i="5"/>
  <c r="BM85" i="5"/>
  <c r="BM60" i="5"/>
  <c r="BM110" i="5"/>
  <c r="BM76" i="5"/>
  <c r="BM106" i="5"/>
  <c r="BM70" i="5"/>
  <c r="BM102" i="5"/>
  <c r="BM54" i="5"/>
  <c r="BM52" i="5"/>
  <c r="BM35" i="5"/>
  <c r="BM109" i="5"/>
  <c r="BM105" i="5"/>
  <c r="BM78" i="5"/>
  <c r="BM94" i="5"/>
  <c r="BM90" i="5"/>
  <c r="BM84" i="5"/>
  <c r="BM81" i="5"/>
  <c r="BM72" i="5"/>
  <c r="BM61" i="5"/>
  <c r="BM77" i="5"/>
  <c r="BM58" i="5"/>
  <c r="BM53" i="5"/>
  <c r="BM48" i="5"/>
  <c r="BM36" i="5"/>
  <c r="BM74" i="5"/>
  <c r="BM50" i="5"/>
  <c r="BM46" i="5"/>
  <c r="BM37" i="5"/>
  <c r="BM41" i="5"/>
  <c r="BM104" i="5"/>
  <c r="BM44" i="5"/>
  <c r="BM32" i="5"/>
  <c r="BM31" i="5"/>
  <c r="BM100" i="5"/>
  <c r="BM33" i="5"/>
  <c r="BM101" i="5"/>
  <c r="BM47" i="5"/>
  <c r="BM29" i="5"/>
  <c r="BM27" i="5"/>
  <c r="BM92" i="5"/>
  <c r="BM49" i="5"/>
  <c r="BM42" i="5"/>
  <c r="BM26" i="5"/>
  <c r="BM15" i="5"/>
  <c r="BM34" i="5"/>
  <c r="BM56" i="5"/>
  <c r="BM45" i="5"/>
  <c r="BM25" i="5"/>
  <c r="BM14" i="5"/>
  <c r="BM24" i="5"/>
  <c r="BM23" i="5"/>
  <c r="BM22" i="5"/>
  <c r="BM21" i="5"/>
  <c r="BM64" i="5"/>
  <c r="BM68" i="5"/>
  <c r="BM20" i="5"/>
  <c r="BM86" i="5"/>
  <c r="BM12" i="5"/>
  <c r="BM30" i="5"/>
  <c r="BM18" i="5"/>
  <c r="BM62" i="5"/>
  <c r="BM11" i="5"/>
  <c r="BM38" i="5"/>
  <c r="BM13" i="5"/>
  <c r="BM66" i="5"/>
  <c r="BM16" i="5"/>
  <c r="BM39" i="5"/>
  <c r="BM17" i="5"/>
  <c r="BM96" i="5"/>
  <c r="BM69" i="5"/>
  <c r="BM19" i="5"/>
  <c r="BM89" i="5"/>
  <c r="BL12" i="4"/>
  <c r="BR14" i="4"/>
  <c r="AW22" i="4"/>
  <c r="AQ22" i="4"/>
  <c r="BL24" i="4"/>
  <c r="BL28" i="4"/>
  <c r="AQ43" i="4"/>
  <c r="I42" i="2" s="1"/>
  <c r="AW43" i="4"/>
  <c r="BL51" i="4"/>
  <c r="BL76" i="4"/>
  <c r="BI81" i="4"/>
  <c r="BL98" i="4"/>
  <c r="BL90" i="4"/>
  <c r="BL82" i="4"/>
  <c r="BL44" i="4"/>
  <c r="BL102" i="4"/>
  <c r="BL94" i="4"/>
  <c r="BL86" i="4"/>
  <c r="BL78" i="4"/>
  <c r="BL70" i="4"/>
  <c r="BL62" i="4"/>
  <c r="BL54" i="4"/>
  <c r="BL45" i="4"/>
  <c r="BL27" i="4"/>
  <c r="BL110" i="4"/>
  <c r="BL107" i="4"/>
  <c r="BL92" i="4"/>
  <c r="BL61" i="4"/>
  <c r="BL46" i="4"/>
  <c r="BL80" i="4"/>
  <c r="BL65" i="4"/>
  <c r="BL63" i="4"/>
  <c r="BL59" i="4"/>
  <c r="BL87" i="4"/>
  <c r="BL99" i="4"/>
  <c r="BL84" i="4"/>
  <c r="BL73" i="4"/>
  <c r="BL71" i="4"/>
  <c r="BL67" i="4"/>
  <c r="BL47" i="4"/>
  <c r="BL109" i="4"/>
  <c r="BL104" i="4"/>
  <c r="BL101" i="4"/>
  <c r="BL77" i="4"/>
  <c r="BL81" i="4"/>
  <c r="BL79" i="4"/>
  <c r="BL75" i="4"/>
  <c r="BL60" i="4"/>
  <c r="BL58" i="4"/>
  <c r="BL48" i="4"/>
  <c r="BL96" i="4"/>
  <c r="BL91" i="4"/>
  <c r="BL56" i="4"/>
  <c r="BL43" i="4"/>
  <c r="BL106" i="4"/>
  <c r="BL93" i="4"/>
  <c r="BL49" i="4"/>
  <c r="BL85" i="4"/>
  <c r="BL64" i="4"/>
  <c r="BL108" i="4"/>
  <c r="BL50" i="4"/>
  <c r="BL68" i="4"/>
  <c r="BL17" i="4"/>
  <c r="BL40" i="4"/>
  <c r="BL36" i="4"/>
  <c r="BL34" i="4"/>
  <c r="BL31" i="4"/>
  <c r="BL95" i="4"/>
  <c r="BL38" i="4"/>
  <c r="BL103" i="4"/>
  <c r="BL26" i="4"/>
  <c r="BL15" i="4"/>
  <c r="BL69" i="4"/>
  <c r="BL42" i="4"/>
  <c r="BL25" i="4"/>
  <c r="BL105" i="4"/>
  <c r="BL97" i="4"/>
  <c r="BL74" i="4"/>
  <c r="BL72" i="4"/>
  <c r="BL55" i="4"/>
  <c r="BL39" i="4"/>
  <c r="BL37" i="4"/>
  <c r="BL22" i="4"/>
  <c r="BN12" i="4"/>
  <c r="BI26" i="4"/>
  <c r="AQ47" i="4"/>
  <c r="AW47" i="4"/>
  <c r="BN50" i="4"/>
  <c r="BN51" i="4"/>
  <c r="BL52" i="4"/>
  <c r="BN108" i="4"/>
  <c r="BN101" i="4"/>
  <c r="BN93" i="4"/>
  <c r="BN85" i="4"/>
  <c r="BN46" i="4"/>
  <c r="BN109" i="4"/>
  <c r="BN107" i="4"/>
  <c r="BN97" i="4"/>
  <c r="BN89" i="4"/>
  <c r="BN81" i="4"/>
  <c r="BN73" i="4"/>
  <c r="BN65" i="4"/>
  <c r="BN57" i="4"/>
  <c r="BN47" i="4"/>
  <c r="BN87" i="4"/>
  <c r="BN41" i="4"/>
  <c r="BN69" i="4"/>
  <c r="BN99" i="4"/>
  <c r="BN94" i="4"/>
  <c r="BN84" i="4"/>
  <c r="BN71" i="4"/>
  <c r="BN67" i="4"/>
  <c r="BN77" i="4"/>
  <c r="BN54" i="4"/>
  <c r="BN52" i="4"/>
  <c r="BN79" i="4"/>
  <c r="BN75" i="4"/>
  <c r="BN60" i="4"/>
  <c r="BN58" i="4"/>
  <c r="BN48" i="4"/>
  <c r="BN96" i="4"/>
  <c r="BN91" i="4"/>
  <c r="BN86" i="4"/>
  <c r="BN56" i="4"/>
  <c r="BN106" i="4"/>
  <c r="BN98" i="4"/>
  <c r="BN62" i="4"/>
  <c r="BN49" i="4"/>
  <c r="BN68" i="4"/>
  <c r="BN66" i="4"/>
  <c r="BN39" i="4"/>
  <c r="BN27" i="4"/>
  <c r="BN26" i="4"/>
  <c r="BN20" i="4"/>
  <c r="BN103" i="4"/>
  <c r="BN64" i="4"/>
  <c r="BN44" i="4"/>
  <c r="BN30" i="4"/>
  <c r="BN29" i="4"/>
  <c r="BN28" i="4"/>
  <c r="BN63" i="4"/>
  <c r="BN43" i="4"/>
  <c r="BN78" i="4"/>
  <c r="BN36" i="4"/>
  <c r="BN34" i="4"/>
  <c r="BN31" i="4"/>
  <c r="BN16" i="4"/>
  <c r="BN95" i="4"/>
  <c r="BN38" i="4"/>
  <c r="BN102" i="4"/>
  <c r="BN70" i="4"/>
  <c r="BN59" i="4"/>
  <c r="BN25" i="4"/>
  <c r="BN88" i="4"/>
  <c r="BN42" i="4"/>
  <c r="BN32" i="4"/>
  <c r="BN14" i="4"/>
  <c r="BN110" i="4"/>
  <c r="BN90" i="4"/>
  <c r="BN53" i="4"/>
  <c r="BN24" i="4"/>
  <c r="BN37" i="4"/>
  <c r="BN35" i="4"/>
  <c r="BN83" i="4"/>
  <c r="BN76" i="4"/>
  <c r="BN33" i="4"/>
  <c r="BN21" i="4"/>
  <c r="BN18" i="4"/>
  <c r="BL21" i="4"/>
  <c r="AW42" i="4"/>
  <c r="BQ10" i="4"/>
  <c r="BR12" i="4"/>
  <c r="K14" i="4"/>
  <c r="BI23" i="4"/>
  <c r="BL32" i="4"/>
  <c r="BL29" i="4"/>
  <c r="BL33" i="4"/>
  <c r="BI37" i="4"/>
  <c r="BI39" i="4"/>
  <c r="BN55" i="4"/>
  <c r="BM40" i="5"/>
  <c r="K13" i="4"/>
  <c r="BN17" i="4"/>
  <c r="BL23" i="4"/>
  <c r="BN40" i="4"/>
  <c r="BL41" i="4"/>
  <c r="BN80" i="4"/>
  <c r="BI83" i="4"/>
  <c r="BR27" i="5"/>
  <c r="BQ10" i="5"/>
  <c r="BC42" i="4"/>
  <c r="BC89" i="4"/>
  <c r="BC96" i="4"/>
  <c r="BC104" i="4"/>
  <c r="BN44" i="5"/>
  <c r="BN52" i="5"/>
  <c r="BN99" i="5"/>
  <c r="BN67" i="5"/>
  <c r="BN98" i="5"/>
  <c r="BN93" i="5"/>
  <c r="BN88" i="5"/>
  <c r="BN105" i="5"/>
  <c r="BN78" i="5"/>
  <c r="BN59" i="5"/>
  <c r="BN50" i="5"/>
  <c r="BN110" i="5"/>
  <c r="BN95" i="5"/>
  <c r="BN82" i="5"/>
  <c r="BN79" i="5"/>
  <c r="BN76" i="5"/>
  <c r="BN73" i="5"/>
  <c r="BN62" i="5"/>
  <c r="BN106" i="5"/>
  <c r="BN70" i="5"/>
  <c r="BN102" i="5"/>
  <c r="BN91" i="5"/>
  <c r="BN54" i="5"/>
  <c r="BN109" i="5"/>
  <c r="BN75" i="5"/>
  <c r="BN64" i="5"/>
  <c r="BN49" i="5"/>
  <c r="BN94" i="5"/>
  <c r="BN90" i="5"/>
  <c r="BN87" i="5"/>
  <c r="BN84" i="5"/>
  <c r="BN81" i="5"/>
  <c r="BN72" i="5"/>
  <c r="BN101" i="5"/>
  <c r="BN69" i="5"/>
  <c r="BN66" i="5"/>
  <c r="BN56" i="5"/>
  <c r="BN47" i="5"/>
  <c r="BN104" i="5"/>
  <c r="BN86" i="5"/>
  <c r="BN83" i="5"/>
  <c r="BN80" i="5"/>
  <c r="BN74" i="5"/>
  <c r="BN58" i="5"/>
  <c r="BN55" i="5"/>
  <c r="BN108" i="5"/>
  <c r="BN57" i="5"/>
  <c r="BN53" i="5"/>
  <c r="BN46" i="5"/>
  <c r="BN37" i="5"/>
  <c r="BN103" i="5"/>
  <c r="BN41" i="5"/>
  <c r="BN100" i="5"/>
  <c r="BN33" i="5"/>
  <c r="BN30" i="5"/>
  <c r="BN38" i="5"/>
  <c r="BN22" i="5"/>
  <c r="BN18" i="5"/>
  <c r="BN14" i="5"/>
  <c r="BN92" i="5"/>
  <c r="BN71" i="5"/>
  <c r="BN96" i="5"/>
  <c r="BN34" i="5"/>
  <c r="BN85" i="5"/>
  <c r="BN63" i="5"/>
  <c r="BN48" i="5"/>
  <c r="BN32" i="5"/>
  <c r="BN29" i="5"/>
  <c r="BN45" i="5"/>
  <c r="BN35" i="5"/>
  <c r="BN25" i="5"/>
  <c r="BN24" i="5"/>
  <c r="BN23" i="5"/>
  <c r="BN21" i="5"/>
  <c r="BN40" i="5"/>
  <c r="BN39" i="5"/>
  <c r="BN26" i="5"/>
  <c r="BN13" i="5"/>
  <c r="BN68" i="5"/>
  <c r="BN43" i="5"/>
  <c r="BN19" i="5"/>
  <c r="BN27" i="5"/>
  <c r="BN65" i="5"/>
  <c r="BN60" i="5"/>
  <c r="BN42" i="5"/>
  <c r="BN61" i="5"/>
  <c r="BN11" i="5"/>
  <c r="BN107" i="5"/>
  <c r="BN20" i="5"/>
  <c r="BN15" i="5"/>
  <c r="BN12" i="5"/>
  <c r="BN97" i="5"/>
  <c r="BN31" i="5"/>
  <c r="BN36" i="5"/>
  <c r="BN16" i="5"/>
  <c r="BN89" i="5"/>
  <c r="BC110" i="4"/>
  <c r="BC103" i="4"/>
  <c r="BC95" i="4"/>
  <c r="BC87" i="4"/>
  <c r="BC79" i="4"/>
  <c r="BC71" i="4"/>
  <c r="BC63" i="4"/>
  <c r="BC55" i="4"/>
  <c r="BC51" i="4"/>
  <c r="BC35" i="4"/>
  <c r="BC32" i="4"/>
  <c r="BC52" i="4"/>
  <c r="BC36" i="4"/>
  <c r="BC93" i="4"/>
  <c r="BC81" i="4"/>
  <c r="BC62" i="4"/>
  <c r="BC60" i="4"/>
  <c r="BC48" i="4"/>
  <c r="BC66" i="4"/>
  <c r="BC108" i="4"/>
  <c r="BC64" i="4"/>
  <c r="BC49" i="4"/>
  <c r="BC100" i="4"/>
  <c r="BC85" i="4"/>
  <c r="BC74" i="4"/>
  <c r="BC53" i="4"/>
  <c r="BC105" i="4"/>
  <c r="BC72" i="4"/>
  <c r="BC50" i="4"/>
  <c r="BC102" i="4"/>
  <c r="BC78" i="4"/>
  <c r="BC76" i="4"/>
  <c r="BC97" i="4"/>
  <c r="BC82" i="4"/>
  <c r="BC61" i="4"/>
  <c r="BC57" i="4"/>
  <c r="BC107" i="4"/>
  <c r="BC92" i="4"/>
  <c r="BC80" i="4"/>
  <c r="BC59" i="4"/>
  <c r="BC37" i="4"/>
  <c r="BC33" i="4"/>
  <c r="BC24" i="4"/>
  <c r="BC13" i="4"/>
  <c r="G20" i="9" s="1"/>
  <c r="BC46" i="4"/>
  <c r="BC41" i="4"/>
  <c r="BC11" i="4"/>
  <c r="F20" i="9" s="1"/>
  <c r="BC67" i="4"/>
  <c r="BN77" i="5"/>
  <c r="BM10" i="4"/>
  <c r="AV32" i="4"/>
  <c r="BC109" i="4"/>
  <c r="BE10" i="4"/>
  <c r="AV24" i="4"/>
  <c r="AO32" i="4"/>
  <c r="E21" i="2" s="1"/>
  <c r="BC43" i="4"/>
  <c r="BC86" i="4"/>
  <c r="BC94" i="4"/>
  <c r="BN28" i="5"/>
  <c r="AS14" i="5"/>
  <c r="AS9" i="5" s="1"/>
  <c r="AV9" i="5" s="1"/>
  <c r="AQ11" i="5"/>
  <c r="BC58" i="4"/>
  <c r="BC65" i="4"/>
  <c r="BC101" i="4"/>
  <c r="BC84" i="4"/>
  <c r="BN17" i="5"/>
  <c r="BC56" i="4"/>
  <c r="BC106" i="4"/>
  <c r="BC75" i="4"/>
  <c r="BC91" i="4"/>
  <c r="BC98" i="4"/>
  <c r="F51" i="5"/>
  <c r="F35" i="5"/>
  <c r="F43" i="5"/>
  <c r="F110" i="5"/>
  <c r="F93" i="5"/>
  <c r="F80" i="5"/>
  <c r="F78" i="5"/>
  <c r="F103" i="5"/>
  <c r="F101" i="5"/>
  <c r="F86" i="5"/>
  <c r="F88" i="5"/>
  <c r="F81" i="5"/>
  <c r="F66" i="5"/>
  <c r="F95" i="5"/>
  <c r="F47" i="5"/>
  <c r="F106" i="5"/>
  <c r="F91" i="5"/>
  <c r="F85" i="5"/>
  <c r="F82" i="5"/>
  <c r="F73" i="5"/>
  <c r="F67" i="5"/>
  <c r="F62" i="5"/>
  <c r="F102" i="5"/>
  <c r="F70" i="5"/>
  <c r="F64" i="5"/>
  <c r="F57" i="5"/>
  <c r="F109" i="5"/>
  <c r="F98" i="5"/>
  <c r="F59" i="5"/>
  <c r="F48" i="5"/>
  <c r="F44" i="5"/>
  <c r="F94" i="5"/>
  <c r="F87" i="5"/>
  <c r="F84" i="5"/>
  <c r="F75" i="5"/>
  <c r="F105" i="5"/>
  <c r="F72" i="5"/>
  <c r="F108" i="5"/>
  <c r="F56" i="5"/>
  <c r="F52" i="5"/>
  <c r="F107" i="5"/>
  <c r="F77" i="5"/>
  <c r="F96" i="5"/>
  <c r="F71" i="5"/>
  <c r="F53" i="5"/>
  <c r="F39" i="5"/>
  <c r="F76" i="5"/>
  <c r="F97" i="5"/>
  <c r="F89" i="5"/>
  <c r="F50" i="5"/>
  <c r="F46" i="5"/>
  <c r="F40" i="5"/>
  <c r="F36" i="5"/>
  <c r="F90" i="5"/>
  <c r="F68" i="5"/>
  <c r="F65" i="5"/>
  <c r="F63" i="5"/>
  <c r="F41" i="5"/>
  <c r="F25" i="5"/>
  <c r="F99" i="5"/>
  <c r="F74" i="5"/>
  <c r="F45" i="5"/>
  <c r="F13" i="5"/>
  <c r="F69" i="5"/>
  <c r="F34" i="5"/>
  <c r="F28" i="5"/>
  <c r="F19" i="5"/>
  <c r="F79" i="5"/>
  <c r="F61" i="5"/>
  <c r="F55" i="5"/>
  <c r="F31" i="5"/>
  <c r="F58" i="5"/>
  <c r="F38" i="5"/>
  <c r="F100" i="5"/>
  <c r="F32" i="5"/>
  <c r="F92" i="5"/>
  <c r="F29" i="5"/>
  <c r="F49" i="5"/>
  <c r="BB10" i="5"/>
  <c r="BE12" i="5"/>
  <c r="AW14" i="5"/>
  <c r="AQ14" i="5"/>
  <c r="I13" i="2" s="1"/>
  <c r="BK16" i="5"/>
  <c r="F18" i="5"/>
  <c r="BI18" i="5"/>
  <c r="F20" i="5"/>
  <c r="BF22" i="5"/>
  <c r="F24" i="5"/>
  <c r="BE24" i="5"/>
  <c r="F30" i="5"/>
  <c r="BK30" i="5"/>
  <c r="BJ42" i="5"/>
  <c r="BE93" i="5"/>
  <c r="BC108" i="5"/>
  <c r="BC100" i="5"/>
  <c r="BC92" i="5"/>
  <c r="BC84" i="5"/>
  <c r="BC76" i="5"/>
  <c r="BC68" i="5"/>
  <c r="BC60" i="5"/>
  <c r="BC49" i="5"/>
  <c r="BC33" i="5"/>
  <c r="BC26" i="5"/>
  <c r="BC104" i="5"/>
  <c r="BC96" i="5"/>
  <c r="BC88" i="5"/>
  <c r="BC80" i="5"/>
  <c r="BC72" i="5"/>
  <c r="BC64" i="5"/>
  <c r="BC56" i="5"/>
  <c r="BC41" i="5"/>
  <c r="BC97" i="5"/>
  <c r="BC82" i="5"/>
  <c r="BC77" i="5"/>
  <c r="BC101" i="5"/>
  <c r="BC90" i="5"/>
  <c r="BC66" i="5"/>
  <c r="BC46" i="5"/>
  <c r="BC93" i="5"/>
  <c r="BC69" i="5"/>
  <c r="BC63" i="5"/>
  <c r="BC107" i="5"/>
  <c r="BC86" i="5"/>
  <c r="BC83" i="5"/>
  <c r="BC74" i="5"/>
  <c r="BC58" i="5"/>
  <c r="BC53" i="5"/>
  <c r="BC71" i="5"/>
  <c r="BC89" i="5"/>
  <c r="BC103" i="5"/>
  <c r="BC106" i="5"/>
  <c r="BC99" i="5"/>
  <c r="BC95" i="5"/>
  <c r="BC85" i="5"/>
  <c r="BC79" i="5"/>
  <c r="BC102" i="5"/>
  <c r="BC67" i="5"/>
  <c r="BC98" i="5"/>
  <c r="BC65" i="5"/>
  <c r="BC62" i="5"/>
  <c r="BC51" i="5"/>
  <c r="BC42" i="5"/>
  <c r="BC94" i="5"/>
  <c r="BC34" i="5"/>
  <c r="BC22" i="5"/>
  <c r="BC61" i="5"/>
  <c r="BC45" i="5"/>
  <c r="BC78" i="5"/>
  <c r="BC39" i="5"/>
  <c r="BC91" i="5"/>
  <c r="BC59" i="5"/>
  <c r="BC55" i="5"/>
  <c r="BC43" i="5"/>
  <c r="BC35" i="5"/>
  <c r="BC57" i="5"/>
  <c r="BC54" i="5"/>
  <c r="BC48" i="5"/>
  <c r="BC87" i="5"/>
  <c r="BC70" i="5"/>
  <c r="BC109" i="5"/>
  <c r="BC75" i="5"/>
  <c r="BC50" i="5"/>
  <c r="BC105" i="5"/>
  <c r="BC12" i="5"/>
  <c r="K20" i="9" s="1"/>
  <c r="BC47" i="5"/>
  <c r="BC36" i="5"/>
  <c r="BC18" i="5"/>
  <c r="BC110" i="5"/>
  <c r="BC31" i="5"/>
  <c r="BC73" i="5"/>
  <c r="BC40" i="5"/>
  <c r="BC44" i="5"/>
  <c r="BC32" i="5"/>
  <c r="BC29" i="5"/>
  <c r="BC38" i="5"/>
  <c r="BC25" i="5"/>
  <c r="BC23" i="5"/>
  <c r="BG12" i="5"/>
  <c r="BK13" i="5"/>
  <c r="F15" i="5"/>
  <c r="BK18" i="5"/>
  <c r="F22" i="5"/>
  <c r="BG22" i="5"/>
  <c r="F42" i="5"/>
  <c r="BI66" i="5"/>
  <c r="BD50" i="5"/>
  <c r="BD34" i="5"/>
  <c r="BD42" i="5"/>
  <c r="BD98" i="5"/>
  <c r="BD96" i="5"/>
  <c r="BD83" i="5"/>
  <c r="BD81" i="5"/>
  <c r="BD66" i="5"/>
  <c r="BD64" i="5"/>
  <c r="BD109" i="5"/>
  <c r="BD104" i="5"/>
  <c r="BD67" i="5"/>
  <c r="BD58" i="5"/>
  <c r="BD56" i="5"/>
  <c r="BD93" i="5"/>
  <c r="BD69" i="5"/>
  <c r="BD61" i="5"/>
  <c r="BD97" i="5"/>
  <c r="BD107" i="5"/>
  <c r="BD86" i="5"/>
  <c r="BD74" i="5"/>
  <c r="BD53" i="5"/>
  <c r="BD80" i="5"/>
  <c r="BD77" i="5"/>
  <c r="BD71" i="5"/>
  <c r="BD100" i="5"/>
  <c r="BD89" i="5"/>
  <c r="BD38" i="5"/>
  <c r="BD103" i="5"/>
  <c r="BD92" i="5"/>
  <c r="BD106" i="5"/>
  <c r="BD99" i="5"/>
  <c r="BD95" i="5"/>
  <c r="BD85" i="5"/>
  <c r="BD79" i="5"/>
  <c r="BD76" i="5"/>
  <c r="BD110" i="5"/>
  <c r="BD91" i="5"/>
  <c r="BD82" i="5"/>
  <c r="BD73" i="5"/>
  <c r="BD62" i="5"/>
  <c r="BD94" i="5"/>
  <c r="BD68" i="5"/>
  <c r="BD63" i="5"/>
  <c r="BD45" i="5"/>
  <c r="BD26" i="5"/>
  <c r="BD90" i="5"/>
  <c r="BD78" i="5"/>
  <c r="BD60" i="5"/>
  <c r="BD39" i="5"/>
  <c r="BD59" i="5"/>
  <c r="BD55" i="5"/>
  <c r="BD43" i="5"/>
  <c r="BD35" i="5"/>
  <c r="BD57" i="5"/>
  <c r="BD54" i="5"/>
  <c r="BD48" i="5"/>
  <c r="BD108" i="5"/>
  <c r="BD87" i="5"/>
  <c r="BD70" i="5"/>
  <c r="BD40" i="5"/>
  <c r="BD75" i="5"/>
  <c r="BD88" i="5"/>
  <c r="BD36" i="5"/>
  <c r="BD24" i="5"/>
  <c r="BD51" i="5"/>
  <c r="BD47" i="5"/>
  <c r="BD72" i="5"/>
  <c r="BD49" i="5"/>
  <c r="BD41" i="5"/>
  <c r="BD18" i="5"/>
  <c r="BD31" i="5"/>
  <c r="BD28" i="5"/>
  <c r="BD17" i="5"/>
  <c r="BD46" i="5"/>
  <c r="BD16" i="5"/>
  <c r="BD44" i="5"/>
  <c r="BD32" i="5"/>
  <c r="BD101" i="5"/>
  <c r="BD29" i="5"/>
  <c r="BD15" i="5"/>
  <c r="BD65" i="5"/>
  <c r="BD33" i="5"/>
  <c r="BD21" i="5"/>
  <c r="BE11" i="5"/>
  <c r="BC20" i="5"/>
  <c r="AO28" i="5"/>
  <c r="E17" i="2" s="1"/>
  <c r="AV28" i="5"/>
  <c r="BJ31" i="5"/>
  <c r="BF47" i="5"/>
  <c r="BE103" i="5"/>
  <c r="BE95" i="5"/>
  <c r="BE87" i="5"/>
  <c r="BE79" i="5"/>
  <c r="BE71" i="5"/>
  <c r="BE63" i="5"/>
  <c r="BE55" i="5"/>
  <c r="BE51" i="5"/>
  <c r="BE35" i="5"/>
  <c r="BE32" i="5"/>
  <c r="BE107" i="5"/>
  <c r="BE99" i="5"/>
  <c r="BE91" i="5"/>
  <c r="BE83" i="5"/>
  <c r="BE75" i="5"/>
  <c r="BE67" i="5"/>
  <c r="BE59" i="5"/>
  <c r="BE43" i="5"/>
  <c r="BE109" i="5"/>
  <c r="BE104" i="5"/>
  <c r="BE94" i="5"/>
  <c r="BE89" i="5"/>
  <c r="BE74" i="5"/>
  <c r="BE52" i="5"/>
  <c r="BE48" i="5"/>
  <c r="BE97" i="5"/>
  <c r="BE56" i="5"/>
  <c r="BE50" i="5"/>
  <c r="BE47" i="5"/>
  <c r="BE86" i="5"/>
  <c r="BE80" i="5"/>
  <c r="BE77" i="5"/>
  <c r="BE58" i="5"/>
  <c r="BE100" i="5"/>
  <c r="BE96" i="5"/>
  <c r="BE65" i="5"/>
  <c r="BE92" i="5"/>
  <c r="BE106" i="5"/>
  <c r="BE85" i="5"/>
  <c r="BE76" i="5"/>
  <c r="BE110" i="5"/>
  <c r="BE82" i="5"/>
  <c r="BE73" i="5"/>
  <c r="BE62" i="5"/>
  <c r="BE88" i="5"/>
  <c r="BE70" i="5"/>
  <c r="BE57" i="5"/>
  <c r="BE98" i="5"/>
  <c r="BE78" i="5"/>
  <c r="BE64" i="5"/>
  <c r="BE54" i="5"/>
  <c r="BE68" i="5"/>
  <c r="BE45" i="5"/>
  <c r="BE34" i="5"/>
  <c r="BE90" i="5"/>
  <c r="BE61" i="5"/>
  <c r="BE60" i="5"/>
  <c r="BE39" i="5"/>
  <c r="BE69" i="5"/>
  <c r="BE108" i="5"/>
  <c r="BE40" i="5"/>
  <c r="BE53" i="5"/>
  <c r="BE46" i="5"/>
  <c r="BE72" i="5"/>
  <c r="BE49" i="5"/>
  <c r="BE41" i="5"/>
  <c r="BE36" i="5"/>
  <c r="BE18" i="5"/>
  <c r="BE31" i="5"/>
  <c r="BE28" i="5"/>
  <c r="BE17" i="5"/>
  <c r="BE44" i="5"/>
  <c r="BE101" i="5"/>
  <c r="BE29" i="5"/>
  <c r="BE15" i="5"/>
  <c r="BE84" i="5"/>
  <c r="BE37" i="5"/>
  <c r="BE26" i="5"/>
  <c r="BE22" i="5"/>
  <c r="BE20" i="5"/>
  <c r="BC27" i="5"/>
  <c r="AQ28" i="5"/>
  <c r="AW28" i="5"/>
  <c r="AW34" i="5"/>
  <c r="AQ34" i="5"/>
  <c r="BJ35" i="5"/>
  <c r="BF38" i="5"/>
  <c r="BG47" i="5"/>
  <c r="BJ97" i="5"/>
  <c r="BF52" i="5"/>
  <c r="BF36" i="5"/>
  <c r="BF44" i="5"/>
  <c r="BF102" i="5"/>
  <c r="BF100" i="5"/>
  <c r="BF85" i="5"/>
  <c r="BF70" i="5"/>
  <c r="BF68" i="5"/>
  <c r="BF94" i="5"/>
  <c r="BF89" i="5"/>
  <c r="BF106" i="5"/>
  <c r="BF99" i="5"/>
  <c r="BF62" i="5"/>
  <c r="BF60" i="5"/>
  <c r="BF86" i="5"/>
  <c r="BF63" i="5"/>
  <c r="BF53" i="5"/>
  <c r="BF107" i="5"/>
  <c r="BF104" i="5"/>
  <c r="BF80" i="5"/>
  <c r="BF77" i="5"/>
  <c r="BF74" i="5"/>
  <c r="BF83" i="5"/>
  <c r="BF71" i="5"/>
  <c r="BF96" i="5"/>
  <c r="BF65" i="5"/>
  <c r="BF103" i="5"/>
  <c r="BF92" i="5"/>
  <c r="BF55" i="5"/>
  <c r="BF51" i="5"/>
  <c r="BF39" i="5"/>
  <c r="BF76" i="5"/>
  <c r="BF110" i="5"/>
  <c r="BF95" i="5"/>
  <c r="BF82" i="5"/>
  <c r="BF79" i="5"/>
  <c r="BF73" i="5"/>
  <c r="BF91" i="5"/>
  <c r="BF88" i="5"/>
  <c r="BF45" i="5"/>
  <c r="BF109" i="5"/>
  <c r="BF105" i="5"/>
  <c r="BF75" i="5"/>
  <c r="BF59" i="5"/>
  <c r="BF90" i="5"/>
  <c r="BF67" i="5"/>
  <c r="BF61" i="5"/>
  <c r="BF78" i="5"/>
  <c r="BF69" i="5"/>
  <c r="BF43" i="5"/>
  <c r="BF35" i="5"/>
  <c r="BF108" i="5"/>
  <c r="BF57" i="5"/>
  <c r="BF56" i="5"/>
  <c r="BF54" i="5"/>
  <c r="BF48" i="5"/>
  <c r="BF40" i="5"/>
  <c r="BF87" i="5"/>
  <c r="BF58" i="5"/>
  <c r="BF24" i="5"/>
  <c r="BF20" i="5"/>
  <c r="BF16" i="5"/>
  <c r="BF12" i="5"/>
  <c r="BF50" i="5"/>
  <c r="BF46" i="5"/>
  <c r="BF41" i="5"/>
  <c r="BF37" i="5"/>
  <c r="BF31" i="5"/>
  <c r="BF11" i="5"/>
  <c r="BF28" i="5"/>
  <c r="BF17" i="5"/>
  <c r="BF97" i="5"/>
  <c r="BF101" i="5"/>
  <c r="BF98" i="5"/>
  <c r="BF32" i="5"/>
  <c r="BF29" i="5"/>
  <c r="BF64" i="5"/>
  <c r="BF34" i="5"/>
  <c r="BF93" i="5"/>
  <c r="BF81" i="5"/>
  <c r="BF25" i="5"/>
  <c r="BF23" i="5"/>
  <c r="BJ12" i="5"/>
  <c r="BF15" i="5"/>
  <c r="BG20" i="5"/>
  <c r="F27" i="5"/>
  <c r="BD27" i="5"/>
  <c r="BG32" i="5"/>
  <c r="BC37" i="5"/>
  <c r="AQ48" i="4"/>
  <c r="BG106" i="5"/>
  <c r="BG98" i="5"/>
  <c r="BG90" i="5"/>
  <c r="BG82" i="5"/>
  <c r="BG74" i="5"/>
  <c r="BG66" i="5"/>
  <c r="BG58" i="5"/>
  <c r="BG37" i="5"/>
  <c r="BG31" i="5"/>
  <c r="BG110" i="5"/>
  <c r="BG102" i="5"/>
  <c r="BG94" i="5"/>
  <c r="BG86" i="5"/>
  <c r="BG78" i="5"/>
  <c r="BG70" i="5"/>
  <c r="BG62" i="5"/>
  <c r="BG54" i="5"/>
  <c r="BG45" i="5"/>
  <c r="BG87" i="5"/>
  <c r="BG99" i="5"/>
  <c r="BG79" i="5"/>
  <c r="BG107" i="5"/>
  <c r="BG104" i="5"/>
  <c r="BG80" i="5"/>
  <c r="BG77" i="5"/>
  <c r="BG83" i="5"/>
  <c r="BG71" i="5"/>
  <c r="BG100" i="5"/>
  <c r="BG96" i="5"/>
  <c r="BG65" i="5"/>
  <c r="BG103" i="5"/>
  <c r="BG92" i="5"/>
  <c r="BG89" i="5"/>
  <c r="BG55" i="5"/>
  <c r="BG51" i="5"/>
  <c r="BG76" i="5"/>
  <c r="BG68" i="5"/>
  <c r="BG48" i="5"/>
  <c r="BG33" i="5"/>
  <c r="BG95" i="5"/>
  <c r="BG85" i="5"/>
  <c r="BG73" i="5"/>
  <c r="BG91" i="5"/>
  <c r="BG88" i="5"/>
  <c r="BG84" i="5"/>
  <c r="BG81" i="5"/>
  <c r="BG63" i="5"/>
  <c r="BG60" i="5"/>
  <c r="BG39" i="5"/>
  <c r="BG25" i="5"/>
  <c r="BG21" i="5"/>
  <c r="BG69" i="5"/>
  <c r="BG59" i="5"/>
  <c r="BG43" i="5"/>
  <c r="BG35" i="5"/>
  <c r="BG108" i="5"/>
  <c r="BG57" i="5"/>
  <c r="BG56" i="5"/>
  <c r="BG40" i="5"/>
  <c r="BG53" i="5"/>
  <c r="BG75" i="5"/>
  <c r="BG50" i="5"/>
  <c r="BG46" i="5"/>
  <c r="BG36" i="5"/>
  <c r="BG109" i="5"/>
  <c r="BG105" i="5"/>
  <c r="BG101" i="5"/>
  <c r="BG44" i="5"/>
  <c r="BG28" i="5"/>
  <c r="BG17" i="5"/>
  <c r="BG97" i="5"/>
  <c r="BG67" i="5"/>
  <c r="BG16" i="5"/>
  <c r="BG15" i="5"/>
  <c r="BG64" i="5"/>
  <c r="BG34" i="5"/>
  <c r="BG93" i="5"/>
  <c r="BG23" i="5"/>
  <c r="BG38" i="5"/>
  <c r="BG24" i="5"/>
  <c r="BG14" i="5"/>
  <c r="BG30" i="5"/>
  <c r="BG27" i="5"/>
  <c r="BG19" i="5"/>
  <c r="BI11" i="5"/>
  <c r="BK12" i="5"/>
  <c r="BR13" i="5"/>
  <c r="BC14" i="5"/>
  <c r="J20" i="9" s="1"/>
  <c r="BC17" i="5"/>
  <c r="BE27" i="5"/>
  <c r="BD37" i="5"/>
  <c r="BJ47" i="5"/>
  <c r="AV18" i="5"/>
  <c r="AO18" i="5"/>
  <c r="E32" i="2" s="1"/>
  <c r="F23" i="5"/>
  <c r="BF27" i="5"/>
  <c r="BC28" i="5"/>
  <c r="BI109" i="5"/>
  <c r="BI101" i="5"/>
  <c r="BI93" i="5"/>
  <c r="BI85" i="5"/>
  <c r="BI77" i="5"/>
  <c r="BI69" i="5"/>
  <c r="BI61" i="5"/>
  <c r="BI53" i="5"/>
  <c r="BI39" i="5"/>
  <c r="BI30" i="5"/>
  <c r="BI105" i="5"/>
  <c r="BI97" i="5"/>
  <c r="BI89" i="5"/>
  <c r="BI81" i="5"/>
  <c r="BI73" i="5"/>
  <c r="BI65" i="5"/>
  <c r="BI57" i="5"/>
  <c r="BI47" i="5"/>
  <c r="BI106" i="5"/>
  <c r="BI91" i="5"/>
  <c r="BI74" i="5"/>
  <c r="BI76" i="5"/>
  <c r="BI64" i="5"/>
  <c r="BI49" i="5"/>
  <c r="BI100" i="5"/>
  <c r="BI96" i="5"/>
  <c r="BI103" i="5"/>
  <c r="BI92" i="5"/>
  <c r="BI68" i="5"/>
  <c r="BI95" i="5"/>
  <c r="BI60" i="5"/>
  <c r="BI110" i="5"/>
  <c r="BI88" i="5"/>
  <c r="BI82" i="5"/>
  <c r="BI79" i="5"/>
  <c r="BI99" i="5"/>
  <c r="BI102" i="5"/>
  <c r="BI67" i="5"/>
  <c r="BI98" i="5"/>
  <c r="BI78" i="5"/>
  <c r="BI75" i="5"/>
  <c r="BI59" i="5"/>
  <c r="BI54" i="5"/>
  <c r="BI52" i="5"/>
  <c r="BI90" i="5"/>
  <c r="BI72" i="5"/>
  <c r="BI43" i="5"/>
  <c r="BI35" i="5"/>
  <c r="BI107" i="5"/>
  <c r="BI86" i="5"/>
  <c r="BI56" i="5"/>
  <c r="BI108" i="5"/>
  <c r="BI55" i="5"/>
  <c r="BI48" i="5"/>
  <c r="BI40" i="5"/>
  <c r="BI87" i="5"/>
  <c r="BI58" i="5"/>
  <c r="BI50" i="5"/>
  <c r="BI36" i="5"/>
  <c r="BI70" i="5"/>
  <c r="BI46" i="5"/>
  <c r="BI41" i="5"/>
  <c r="BI37" i="5"/>
  <c r="BI104" i="5"/>
  <c r="BI83" i="5"/>
  <c r="BI44" i="5"/>
  <c r="BI84" i="5"/>
  <c r="BI32" i="5"/>
  <c r="BI31" i="5"/>
  <c r="BI16" i="5"/>
  <c r="BI29" i="5"/>
  <c r="BI80" i="5"/>
  <c r="BI63" i="5"/>
  <c r="BI15" i="5"/>
  <c r="BI45" i="5"/>
  <c r="BI25" i="5"/>
  <c r="BI24" i="5"/>
  <c r="BI23" i="5"/>
  <c r="BI38" i="5"/>
  <c r="BI33" i="5"/>
  <c r="BI26" i="5"/>
  <c r="BI22" i="5"/>
  <c r="BI21" i="5"/>
  <c r="BI20" i="5"/>
  <c r="BI13" i="5"/>
  <c r="BI71" i="5"/>
  <c r="AO11" i="5"/>
  <c r="AO12" i="5"/>
  <c r="BE14" i="5"/>
  <c r="F17" i="5"/>
  <c r="BI17" i="5"/>
  <c r="AV30" i="5"/>
  <c r="AO30" i="5"/>
  <c r="E19" i="2" s="1"/>
  <c r="BD84" i="5"/>
  <c r="BD105" i="5"/>
  <c r="BJ40" i="5"/>
  <c r="BJ48" i="5"/>
  <c r="BJ108" i="5"/>
  <c r="BJ76" i="5"/>
  <c r="BJ91" i="5"/>
  <c r="BJ101" i="5"/>
  <c r="BJ96" i="5"/>
  <c r="BJ86" i="5"/>
  <c r="BJ71" i="5"/>
  <c r="BJ103" i="5"/>
  <c r="BJ92" i="5"/>
  <c r="BJ65" i="5"/>
  <c r="BJ55" i="5"/>
  <c r="BJ51" i="5"/>
  <c r="BJ68" i="5"/>
  <c r="BJ95" i="5"/>
  <c r="BJ89" i="5"/>
  <c r="BJ60" i="5"/>
  <c r="BJ110" i="5"/>
  <c r="BJ88" i="5"/>
  <c r="BJ85" i="5"/>
  <c r="BJ82" i="5"/>
  <c r="BJ79" i="5"/>
  <c r="BJ73" i="5"/>
  <c r="BJ99" i="5"/>
  <c r="BJ62" i="5"/>
  <c r="BJ57" i="5"/>
  <c r="BJ34" i="5"/>
  <c r="BJ106" i="5"/>
  <c r="BJ70" i="5"/>
  <c r="BJ102" i="5"/>
  <c r="BJ98" i="5"/>
  <c r="BJ78" i="5"/>
  <c r="BJ75" i="5"/>
  <c r="BJ64" i="5"/>
  <c r="BJ109" i="5"/>
  <c r="BJ105" i="5"/>
  <c r="BJ93" i="5"/>
  <c r="BJ66" i="5"/>
  <c r="BJ61" i="5"/>
  <c r="BJ56" i="5"/>
  <c r="BJ107" i="5"/>
  <c r="BJ59" i="5"/>
  <c r="BJ69" i="5"/>
  <c r="BJ54" i="5"/>
  <c r="BJ87" i="5"/>
  <c r="BJ58" i="5"/>
  <c r="BJ53" i="5"/>
  <c r="BJ50" i="5"/>
  <c r="BJ36" i="5"/>
  <c r="BJ74" i="5"/>
  <c r="BJ46" i="5"/>
  <c r="BJ41" i="5"/>
  <c r="BJ37" i="5"/>
  <c r="BJ104" i="5"/>
  <c r="BJ83" i="5"/>
  <c r="BJ44" i="5"/>
  <c r="BJ23" i="5"/>
  <c r="BJ19" i="5"/>
  <c r="BJ15" i="5"/>
  <c r="BJ11" i="5"/>
  <c r="BJ100" i="5"/>
  <c r="BJ84" i="5"/>
  <c r="BJ52" i="5"/>
  <c r="BJ33" i="5"/>
  <c r="BJ30" i="5"/>
  <c r="BJ29" i="5"/>
  <c r="BJ28" i="5"/>
  <c r="BJ67" i="5"/>
  <c r="BJ16" i="5"/>
  <c r="BJ77" i="5"/>
  <c r="BJ80" i="5"/>
  <c r="BJ63" i="5"/>
  <c r="BJ32" i="5"/>
  <c r="BJ90" i="5"/>
  <c r="BJ45" i="5"/>
  <c r="BJ25" i="5"/>
  <c r="BJ24" i="5"/>
  <c r="BJ14" i="5"/>
  <c r="BJ81" i="5"/>
  <c r="BJ38" i="5"/>
  <c r="BJ26" i="5"/>
  <c r="BJ22" i="5"/>
  <c r="BJ21" i="5"/>
  <c r="BJ39" i="5"/>
  <c r="BJ20" i="5"/>
  <c r="BJ13" i="5"/>
  <c r="BJ43" i="5"/>
  <c r="BJ27" i="5"/>
  <c r="BJ18" i="5"/>
  <c r="BF14" i="5"/>
  <c r="BJ17" i="5"/>
  <c r="BE19" i="5"/>
  <c r="BD23" i="5"/>
  <c r="BE25" i="5"/>
  <c r="BI27" i="5"/>
  <c r="BI28" i="5"/>
  <c r="BE33" i="5"/>
  <c r="F37" i="5"/>
  <c r="BI62" i="5"/>
  <c r="BF84" i="5"/>
  <c r="BE105" i="5"/>
  <c r="BK104" i="5"/>
  <c r="BK96" i="5"/>
  <c r="BK88" i="5"/>
  <c r="BK80" i="5"/>
  <c r="BK72" i="5"/>
  <c r="BK64" i="5"/>
  <c r="BK56" i="5"/>
  <c r="BK41" i="5"/>
  <c r="BK29" i="5"/>
  <c r="BK108" i="5"/>
  <c r="BK100" i="5"/>
  <c r="BK92" i="5"/>
  <c r="BK84" i="5"/>
  <c r="BK76" i="5"/>
  <c r="BK68" i="5"/>
  <c r="BK60" i="5"/>
  <c r="BK49" i="5"/>
  <c r="BK110" i="5"/>
  <c r="BK95" i="5"/>
  <c r="BK93" i="5"/>
  <c r="BK78" i="5"/>
  <c r="BK101" i="5"/>
  <c r="BK86" i="5"/>
  <c r="BK103" i="5"/>
  <c r="BK55" i="5"/>
  <c r="BK53" i="5"/>
  <c r="BK89" i="5"/>
  <c r="BK85" i="5"/>
  <c r="BK82" i="5"/>
  <c r="BK79" i="5"/>
  <c r="BK73" i="5"/>
  <c r="BK99" i="5"/>
  <c r="BK62" i="5"/>
  <c r="BK57" i="5"/>
  <c r="BK106" i="5"/>
  <c r="BK70" i="5"/>
  <c r="BK45" i="5"/>
  <c r="BK102" i="5"/>
  <c r="BK91" i="5"/>
  <c r="BK98" i="5"/>
  <c r="BK75" i="5"/>
  <c r="BK109" i="5"/>
  <c r="BK105" i="5"/>
  <c r="BK94" i="5"/>
  <c r="BK87" i="5"/>
  <c r="BK81" i="5"/>
  <c r="BK97" i="5"/>
  <c r="BK69" i="5"/>
  <c r="BK63" i="5"/>
  <c r="BK54" i="5"/>
  <c r="BK48" i="5"/>
  <c r="BK40" i="5"/>
  <c r="BK24" i="5"/>
  <c r="BK20" i="5"/>
  <c r="BK58" i="5"/>
  <c r="BK50" i="5"/>
  <c r="BK36" i="5"/>
  <c r="BK74" i="5"/>
  <c r="BK46" i="5"/>
  <c r="BK37" i="5"/>
  <c r="BK83" i="5"/>
  <c r="BK44" i="5"/>
  <c r="BK52" i="5"/>
  <c r="BK32" i="5"/>
  <c r="BK31" i="5"/>
  <c r="BK47" i="5"/>
  <c r="BK27" i="5"/>
  <c r="BK77" i="5"/>
  <c r="BK90" i="5"/>
  <c r="BK15" i="5"/>
  <c r="BK35" i="5"/>
  <c r="BK34" i="5"/>
  <c r="BK59" i="5"/>
  <c r="BK38" i="5"/>
  <c r="BK26" i="5"/>
  <c r="BK23" i="5"/>
  <c r="BK22" i="5"/>
  <c r="BK21" i="5"/>
  <c r="BK39" i="5"/>
  <c r="BK33" i="5"/>
  <c r="BK43" i="5"/>
  <c r="BK42" i="5"/>
  <c r="BK19" i="5"/>
  <c r="BK107" i="5"/>
  <c r="BK66" i="5"/>
  <c r="BI14" i="5"/>
  <c r="BK17" i="5"/>
  <c r="BF19" i="5"/>
  <c r="BC21" i="5"/>
  <c r="AW22" i="5"/>
  <c r="AQ22" i="5"/>
  <c r="BE23" i="5"/>
  <c r="BK25" i="5"/>
  <c r="BK28" i="5"/>
  <c r="BF33" i="5"/>
  <c r="BC52" i="5"/>
  <c r="F83" i="5"/>
  <c r="BI94" i="5"/>
  <c r="AW39" i="5"/>
  <c r="AQ39" i="5"/>
  <c r="I38" i="2" s="1"/>
  <c r="BH42" i="5"/>
  <c r="BH61" i="5"/>
  <c r="BH21" i="5"/>
  <c r="BH22" i="5"/>
  <c r="BH26" i="5"/>
  <c r="BH33" i="5"/>
  <c r="BH39" i="5"/>
  <c r="BH14" i="5"/>
  <c r="BH24" i="5"/>
  <c r="BH25" i="5"/>
  <c r="AQ35" i="5"/>
  <c r="BH81" i="5"/>
  <c r="BD107" i="6"/>
  <c r="BD99" i="6"/>
  <c r="BD91" i="6"/>
  <c r="BD110" i="6"/>
  <c r="BD102" i="6"/>
  <c r="BD94" i="6"/>
  <c r="BD86" i="6"/>
  <c r="BD78" i="6"/>
  <c r="BD106" i="6"/>
  <c r="BD96" i="6"/>
  <c r="BD77" i="6"/>
  <c r="BD109" i="6"/>
  <c r="BD85" i="6"/>
  <c r="BD83" i="6"/>
  <c r="BD79" i="6"/>
  <c r="BD68" i="6"/>
  <c r="BD60" i="6"/>
  <c r="BD49" i="6"/>
  <c r="BD100" i="6"/>
  <c r="BD89" i="6"/>
  <c r="BD87" i="6"/>
  <c r="BD71" i="6"/>
  <c r="BD63" i="6"/>
  <c r="BD103" i="6"/>
  <c r="BD52" i="6"/>
  <c r="BD76" i="6"/>
  <c r="BD74" i="6"/>
  <c r="BD69" i="6"/>
  <c r="BD61" i="6"/>
  <c r="BD84" i="6"/>
  <c r="BD82" i="6"/>
  <c r="BD105" i="6"/>
  <c r="BD93" i="6"/>
  <c r="BD80" i="6"/>
  <c r="BD72" i="6"/>
  <c r="BD64" i="6"/>
  <c r="BD56" i="6"/>
  <c r="BD108" i="6"/>
  <c r="BD95" i="6"/>
  <c r="BD81" i="6"/>
  <c r="BD50" i="6"/>
  <c r="BD98" i="6"/>
  <c r="BD92" i="6"/>
  <c r="BD75" i="6"/>
  <c r="BD58" i="6"/>
  <c r="BD46" i="6"/>
  <c r="BD53" i="6"/>
  <c r="BD67" i="6"/>
  <c r="BD88" i="6"/>
  <c r="BD104" i="6"/>
  <c r="BD55" i="6"/>
  <c r="BD48" i="6"/>
  <c r="BD37" i="6"/>
  <c r="BD31" i="6"/>
  <c r="BD25" i="6"/>
  <c r="BD66" i="6"/>
  <c r="BD38" i="6"/>
  <c r="BD45" i="6"/>
  <c r="BD39" i="6"/>
  <c r="BD57" i="6"/>
  <c r="BD43" i="6"/>
  <c r="BD97" i="6"/>
  <c r="BD40" i="6"/>
  <c r="BD51" i="6"/>
  <c r="BD59" i="6"/>
  <c r="BD90" i="6"/>
  <c r="BD47" i="6"/>
  <c r="BD32" i="6"/>
  <c r="BD44" i="6"/>
  <c r="BD101" i="6"/>
  <c r="BD70" i="6"/>
  <c r="BD34" i="6"/>
  <c r="BD23" i="6"/>
  <c r="BD24" i="6"/>
  <c r="BD15" i="6"/>
  <c r="BD33" i="6"/>
  <c r="BD30" i="6"/>
  <c r="BD28" i="6"/>
  <c r="BD62" i="6"/>
  <c r="BD54" i="6"/>
  <c r="BD42" i="6"/>
  <c r="BD36" i="6"/>
  <c r="BD65" i="6"/>
  <c r="BD35" i="6"/>
  <c r="BD21" i="6"/>
  <c r="BD17" i="6"/>
  <c r="BD18" i="6"/>
  <c r="BD27" i="6"/>
  <c r="BD11" i="6"/>
  <c r="BD19" i="6"/>
  <c r="BD26" i="6"/>
  <c r="BD73" i="6"/>
  <c r="BD41" i="6"/>
  <c r="BD20" i="6"/>
  <c r="BD12" i="6"/>
  <c r="BD13" i="6"/>
  <c r="BD14" i="6"/>
  <c r="BD22" i="6"/>
  <c r="BD29" i="6"/>
  <c r="AQ13" i="6"/>
  <c r="BD16" i="6"/>
  <c r="BH45" i="5"/>
  <c r="BH93" i="5"/>
  <c r="AV11" i="6"/>
  <c r="BB10" i="6"/>
  <c r="AO21" i="5"/>
  <c r="E35" i="2" s="1"/>
  <c r="AO22" i="5"/>
  <c r="BH34" i="5"/>
  <c r="BF110" i="6"/>
  <c r="BF102" i="6"/>
  <c r="BF94" i="6"/>
  <c r="BF105" i="6"/>
  <c r="BF97" i="6"/>
  <c r="BF89" i="6"/>
  <c r="BF81" i="6"/>
  <c r="BF109" i="6"/>
  <c r="BF84" i="6"/>
  <c r="BF104" i="6"/>
  <c r="BF107" i="6"/>
  <c r="BF100" i="6"/>
  <c r="BF71" i="6"/>
  <c r="BF63" i="6"/>
  <c r="BF55" i="6"/>
  <c r="BF51" i="6"/>
  <c r="BF103" i="6"/>
  <c r="BF106" i="6"/>
  <c r="BF66" i="6"/>
  <c r="BF91" i="6"/>
  <c r="BF76" i="6"/>
  <c r="BF99" i="6"/>
  <c r="BF96" i="6"/>
  <c r="BF74" i="6"/>
  <c r="BF69" i="6"/>
  <c r="BF82" i="6"/>
  <c r="BF78" i="6"/>
  <c r="BF93" i="6"/>
  <c r="BF80" i="6"/>
  <c r="BF72" i="6"/>
  <c r="BF64" i="6"/>
  <c r="BF98" i="6"/>
  <c r="BF90" i="6"/>
  <c r="BF88" i="6"/>
  <c r="BF86" i="6"/>
  <c r="BF67" i="6"/>
  <c r="BF59" i="6"/>
  <c r="BF75" i="6"/>
  <c r="BF108" i="6"/>
  <c r="BF46" i="6"/>
  <c r="BF58" i="6"/>
  <c r="BF53" i="6"/>
  <c r="BF87" i="6"/>
  <c r="BF77" i="6"/>
  <c r="BF60" i="6"/>
  <c r="BF47" i="6"/>
  <c r="BF83" i="6"/>
  <c r="BF95" i="6"/>
  <c r="BF57" i="6"/>
  <c r="BF39" i="6"/>
  <c r="BF30" i="6"/>
  <c r="BF49" i="6"/>
  <c r="BF40" i="6"/>
  <c r="BF56" i="6"/>
  <c r="BF48" i="6"/>
  <c r="BF43" i="6"/>
  <c r="BF29" i="6"/>
  <c r="BF28" i="6"/>
  <c r="BF27" i="6"/>
  <c r="BF19" i="6"/>
  <c r="BF15" i="6"/>
  <c r="BF11" i="6"/>
  <c r="BF92" i="6"/>
  <c r="BF36" i="6"/>
  <c r="BF32" i="6"/>
  <c r="BF85" i="6"/>
  <c r="BF68" i="6"/>
  <c r="BF44" i="6"/>
  <c r="BF37" i="6"/>
  <c r="BF50" i="6"/>
  <c r="BF41" i="6"/>
  <c r="BF33" i="6"/>
  <c r="BF17" i="6"/>
  <c r="BF13" i="6"/>
  <c r="BF54" i="6"/>
  <c r="BF42" i="6"/>
  <c r="BF38" i="6"/>
  <c r="BF61" i="6"/>
  <c r="BF52" i="6"/>
  <c r="BF101" i="6"/>
  <c r="BF62" i="6"/>
  <c r="BF25" i="6"/>
  <c r="BF45" i="6"/>
  <c r="BF70" i="6"/>
  <c r="BF65" i="6"/>
  <c r="BF26" i="6"/>
  <c r="BF79" i="6"/>
  <c r="BF35" i="6"/>
  <c r="BF23" i="6"/>
  <c r="BF14" i="6"/>
  <c r="BF73" i="6"/>
  <c r="BF16" i="6"/>
  <c r="BF34" i="6"/>
  <c r="BF21" i="6"/>
  <c r="BF12" i="6"/>
  <c r="BF20" i="6"/>
  <c r="BF24" i="6"/>
  <c r="BF22" i="6"/>
  <c r="BF18" i="6"/>
  <c r="AO11" i="6"/>
  <c r="BH63" i="5"/>
  <c r="BH80" i="5"/>
  <c r="BH90" i="5"/>
  <c r="BH98" i="5"/>
  <c r="BH29" i="5"/>
  <c r="AW30" i="5"/>
  <c r="AQ30" i="5"/>
  <c r="AQ48" i="5"/>
  <c r="BF31" i="6"/>
  <c r="AQ50" i="5"/>
  <c r="BH38" i="5"/>
  <c r="BH46" i="5"/>
  <c r="BH104" i="5"/>
  <c r="BH89" i="5"/>
  <c r="BH72" i="5"/>
  <c r="BH106" i="5"/>
  <c r="BH91" i="5"/>
  <c r="BH84" i="5"/>
  <c r="BH69" i="5"/>
  <c r="BH83" i="5"/>
  <c r="BH74" i="5"/>
  <c r="BH71" i="5"/>
  <c r="BH58" i="5"/>
  <c r="BH100" i="5"/>
  <c r="BH96" i="5"/>
  <c r="BH103" i="5"/>
  <c r="BH92" i="5"/>
  <c r="BH55" i="5"/>
  <c r="BH51" i="5"/>
  <c r="BH76" i="5"/>
  <c r="BH68" i="5"/>
  <c r="BH95" i="5"/>
  <c r="BH85" i="5"/>
  <c r="BH73" i="5"/>
  <c r="BH60" i="5"/>
  <c r="BH44" i="5"/>
  <c r="BH40" i="5"/>
  <c r="BH110" i="5"/>
  <c r="BH88" i="5"/>
  <c r="BH82" i="5"/>
  <c r="BH79" i="5"/>
  <c r="BH99" i="5"/>
  <c r="BH70" i="5"/>
  <c r="BH102" i="5"/>
  <c r="BH67" i="5"/>
  <c r="BH64" i="5"/>
  <c r="BH49" i="5"/>
  <c r="BH108" i="5"/>
  <c r="BH101" i="5"/>
  <c r="BH94" i="5"/>
  <c r="BH87" i="5"/>
  <c r="BH78" i="5"/>
  <c r="BH77" i="5"/>
  <c r="BH59" i="5"/>
  <c r="BH43" i="5"/>
  <c r="BH35" i="5"/>
  <c r="BH107" i="5"/>
  <c r="BH86" i="5"/>
  <c r="BH57" i="5"/>
  <c r="BH56" i="5"/>
  <c r="BH54" i="5"/>
  <c r="BH48" i="5"/>
  <c r="BH53" i="5"/>
  <c r="BH75" i="5"/>
  <c r="BH50" i="5"/>
  <c r="BH36" i="5"/>
  <c r="BH109" i="5"/>
  <c r="BH41" i="5"/>
  <c r="BH105" i="5"/>
  <c r="BH52" i="5"/>
  <c r="BH23" i="5"/>
  <c r="BH62" i="5"/>
  <c r="BH97" i="5"/>
  <c r="BL38" i="5"/>
  <c r="BL71" i="5"/>
  <c r="BL80" i="5"/>
  <c r="BL47" i="5"/>
  <c r="F108" i="6"/>
  <c r="F100" i="6"/>
  <c r="F92" i="6"/>
  <c r="F103" i="6"/>
  <c r="F95" i="6"/>
  <c r="F87" i="6"/>
  <c r="F79" i="6"/>
  <c r="F107" i="6"/>
  <c r="F80" i="6"/>
  <c r="F74" i="6"/>
  <c r="F69" i="6"/>
  <c r="F61" i="6"/>
  <c r="F50" i="6"/>
  <c r="F93" i="6"/>
  <c r="F84" i="6"/>
  <c r="F82" i="6"/>
  <c r="F105" i="6"/>
  <c r="F86" i="6"/>
  <c r="F72" i="6"/>
  <c r="F64" i="6"/>
  <c r="F98" i="6"/>
  <c r="F88" i="6"/>
  <c r="F53" i="6"/>
  <c r="F101" i="6"/>
  <c r="F90" i="6"/>
  <c r="F70" i="6"/>
  <c r="F62" i="6"/>
  <c r="F104" i="6"/>
  <c r="F77" i="6"/>
  <c r="F75" i="6"/>
  <c r="F110" i="6"/>
  <c r="F97" i="6"/>
  <c r="F73" i="6"/>
  <c r="F65" i="6"/>
  <c r="F57" i="6"/>
  <c r="F89" i="6"/>
  <c r="F63" i="6"/>
  <c r="F96" i="6"/>
  <c r="F85" i="6"/>
  <c r="F66" i="6"/>
  <c r="F106" i="6"/>
  <c r="F71" i="6"/>
  <c r="F51" i="6"/>
  <c r="F47" i="6"/>
  <c r="F59" i="6"/>
  <c r="F102" i="6"/>
  <c r="F91" i="6"/>
  <c r="F81" i="6"/>
  <c r="F54" i="6"/>
  <c r="F38" i="6"/>
  <c r="F32" i="6"/>
  <c r="F26" i="6"/>
  <c r="F76" i="6"/>
  <c r="F68" i="6"/>
  <c r="F56" i="6"/>
  <c r="F49" i="6"/>
  <c r="F39" i="6"/>
  <c r="F60" i="6"/>
  <c r="F43" i="6"/>
  <c r="F36" i="6"/>
  <c r="F94" i="6"/>
  <c r="F40" i="6"/>
  <c r="F99" i="6"/>
  <c r="F55" i="6"/>
  <c r="F44" i="6"/>
  <c r="F37" i="6"/>
  <c r="F31" i="6"/>
  <c r="F46" i="6"/>
  <c r="F41" i="6"/>
  <c r="F109" i="6"/>
  <c r="F67" i="6"/>
  <c r="F24" i="6"/>
  <c r="F42" i="6"/>
  <c r="F23" i="6"/>
  <c r="F58" i="6"/>
  <c r="F18" i="6"/>
  <c r="F45" i="6"/>
  <c r="F30" i="6"/>
  <c r="F28" i="6"/>
  <c r="F25" i="6"/>
  <c r="F78" i="6"/>
  <c r="F48" i="6"/>
  <c r="F35" i="6"/>
  <c r="F27" i="6"/>
  <c r="F17" i="6"/>
  <c r="F21" i="6"/>
  <c r="F52" i="6"/>
  <c r="F19" i="6"/>
  <c r="F12" i="6"/>
  <c r="F11" i="6"/>
  <c r="F29" i="6"/>
  <c r="F15" i="6"/>
  <c r="F20" i="6"/>
  <c r="F83" i="6"/>
  <c r="F13" i="6"/>
  <c r="F34" i="6"/>
  <c r="F14" i="6"/>
  <c r="BL42" i="5"/>
  <c r="BL50" i="5"/>
  <c r="BL103" i="5"/>
  <c r="BL96" i="5"/>
  <c r="BL108" i="5"/>
  <c r="BL81" i="5"/>
  <c r="BL66" i="5"/>
  <c r="BL89" i="5"/>
  <c r="BL68" i="5"/>
  <c r="BL48" i="5"/>
  <c r="BL44" i="5"/>
  <c r="BL95" i="5"/>
  <c r="BL85" i="5"/>
  <c r="BL82" i="5"/>
  <c r="BL79" i="5"/>
  <c r="BL73" i="5"/>
  <c r="BL110" i="5"/>
  <c r="BL99" i="5"/>
  <c r="BL88" i="5"/>
  <c r="BL76" i="5"/>
  <c r="BL62" i="5"/>
  <c r="BL57" i="5"/>
  <c r="BL106" i="5"/>
  <c r="BL70" i="5"/>
  <c r="BL102" i="5"/>
  <c r="BL91" i="5"/>
  <c r="BL67" i="5"/>
  <c r="BL41" i="5"/>
  <c r="BL98" i="5"/>
  <c r="BL75" i="5"/>
  <c r="BL109" i="5"/>
  <c r="BL105" i="5"/>
  <c r="BL78" i="5"/>
  <c r="BL94" i="5"/>
  <c r="BL87" i="5"/>
  <c r="BL90" i="5"/>
  <c r="BL84" i="5"/>
  <c r="BL46" i="5"/>
  <c r="BL107" i="5"/>
  <c r="BL28" i="5"/>
  <c r="BL30" i="5"/>
  <c r="BL33" i="5"/>
  <c r="BL100" i="5"/>
  <c r="AO12" i="6"/>
  <c r="AQ25" i="6"/>
  <c r="I24" i="2" s="1"/>
  <c r="AW45" i="5"/>
  <c r="BL52" i="5"/>
  <c r="BL104" i="5"/>
  <c r="AQ38" i="5"/>
  <c r="I37" i="2" s="1"/>
  <c r="BL83" i="5"/>
  <c r="BL37" i="5"/>
  <c r="AQ49" i="5"/>
  <c r="I48" i="2" s="1"/>
  <c r="F22" i="6"/>
  <c r="F33" i="6"/>
  <c r="BL53" i="5"/>
  <c r="BL74" i="5"/>
  <c r="AQ11" i="6"/>
  <c r="AQ9" i="6" s="1"/>
  <c r="B15" i="6"/>
  <c r="K14" i="6"/>
  <c r="BQ10" i="6"/>
  <c r="BL36" i="5"/>
  <c r="BL55" i="5"/>
  <c r="BL58" i="5"/>
  <c r="BL40" i="5"/>
  <c r="BL54" i="5"/>
  <c r="BL56" i="5"/>
  <c r="BL69" i="5"/>
  <c r="BL86" i="5"/>
  <c r="BC98" i="6"/>
  <c r="BC92" i="6"/>
  <c r="BC88" i="6"/>
  <c r="BC79" i="6"/>
  <c r="BC100" i="6"/>
  <c r="BC97" i="6"/>
  <c r="BC81" i="6"/>
  <c r="BC73" i="6"/>
  <c r="BC48" i="6"/>
  <c r="BC107" i="6"/>
  <c r="BC85" i="6"/>
  <c r="BC83" i="6"/>
  <c r="BC94" i="6"/>
  <c r="BC89" i="6"/>
  <c r="BC87" i="6"/>
  <c r="BC71" i="6"/>
  <c r="BC63" i="6"/>
  <c r="BC55" i="6"/>
  <c r="BC51" i="6"/>
  <c r="BC106" i="6"/>
  <c r="BC103" i="6"/>
  <c r="BC109" i="6"/>
  <c r="BC91" i="6"/>
  <c r="BC99" i="6"/>
  <c r="BC96" i="6"/>
  <c r="BC76" i="6"/>
  <c r="BC102" i="6"/>
  <c r="BC78" i="6"/>
  <c r="BC74" i="6"/>
  <c r="BC84" i="6"/>
  <c r="BC82" i="6"/>
  <c r="BC90" i="6"/>
  <c r="BC65" i="6"/>
  <c r="BC56" i="6"/>
  <c r="BC44" i="6"/>
  <c r="BC68" i="6"/>
  <c r="BC61" i="6"/>
  <c r="BC50" i="6"/>
  <c r="BC108" i="6"/>
  <c r="BC93" i="6"/>
  <c r="BC75" i="6"/>
  <c r="BC45" i="6"/>
  <c r="BC64" i="6"/>
  <c r="BC58" i="6"/>
  <c r="BC46" i="6"/>
  <c r="BC53" i="6"/>
  <c r="BC77" i="6"/>
  <c r="BC67" i="6"/>
  <c r="BC60" i="6"/>
  <c r="BC105" i="6"/>
  <c r="BC104" i="6"/>
  <c r="BC110" i="6"/>
  <c r="BC95" i="6"/>
  <c r="BC36" i="6"/>
  <c r="BC37" i="6"/>
  <c r="BC31" i="6"/>
  <c r="BC25" i="6"/>
  <c r="BC21" i="6"/>
  <c r="BC52" i="6"/>
  <c r="BC39" i="6"/>
  <c r="BC57" i="6"/>
  <c r="BC43" i="6"/>
  <c r="BC72" i="6"/>
  <c r="BC40" i="6"/>
  <c r="BC80" i="6"/>
  <c r="BC59" i="6"/>
  <c r="BC47" i="6"/>
  <c r="BC32" i="6"/>
  <c r="BC34" i="6"/>
  <c r="BC38" i="6"/>
  <c r="BC23" i="6"/>
  <c r="BC16" i="6"/>
  <c r="BC24" i="6"/>
  <c r="BC101" i="6"/>
  <c r="BC69" i="6"/>
  <c r="BC33" i="6"/>
  <c r="BC30" i="6"/>
  <c r="BC28" i="6"/>
  <c r="BC62" i="6"/>
  <c r="BC54" i="6"/>
  <c r="BC42" i="6"/>
  <c r="BC70" i="6"/>
  <c r="BC66" i="6"/>
  <c r="BC35" i="6"/>
  <c r="BC17" i="6"/>
  <c r="BC86" i="6"/>
  <c r="BC18" i="6"/>
  <c r="BC27" i="6"/>
  <c r="BC19" i="6"/>
  <c r="BC14" i="6"/>
  <c r="BC13" i="6"/>
  <c r="BC12" i="6"/>
  <c r="BC26" i="6"/>
  <c r="BC22" i="6"/>
  <c r="BC11" i="6"/>
  <c r="BC15" i="6"/>
  <c r="BC41" i="6"/>
  <c r="BC20" i="6"/>
  <c r="AV17" i="6"/>
  <c r="AO17" i="6"/>
  <c r="E31" i="2" s="1"/>
  <c r="BE107" i="6"/>
  <c r="BE102" i="6"/>
  <c r="BE100" i="6"/>
  <c r="BE86" i="6"/>
  <c r="BE89" i="6"/>
  <c r="BE87" i="6"/>
  <c r="BE50" i="6"/>
  <c r="BE94" i="6"/>
  <c r="BE71" i="6"/>
  <c r="BE103" i="6"/>
  <c r="BE106" i="6"/>
  <c r="BE66" i="6"/>
  <c r="BE58" i="6"/>
  <c r="BE109" i="6"/>
  <c r="BE91" i="6"/>
  <c r="BE76" i="6"/>
  <c r="BE99" i="6"/>
  <c r="BE96" i="6"/>
  <c r="BE74" i="6"/>
  <c r="BE69" i="6"/>
  <c r="BE84" i="6"/>
  <c r="BE82" i="6"/>
  <c r="BE78" i="6"/>
  <c r="BE105" i="6"/>
  <c r="BE93" i="6"/>
  <c r="BE80" i="6"/>
  <c r="BE72" i="6"/>
  <c r="BE101" i="6"/>
  <c r="BE98" i="6"/>
  <c r="BE92" i="6"/>
  <c r="BE75" i="6"/>
  <c r="BE68" i="6"/>
  <c r="BE61" i="6"/>
  <c r="BE45" i="6"/>
  <c r="BE108" i="6"/>
  <c r="BE64" i="6"/>
  <c r="BE53" i="6"/>
  <c r="BE67" i="6"/>
  <c r="BE88" i="6"/>
  <c r="BE77" i="6"/>
  <c r="BE60" i="6"/>
  <c r="BE47" i="6"/>
  <c r="BE104" i="6"/>
  <c r="BE83" i="6"/>
  <c r="BE110" i="6"/>
  <c r="BE95" i="6"/>
  <c r="BE63" i="6"/>
  <c r="BE38" i="6"/>
  <c r="BE57" i="6"/>
  <c r="BE39" i="6"/>
  <c r="BE30" i="6"/>
  <c r="BE79" i="6"/>
  <c r="BE56" i="6"/>
  <c r="BE48" i="6"/>
  <c r="BE43" i="6"/>
  <c r="BE29" i="6"/>
  <c r="BE28" i="6"/>
  <c r="BE27" i="6"/>
  <c r="BE97" i="6"/>
  <c r="BE36" i="6"/>
  <c r="BE51" i="6"/>
  <c r="BE59" i="6"/>
  <c r="BE31" i="6"/>
  <c r="BE90" i="6"/>
  <c r="BE32" i="6"/>
  <c r="BE85" i="6"/>
  <c r="BE44" i="6"/>
  <c r="BE37" i="6"/>
  <c r="BE41" i="6"/>
  <c r="BE33" i="6"/>
  <c r="BE22" i="6"/>
  <c r="BE73" i="6"/>
  <c r="BE65" i="6"/>
  <c r="BE49" i="6"/>
  <c r="BE46" i="6"/>
  <c r="BE24" i="6"/>
  <c r="BE14" i="6"/>
  <c r="BE52" i="6"/>
  <c r="BE62" i="6"/>
  <c r="BE54" i="6"/>
  <c r="BE25" i="6"/>
  <c r="BE42" i="6"/>
  <c r="BE81" i="6"/>
  <c r="BE70" i="6"/>
  <c r="BE26" i="6"/>
  <c r="BE34" i="6"/>
  <c r="BE18" i="6"/>
  <c r="BE23" i="6"/>
  <c r="BE19" i="6"/>
  <c r="BE13" i="6"/>
  <c r="BE12" i="6"/>
  <c r="BE40" i="6"/>
  <c r="AW17" i="6"/>
  <c r="AQ17" i="6"/>
  <c r="BK18" i="6"/>
  <c r="BN27" i="6"/>
  <c r="BI104" i="6"/>
  <c r="BI106" i="6"/>
  <c r="BI91" i="6"/>
  <c r="BI99" i="6"/>
  <c r="BI96" i="6"/>
  <c r="BI76" i="6"/>
  <c r="BI74" i="6"/>
  <c r="BI109" i="6"/>
  <c r="BI78" i="6"/>
  <c r="BI93" i="6"/>
  <c r="BI82" i="6"/>
  <c r="BI80" i="6"/>
  <c r="BI72" i="6"/>
  <c r="BI64" i="6"/>
  <c r="BI56" i="6"/>
  <c r="BI102" i="6"/>
  <c r="BI84" i="6"/>
  <c r="BI105" i="6"/>
  <c r="BI98" i="6"/>
  <c r="BI90" i="6"/>
  <c r="BI88" i="6"/>
  <c r="BI86" i="6"/>
  <c r="BI95" i="6"/>
  <c r="BI108" i="6"/>
  <c r="BI101" i="6"/>
  <c r="BI110" i="6"/>
  <c r="BI92" i="6"/>
  <c r="BI85" i="6"/>
  <c r="BI83" i="6"/>
  <c r="BI81" i="6"/>
  <c r="BI79" i="6"/>
  <c r="BI60" i="6"/>
  <c r="BI47" i="6"/>
  <c r="BI77" i="6"/>
  <c r="BI67" i="6"/>
  <c r="BI103" i="6"/>
  <c r="BI55" i="6"/>
  <c r="BI51" i="6"/>
  <c r="BI48" i="6"/>
  <c r="BI63" i="6"/>
  <c r="BI94" i="6"/>
  <c r="BI57" i="6"/>
  <c r="BI66" i="6"/>
  <c r="BI59" i="6"/>
  <c r="BI89" i="6"/>
  <c r="BI62" i="6"/>
  <c r="BI52" i="6"/>
  <c r="BI42" i="6"/>
  <c r="BI100" i="6"/>
  <c r="BI71" i="6"/>
  <c r="BI70" i="6"/>
  <c r="BI54" i="6"/>
  <c r="BI43" i="6"/>
  <c r="BI28" i="6"/>
  <c r="BI97" i="6"/>
  <c r="BI30" i="6"/>
  <c r="BI25" i="6"/>
  <c r="BI40" i="6"/>
  <c r="BI31" i="6"/>
  <c r="BI24" i="6"/>
  <c r="BI23" i="6"/>
  <c r="BI87" i="6"/>
  <c r="BI68" i="6"/>
  <c r="BI44" i="6"/>
  <c r="BI75" i="6"/>
  <c r="BI50" i="6"/>
  <c r="BI107" i="6"/>
  <c r="BI58" i="6"/>
  <c r="BI41" i="6"/>
  <c r="BI34" i="6"/>
  <c r="BI65" i="6"/>
  <c r="BI73" i="6"/>
  <c r="BI69" i="6"/>
  <c r="BI46" i="6"/>
  <c r="BI38" i="6"/>
  <c r="BI61" i="6"/>
  <c r="BI33" i="6"/>
  <c r="BI11" i="6"/>
  <c r="BI37" i="6"/>
  <c r="BI53" i="6"/>
  <c r="BI45" i="6"/>
  <c r="BI36" i="6"/>
  <c r="BI32" i="6"/>
  <c r="BI35" i="6"/>
  <c r="BI49" i="6"/>
  <c r="BI22" i="6"/>
  <c r="BI19" i="6"/>
  <c r="BI18" i="6"/>
  <c r="BI26" i="6"/>
  <c r="BI15" i="6"/>
  <c r="BI20" i="6"/>
  <c r="AW44" i="6"/>
  <c r="AQ44" i="6"/>
  <c r="I43" i="2" s="1"/>
  <c r="AW47" i="6"/>
  <c r="AQ47" i="6"/>
  <c r="BJ108" i="6"/>
  <c r="BJ100" i="6"/>
  <c r="BJ92" i="6"/>
  <c r="BJ103" i="6"/>
  <c r="BJ95" i="6"/>
  <c r="BJ87" i="6"/>
  <c r="BJ79" i="6"/>
  <c r="BJ107" i="6"/>
  <c r="BJ106" i="6"/>
  <c r="BJ80" i="6"/>
  <c r="BJ99" i="6"/>
  <c r="BJ96" i="6"/>
  <c r="BJ76" i="6"/>
  <c r="BJ74" i="6"/>
  <c r="BJ69" i="6"/>
  <c r="BJ61" i="6"/>
  <c r="BJ53" i="6"/>
  <c r="BJ109" i="6"/>
  <c r="BJ78" i="6"/>
  <c r="BJ93" i="6"/>
  <c r="BJ82" i="6"/>
  <c r="BJ72" i="6"/>
  <c r="BJ64" i="6"/>
  <c r="BJ102" i="6"/>
  <c r="BJ84" i="6"/>
  <c r="BJ105" i="6"/>
  <c r="BJ98" i="6"/>
  <c r="BJ90" i="6"/>
  <c r="BJ88" i="6"/>
  <c r="BJ86" i="6"/>
  <c r="BJ101" i="6"/>
  <c r="BJ70" i="6"/>
  <c r="BJ62" i="6"/>
  <c r="BJ77" i="6"/>
  <c r="BJ75" i="6"/>
  <c r="BJ65" i="6"/>
  <c r="BJ57" i="6"/>
  <c r="BJ104" i="6"/>
  <c r="BJ97" i="6"/>
  <c r="BJ67" i="6"/>
  <c r="BJ55" i="6"/>
  <c r="BJ83" i="6"/>
  <c r="BJ51" i="6"/>
  <c r="BJ48" i="6"/>
  <c r="BJ63" i="6"/>
  <c r="BJ110" i="6"/>
  <c r="BJ94" i="6"/>
  <c r="BJ66" i="6"/>
  <c r="BJ59" i="6"/>
  <c r="BJ89" i="6"/>
  <c r="BJ85" i="6"/>
  <c r="BJ71" i="6"/>
  <c r="BJ54" i="6"/>
  <c r="BJ43" i="6"/>
  <c r="BJ28" i="6"/>
  <c r="BJ73" i="6"/>
  <c r="BJ44" i="6"/>
  <c r="BJ40" i="6"/>
  <c r="BJ31" i="6"/>
  <c r="BJ24" i="6"/>
  <c r="BJ23" i="6"/>
  <c r="BJ18" i="6"/>
  <c r="BJ14" i="6"/>
  <c r="BJ32" i="6"/>
  <c r="BJ68" i="6"/>
  <c r="BJ37" i="6"/>
  <c r="BJ50" i="6"/>
  <c r="BJ58" i="6"/>
  <c r="BJ47" i="6"/>
  <c r="BJ41" i="6"/>
  <c r="BJ34" i="6"/>
  <c r="BJ46" i="6"/>
  <c r="BJ38" i="6"/>
  <c r="BJ60" i="6"/>
  <c r="BJ49" i="6"/>
  <c r="BJ35" i="6"/>
  <c r="BJ20" i="6"/>
  <c r="BJ16" i="6"/>
  <c r="BJ12" i="6"/>
  <c r="BJ45" i="6"/>
  <c r="BJ52" i="6"/>
  <c r="BJ33" i="6"/>
  <c r="BJ30" i="6"/>
  <c r="BJ25" i="6"/>
  <c r="BJ42" i="6"/>
  <c r="BJ36" i="6"/>
  <c r="BJ26" i="6"/>
  <c r="BJ91" i="6"/>
  <c r="BJ81" i="6"/>
  <c r="BJ29" i="6"/>
  <c r="BJ27" i="6"/>
  <c r="BJ19" i="6"/>
  <c r="BJ56" i="6"/>
  <c r="BJ22" i="6"/>
  <c r="BJ17" i="6"/>
  <c r="BI14" i="6"/>
  <c r="BK93" i="6"/>
  <c r="BK91" i="6"/>
  <c r="BK89" i="6"/>
  <c r="BK73" i="6"/>
  <c r="BK101" i="6"/>
  <c r="BK99" i="6"/>
  <c r="BK97" i="6"/>
  <c r="BK109" i="6"/>
  <c r="BK78" i="6"/>
  <c r="BK82" i="6"/>
  <c r="BK72" i="6"/>
  <c r="BK102" i="6"/>
  <c r="BK84" i="6"/>
  <c r="BK80" i="6"/>
  <c r="BK105" i="6"/>
  <c r="BK98" i="6"/>
  <c r="BK90" i="6"/>
  <c r="BK88" i="6"/>
  <c r="BK86" i="6"/>
  <c r="BK67" i="6"/>
  <c r="BK59" i="6"/>
  <c r="BK95" i="6"/>
  <c r="BK70" i="6"/>
  <c r="BK108" i="6"/>
  <c r="BK77" i="6"/>
  <c r="BK75" i="6"/>
  <c r="BK87" i="6"/>
  <c r="BK55" i="6"/>
  <c r="BK103" i="6"/>
  <c r="BK83" i="6"/>
  <c r="BK51" i="6"/>
  <c r="BK76" i="6"/>
  <c r="BK63" i="6"/>
  <c r="BK110" i="6"/>
  <c r="BK104" i="6"/>
  <c r="BK94" i="6"/>
  <c r="BK57" i="6"/>
  <c r="BK49" i="6"/>
  <c r="BK66" i="6"/>
  <c r="BK85" i="6"/>
  <c r="BK79" i="6"/>
  <c r="BK71" i="6"/>
  <c r="BK62" i="6"/>
  <c r="BK54" i="6"/>
  <c r="BK100" i="6"/>
  <c r="BK44" i="6"/>
  <c r="BK65" i="6"/>
  <c r="BK27" i="6"/>
  <c r="BK23" i="6"/>
  <c r="BK106" i="6"/>
  <c r="BK74" i="6"/>
  <c r="BK32" i="6"/>
  <c r="BK68" i="6"/>
  <c r="BK37" i="6"/>
  <c r="BK50" i="6"/>
  <c r="BK33" i="6"/>
  <c r="BK58" i="6"/>
  <c r="BK47" i="6"/>
  <c r="BK41" i="6"/>
  <c r="BK107" i="6"/>
  <c r="BK46" i="6"/>
  <c r="BK38" i="6"/>
  <c r="BK69" i="6"/>
  <c r="BK64" i="6"/>
  <c r="BK60" i="6"/>
  <c r="BK35" i="6"/>
  <c r="BK81" i="6"/>
  <c r="BK42" i="6"/>
  <c r="BK39" i="6"/>
  <c r="BK30" i="6"/>
  <c r="BK28" i="6"/>
  <c r="BK25" i="6"/>
  <c r="BK53" i="6"/>
  <c r="BK45" i="6"/>
  <c r="BK36" i="6"/>
  <c r="BK43" i="6"/>
  <c r="BK26" i="6"/>
  <c r="BK21" i="6"/>
  <c r="BK20" i="6"/>
  <c r="BK29" i="6"/>
  <c r="BK17" i="6"/>
  <c r="BK19" i="6"/>
  <c r="BK96" i="6"/>
  <c r="BK92" i="6"/>
  <c r="BK56" i="6"/>
  <c r="BK22" i="6"/>
  <c r="BK15" i="6"/>
  <c r="BK52" i="6"/>
  <c r="BK16" i="6"/>
  <c r="AS9" i="6"/>
  <c r="BK14" i="6"/>
  <c r="BI16" i="6"/>
  <c r="BE17" i="6"/>
  <c r="BE20" i="6"/>
  <c r="BL103" i="6"/>
  <c r="BL95" i="6"/>
  <c r="BL106" i="6"/>
  <c r="BL98" i="6"/>
  <c r="BL90" i="6"/>
  <c r="BL82" i="6"/>
  <c r="BL110" i="6"/>
  <c r="BL78" i="6"/>
  <c r="BL72" i="6"/>
  <c r="BL64" i="6"/>
  <c r="BL56" i="6"/>
  <c r="BL102" i="6"/>
  <c r="BL93" i="6"/>
  <c r="BL84" i="6"/>
  <c r="BL80" i="6"/>
  <c r="BL105" i="6"/>
  <c r="BL88" i="6"/>
  <c r="BL86" i="6"/>
  <c r="BL67" i="6"/>
  <c r="BL70" i="6"/>
  <c r="BL108" i="6"/>
  <c r="BL101" i="6"/>
  <c r="BL77" i="6"/>
  <c r="BL75" i="6"/>
  <c r="BL65" i="6"/>
  <c r="BL85" i="6"/>
  <c r="BL83" i="6"/>
  <c r="BL81" i="6"/>
  <c r="BL73" i="6"/>
  <c r="BL68" i="6"/>
  <c r="BL60" i="6"/>
  <c r="BL49" i="6"/>
  <c r="BL107" i="6"/>
  <c r="BL94" i="6"/>
  <c r="BL51" i="6"/>
  <c r="BL48" i="6"/>
  <c r="BL76" i="6"/>
  <c r="BL63" i="6"/>
  <c r="BL104" i="6"/>
  <c r="BL57" i="6"/>
  <c r="BL109" i="6"/>
  <c r="BL66" i="6"/>
  <c r="BL99" i="6"/>
  <c r="BL59" i="6"/>
  <c r="BL89" i="6"/>
  <c r="BL79" i="6"/>
  <c r="BL71" i="6"/>
  <c r="BL62" i="6"/>
  <c r="BL54" i="6"/>
  <c r="BL100" i="6"/>
  <c r="BL27" i="6"/>
  <c r="BL23" i="6"/>
  <c r="BL96" i="6"/>
  <c r="BL50" i="6"/>
  <c r="BL45" i="6"/>
  <c r="BL37" i="6"/>
  <c r="BL33" i="6"/>
  <c r="BL22" i="6"/>
  <c r="BL87" i="6"/>
  <c r="BL44" i="6"/>
  <c r="BL58" i="6"/>
  <c r="BL47" i="6"/>
  <c r="BL46" i="6"/>
  <c r="BL38" i="6"/>
  <c r="BL69" i="6"/>
  <c r="BL35" i="6"/>
  <c r="BL42" i="6"/>
  <c r="BL53" i="6"/>
  <c r="BL52" i="6"/>
  <c r="BL36" i="6"/>
  <c r="BL25" i="6"/>
  <c r="BL97" i="6"/>
  <c r="BL43" i="6"/>
  <c r="BL74" i="6"/>
  <c r="BL32" i="6"/>
  <c r="BL26" i="6"/>
  <c r="BL21" i="6"/>
  <c r="BL20" i="6"/>
  <c r="BL91" i="6"/>
  <c r="BL19" i="6"/>
  <c r="BL29" i="6"/>
  <c r="BL55" i="6"/>
  <c r="BL41" i="6"/>
  <c r="BL16" i="6"/>
  <c r="BL28" i="6"/>
  <c r="BL92" i="6"/>
  <c r="BL15" i="6"/>
  <c r="BL39" i="6"/>
  <c r="BL31" i="6"/>
  <c r="BL24" i="6"/>
  <c r="BL18" i="6"/>
  <c r="AU9" i="6"/>
  <c r="BI13" i="6"/>
  <c r="BL14" i="6"/>
  <c r="BK40" i="6"/>
  <c r="AW46" i="5"/>
  <c r="AQ46" i="5"/>
  <c r="BM101" i="6"/>
  <c r="BM99" i="6"/>
  <c r="BM97" i="6"/>
  <c r="BM95" i="6"/>
  <c r="BM87" i="6"/>
  <c r="BM85" i="6"/>
  <c r="BM102" i="6"/>
  <c r="BM93" i="6"/>
  <c r="BM84" i="6"/>
  <c r="BM82" i="6"/>
  <c r="BM80" i="6"/>
  <c r="BM105" i="6"/>
  <c r="BM88" i="6"/>
  <c r="BM86" i="6"/>
  <c r="BM98" i="6"/>
  <c r="BM90" i="6"/>
  <c r="BM70" i="6"/>
  <c r="BM62" i="6"/>
  <c r="BM54" i="6"/>
  <c r="BM108" i="6"/>
  <c r="BM77" i="6"/>
  <c r="BM75" i="6"/>
  <c r="BM83" i="6"/>
  <c r="BM81" i="6"/>
  <c r="BM73" i="6"/>
  <c r="BM110" i="6"/>
  <c r="BM104" i="6"/>
  <c r="BM92" i="6"/>
  <c r="BM79" i="6"/>
  <c r="BM50" i="6"/>
  <c r="BM100" i="6"/>
  <c r="BM89" i="6"/>
  <c r="BM103" i="6"/>
  <c r="BM76" i="6"/>
  <c r="BM63" i="6"/>
  <c r="BM94" i="6"/>
  <c r="BM57" i="6"/>
  <c r="BM109" i="6"/>
  <c r="BM66" i="6"/>
  <c r="BM49" i="6"/>
  <c r="BM59" i="6"/>
  <c r="BM52" i="6"/>
  <c r="BM71" i="6"/>
  <c r="BM78" i="6"/>
  <c r="BM96" i="6"/>
  <c r="BM65" i="6"/>
  <c r="BM45" i="6"/>
  <c r="BM72" i="6"/>
  <c r="BM68" i="6"/>
  <c r="BM56" i="6"/>
  <c r="BM46" i="6"/>
  <c r="BM33" i="6"/>
  <c r="BM22" i="6"/>
  <c r="BM67" i="6"/>
  <c r="BM44" i="6"/>
  <c r="BM58" i="6"/>
  <c r="BM51" i="6"/>
  <c r="BM47" i="6"/>
  <c r="BM41" i="6"/>
  <c r="BM34" i="6"/>
  <c r="BM107" i="6"/>
  <c r="BM69" i="6"/>
  <c r="BM35" i="6"/>
  <c r="BM64" i="6"/>
  <c r="BM60" i="6"/>
  <c r="BM42" i="6"/>
  <c r="BM61" i="6"/>
  <c r="BM91" i="6"/>
  <c r="BM55" i="6"/>
  <c r="BM43" i="6"/>
  <c r="BM29" i="6"/>
  <c r="BM28" i="6"/>
  <c r="BM37" i="6"/>
  <c r="BM53" i="6"/>
  <c r="BM36" i="6"/>
  <c r="BM74" i="6"/>
  <c r="BM32" i="6"/>
  <c r="BM26" i="6"/>
  <c r="BM21" i="6"/>
  <c r="BM20" i="6"/>
  <c r="BM19" i="6"/>
  <c r="BM18" i="6"/>
  <c r="BM27" i="6"/>
  <c r="BM106" i="6"/>
  <c r="BM40" i="6"/>
  <c r="BM39" i="6"/>
  <c r="BM31" i="6"/>
  <c r="BM15" i="6"/>
  <c r="BM23" i="6"/>
  <c r="BM16" i="6"/>
  <c r="BJ13" i="6"/>
  <c r="BM14" i="6"/>
  <c r="AQ23" i="6"/>
  <c r="AW23" i="6"/>
  <c r="BE35" i="6"/>
  <c r="BL40" i="6"/>
  <c r="BN106" i="6"/>
  <c r="BN98" i="6"/>
  <c r="BN90" i="6"/>
  <c r="BN109" i="6"/>
  <c r="BN101" i="6"/>
  <c r="BN93" i="6"/>
  <c r="BN85" i="6"/>
  <c r="BN77" i="6"/>
  <c r="BN105" i="6"/>
  <c r="BN76" i="6"/>
  <c r="BN108" i="6"/>
  <c r="BN103" i="6"/>
  <c r="BN88" i="6"/>
  <c r="BN86" i="6"/>
  <c r="BN67" i="6"/>
  <c r="BN59" i="6"/>
  <c r="BN70" i="6"/>
  <c r="BN62" i="6"/>
  <c r="BN95" i="6"/>
  <c r="BN75" i="6"/>
  <c r="BN83" i="6"/>
  <c r="BN81" i="6"/>
  <c r="BN73" i="6"/>
  <c r="BN68" i="6"/>
  <c r="BN60" i="6"/>
  <c r="BN110" i="6"/>
  <c r="BN104" i="6"/>
  <c r="BN92" i="6"/>
  <c r="BN79" i="6"/>
  <c r="BN71" i="6"/>
  <c r="BN63" i="6"/>
  <c r="BN55" i="6"/>
  <c r="BN51" i="6"/>
  <c r="BN94" i="6"/>
  <c r="BN82" i="6"/>
  <c r="BN57" i="6"/>
  <c r="BN66" i="6"/>
  <c r="BN49" i="6"/>
  <c r="BN52" i="6"/>
  <c r="BN99" i="6"/>
  <c r="BN89" i="6"/>
  <c r="BN78" i="6"/>
  <c r="BN100" i="6"/>
  <c r="BN96" i="6"/>
  <c r="BN84" i="6"/>
  <c r="BN65" i="6"/>
  <c r="BN72" i="6"/>
  <c r="BN56" i="6"/>
  <c r="BN50" i="6"/>
  <c r="BN46" i="6"/>
  <c r="BN97" i="6"/>
  <c r="BN69" i="6"/>
  <c r="BN61" i="6"/>
  <c r="BN44" i="6"/>
  <c r="BN17" i="6"/>
  <c r="BN13" i="6"/>
  <c r="BN102" i="6"/>
  <c r="BN87" i="6"/>
  <c r="BN58" i="6"/>
  <c r="BN47" i="6"/>
  <c r="BN41" i="6"/>
  <c r="BN34" i="6"/>
  <c r="BN21" i="6"/>
  <c r="BN107" i="6"/>
  <c r="BN80" i="6"/>
  <c r="BN64" i="6"/>
  <c r="BN42" i="6"/>
  <c r="BN39" i="6"/>
  <c r="BN19" i="6"/>
  <c r="BN15" i="6"/>
  <c r="BN11" i="6"/>
  <c r="BN30" i="6"/>
  <c r="BN37" i="6"/>
  <c r="BN53" i="6"/>
  <c r="BN36" i="6"/>
  <c r="BN74" i="6"/>
  <c r="BN45" i="6"/>
  <c r="BN43" i="6"/>
  <c r="BN32" i="6"/>
  <c r="BN26" i="6"/>
  <c r="BN54" i="6"/>
  <c r="BN91" i="6"/>
  <c r="BN18" i="6"/>
  <c r="BN35" i="6"/>
  <c r="BN29" i="6"/>
  <c r="BN22" i="6"/>
  <c r="BN40" i="6"/>
  <c r="BN31" i="6"/>
  <c r="BN48" i="6"/>
  <c r="BN14" i="6"/>
  <c r="BN20" i="6"/>
  <c r="BN25" i="6"/>
  <c r="BK13" i="6"/>
  <c r="BI17" i="6"/>
  <c r="BE21" i="6"/>
  <c r="BL13" i="6"/>
  <c r="BR14" i="6"/>
  <c r="BL17" i="6"/>
  <c r="BI39" i="6"/>
  <c r="BE15" i="6"/>
  <c r="BI21" i="6"/>
  <c r="BK34" i="6"/>
  <c r="BM38" i="6"/>
  <c r="BJ39" i="6"/>
  <c r="BE11" i="6"/>
  <c r="BK12" i="6"/>
  <c r="BJ21" i="6"/>
  <c r="BL34" i="6"/>
  <c r="BN38" i="6"/>
  <c r="AV20" i="6"/>
  <c r="AO20" i="6"/>
  <c r="E34" i="2" s="1"/>
  <c r="AW28" i="6"/>
  <c r="AQ28" i="6"/>
  <c r="AQ24" i="6"/>
  <c r="I23" i="2" s="1"/>
  <c r="AV22" i="6"/>
  <c r="AO22" i="6"/>
  <c r="BG20" i="6"/>
  <c r="AQ37" i="6"/>
  <c r="I36" i="2" s="1"/>
  <c r="BG65" i="6"/>
  <c r="BH10" i="6"/>
  <c r="AV27" i="6"/>
  <c r="AQ33" i="6"/>
  <c r="I32" i="2" s="1"/>
  <c r="BG43" i="6"/>
  <c r="BG45" i="6"/>
  <c r="BG46" i="6"/>
  <c r="AO21" i="6"/>
  <c r="AW22" i="6"/>
  <c r="AQ22" i="6"/>
  <c r="AO27" i="6"/>
  <c r="BG42" i="6"/>
  <c r="AQ51" i="6"/>
  <c r="AW51" i="6"/>
  <c r="BG54" i="6"/>
  <c r="C21" i="7"/>
  <c r="C26" i="7" s="1"/>
  <c r="C31" i="7" s="1"/>
  <c r="C36" i="7" s="1"/>
  <c r="C41" i="7" s="1"/>
  <c r="C46" i="7" s="1"/>
  <c r="C51" i="7" s="1"/>
  <c r="C56" i="7" s="1"/>
  <c r="C61" i="7" s="1"/>
  <c r="C66" i="7" s="1"/>
  <c r="C71" i="7" s="1"/>
  <c r="C76" i="7" s="1"/>
  <c r="C81" i="7" s="1"/>
  <c r="C86" i="7" s="1"/>
  <c r="C91" i="7" s="1"/>
  <c r="C96" i="7" s="1"/>
  <c r="C101" i="7" s="1"/>
  <c r="C106" i="7" s="1"/>
  <c r="C111" i="7" s="1"/>
  <c r="C116" i="7" s="1"/>
  <c r="C121" i="7" s="1"/>
  <c r="C126" i="7" s="1"/>
  <c r="C131" i="7" s="1"/>
  <c r="C136" i="7" s="1"/>
  <c r="C141" i="7" s="1"/>
  <c r="C146" i="7" s="1"/>
  <c r="C151" i="7" s="1"/>
  <c r="C156" i="7" s="1"/>
  <c r="C161" i="7" s="1"/>
  <c r="C166" i="7" s="1"/>
  <c r="C171" i="7" s="1"/>
  <c r="C176" i="7" s="1"/>
  <c r="C181" i="7" s="1"/>
  <c r="C186" i="7" s="1"/>
  <c r="C191" i="7" s="1"/>
  <c r="C196" i="7" s="1"/>
  <c r="C201" i="7" s="1"/>
  <c r="C206" i="7" s="1"/>
  <c r="C211" i="7" s="1"/>
  <c r="C216" i="7" s="1"/>
  <c r="C221" i="7" s="1"/>
  <c r="C226" i="7" s="1"/>
  <c r="C231" i="7" s="1"/>
  <c r="C236" i="7" s="1"/>
  <c r="C241" i="7" s="1"/>
  <c r="C246" i="7" s="1"/>
  <c r="C251" i="7" s="1"/>
  <c r="C256" i="7" s="1"/>
  <c r="C261" i="7" s="1"/>
  <c r="C266" i="7" s="1"/>
  <c r="C271" i="7" s="1"/>
  <c r="C276" i="7" s="1"/>
  <c r="C281" i="7" s="1"/>
  <c r="C286" i="7" s="1"/>
  <c r="C291" i="7" s="1"/>
  <c r="C296" i="7" s="1"/>
  <c r="C301" i="7" s="1"/>
  <c r="C306" i="7" s="1"/>
  <c r="C311" i="7" s="1"/>
  <c r="C316" i="7" s="1"/>
  <c r="C321" i="7" s="1"/>
  <c r="C326" i="7" s="1"/>
  <c r="C331" i="7" s="1"/>
  <c r="C336" i="7" s="1"/>
  <c r="C341" i="7" s="1"/>
  <c r="C346" i="7" s="1"/>
  <c r="C351" i="7" s="1"/>
  <c r="C356" i="7" s="1"/>
  <c r="C361" i="7" s="1"/>
  <c r="C366" i="7" s="1"/>
  <c r="C371" i="7" s="1"/>
  <c r="C376" i="7" s="1"/>
  <c r="C381" i="7" s="1"/>
  <c r="C386" i="7" s="1"/>
  <c r="C391" i="7" s="1"/>
  <c r="C396" i="7" s="1"/>
  <c r="C401" i="7" s="1"/>
  <c r="C406" i="7" s="1"/>
  <c r="C411" i="7" s="1"/>
  <c r="C416" i="7" s="1"/>
  <c r="C421" i="7" s="1"/>
  <c r="C426" i="7" s="1"/>
  <c r="C431" i="7" s="1"/>
  <c r="C436" i="7" s="1"/>
  <c r="C441" i="7" s="1"/>
  <c r="C446" i="7" s="1"/>
  <c r="C451" i="7" s="1"/>
  <c r="C456" i="7" s="1"/>
  <c r="C461" i="7" s="1"/>
  <c r="C466" i="7" s="1"/>
  <c r="C471" i="7" s="1"/>
  <c r="C476" i="7" s="1"/>
  <c r="C481" i="7" s="1"/>
  <c r="C486" i="7" s="1"/>
  <c r="C491" i="7" s="1"/>
  <c r="C496" i="7" s="1"/>
  <c r="C501" i="7" s="1"/>
  <c r="C506" i="7" s="1"/>
  <c r="BG25" i="6"/>
  <c r="AW27" i="6"/>
  <c r="BG28" i="6"/>
  <c r="AW31" i="6"/>
  <c r="AQ31" i="6"/>
  <c r="BG109" i="6"/>
  <c r="BG82" i="6"/>
  <c r="BG75" i="6"/>
  <c r="BG103" i="6"/>
  <c r="BG94" i="6"/>
  <c r="BG52" i="6"/>
  <c r="BG106" i="6"/>
  <c r="BG91" i="6"/>
  <c r="BG76" i="6"/>
  <c r="BG99" i="6"/>
  <c r="BG96" i="6"/>
  <c r="BG74" i="6"/>
  <c r="BG69" i="6"/>
  <c r="BG61" i="6"/>
  <c r="BG53" i="6"/>
  <c r="BG78" i="6"/>
  <c r="BG93" i="6"/>
  <c r="BG84" i="6"/>
  <c r="BG80" i="6"/>
  <c r="BG72" i="6"/>
  <c r="BG105" i="6"/>
  <c r="BG102" i="6"/>
  <c r="BG98" i="6"/>
  <c r="BG90" i="6"/>
  <c r="BG88" i="6"/>
  <c r="BG86" i="6"/>
  <c r="BG108" i="6"/>
  <c r="BG95" i="6"/>
  <c r="BG77" i="6"/>
  <c r="BG107" i="6"/>
  <c r="BG58" i="6"/>
  <c r="BG87" i="6"/>
  <c r="BG64" i="6"/>
  <c r="BG67" i="6"/>
  <c r="BG60" i="6"/>
  <c r="BG47" i="6"/>
  <c r="BG104" i="6"/>
  <c r="BG83" i="6"/>
  <c r="BG55" i="6"/>
  <c r="BG110" i="6"/>
  <c r="BG63" i="6"/>
  <c r="BG57" i="6"/>
  <c r="BG66" i="6"/>
  <c r="BG49" i="6"/>
  <c r="BG40" i="6"/>
  <c r="BG101" i="6"/>
  <c r="BG89" i="6"/>
  <c r="BG79" i="6"/>
  <c r="BG62" i="6"/>
  <c r="BG59" i="6"/>
  <c r="BG41" i="6"/>
  <c r="BG29" i="6"/>
  <c r="BG24" i="6"/>
  <c r="BG92" i="6"/>
  <c r="BG36" i="6"/>
  <c r="BG97" i="6"/>
  <c r="BG26" i="6"/>
  <c r="BG51" i="6"/>
  <c r="BG85" i="6"/>
  <c r="BG68" i="6"/>
  <c r="BG44" i="6"/>
  <c r="BG37" i="6"/>
  <c r="BG100" i="6"/>
  <c r="BG50" i="6"/>
  <c r="BG33" i="6"/>
  <c r="BG70" i="6"/>
  <c r="BG34" i="6"/>
  <c r="BG21" i="6"/>
  <c r="BG81" i="6"/>
  <c r="BG35" i="6"/>
  <c r="BG12" i="6"/>
  <c r="BG13" i="6"/>
  <c r="AQ26" i="6"/>
  <c r="I25" i="2" s="1"/>
  <c r="AQ29" i="6"/>
  <c r="I28" i="2" s="1"/>
  <c r="BG56" i="6"/>
  <c r="BG38" i="6"/>
  <c r="AS27" i="6"/>
  <c r="AO33" i="6"/>
  <c r="AQ34" i="6"/>
  <c r="A30" i="9"/>
  <c r="E20" i="9"/>
  <c r="M20" i="9"/>
  <c r="A12" i="9"/>
  <c r="L20" i="9"/>
  <c r="D20" i="9"/>
  <c r="N20" i="9" l="1"/>
  <c r="AO9" i="6"/>
  <c r="C11" i="4"/>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F9" i="4"/>
  <c r="BE105" i="4"/>
  <c r="BE109" i="4"/>
  <c r="BE98" i="4"/>
  <c r="BE90" i="4"/>
  <c r="BE82" i="4"/>
  <c r="BE74" i="4"/>
  <c r="BE66" i="4"/>
  <c r="BE58" i="4"/>
  <c r="BE37" i="4"/>
  <c r="BE31" i="4"/>
  <c r="BE25" i="4"/>
  <c r="BE21" i="4"/>
  <c r="BE17" i="4"/>
  <c r="BE110" i="4"/>
  <c r="BE108" i="4"/>
  <c r="BE38" i="4"/>
  <c r="BE103" i="4"/>
  <c r="BE64" i="4"/>
  <c r="BE49" i="4"/>
  <c r="BE44" i="4"/>
  <c r="BE88" i="4"/>
  <c r="BE83" i="4"/>
  <c r="BE70" i="4"/>
  <c r="BE68" i="4"/>
  <c r="BE100" i="4"/>
  <c r="BE85" i="4"/>
  <c r="BE53" i="4"/>
  <c r="BE95" i="4"/>
  <c r="BE78" i="4"/>
  <c r="BE76" i="4"/>
  <c r="BE102" i="4"/>
  <c r="BE97" i="4"/>
  <c r="BE61" i="4"/>
  <c r="BE57" i="4"/>
  <c r="BE55" i="4"/>
  <c r="BE107" i="4"/>
  <c r="BE92" i="4"/>
  <c r="BE80" i="4"/>
  <c r="BE59" i="4"/>
  <c r="BE46" i="4"/>
  <c r="BE41" i="4"/>
  <c r="BE87" i="4"/>
  <c r="BE69" i="4"/>
  <c r="BE65" i="4"/>
  <c r="BE63" i="4"/>
  <c r="BE51" i="4"/>
  <c r="BE23" i="4"/>
  <c r="BE99" i="4"/>
  <c r="BE94" i="4"/>
  <c r="BE89" i="4"/>
  <c r="BE67" i="4"/>
  <c r="BE34" i="4"/>
  <c r="BE77" i="4"/>
  <c r="BE84" i="4"/>
  <c r="BE48" i="4"/>
  <c r="BE39" i="4"/>
  <c r="BE45" i="4"/>
  <c r="BE28" i="4"/>
  <c r="BE93" i="4"/>
  <c r="BE43" i="4"/>
  <c r="BE86" i="4"/>
  <c r="BE33" i="4"/>
  <c r="BE29" i="4"/>
  <c r="BE50" i="4"/>
  <c r="BE11" i="4"/>
  <c r="BE79" i="4"/>
  <c r="BE47" i="4"/>
  <c r="BE30" i="4"/>
  <c r="BE19" i="4"/>
  <c r="BE40" i="4"/>
  <c r="BE18" i="4"/>
  <c r="BE71" i="4"/>
  <c r="BE36" i="4"/>
  <c r="BE54" i="4"/>
  <c r="BE75" i="4"/>
  <c r="BE72" i="4"/>
  <c r="BE42" i="4"/>
  <c r="BE15" i="4"/>
  <c r="BE14" i="4"/>
  <c r="BE13" i="4"/>
  <c r="BE106" i="4"/>
  <c r="BE91" i="4"/>
  <c r="BE35" i="4"/>
  <c r="BE16" i="4"/>
  <c r="BE101" i="4"/>
  <c r="BE62" i="4"/>
  <c r="BE20" i="4"/>
  <c r="BE73" i="4"/>
  <c r="BE104" i="4"/>
  <c r="BE96" i="4"/>
  <c r="BE60" i="4"/>
  <c r="BE52" i="4"/>
  <c r="BE26" i="4"/>
  <c r="BE81" i="4"/>
  <c r="BE32" i="4"/>
  <c r="BE56" i="4"/>
  <c r="BE12" i="4"/>
  <c r="BE24" i="4"/>
  <c r="BE27" i="4"/>
  <c r="BE22" i="4"/>
  <c r="G10" i="9"/>
  <c r="W4" i="6"/>
  <c r="K4" i="6"/>
  <c r="E10" i="9"/>
  <c r="BB48" i="5"/>
  <c r="BB109" i="5"/>
  <c r="BB94" i="5"/>
  <c r="BB79" i="5"/>
  <c r="BB77" i="5"/>
  <c r="BB110" i="5"/>
  <c r="BB102" i="5"/>
  <c r="BB92" i="5"/>
  <c r="BB87" i="5"/>
  <c r="BB97" i="5"/>
  <c r="BB72" i="5"/>
  <c r="BB54" i="5"/>
  <c r="BB108" i="5"/>
  <c r="BB101" i="5"/>
  <c r="BB90" i="5"/>
  <c r="BB104" i="5"/>
  <c r="BB93" i="5"/>
  <c r="BB69" i="5"/>
  <c r="BB61" i="5"/>
  <c r="BB50" i="5"/>
  <c r="BB63" i="5"/>
  <c r="BB107" i="5"/>
  <c r="BB86" i="5"/>
  <c r="BB83" i="5"/>
  <c r="BB80" i="5"/>
  <c r="BB74" i="5"/>
  <c r="BB58" i="5"/>
  <c r="BB53" i="5"/>
  <c r="BB43" i="5"/>
  <c r="BB100" i="5"/>
  <c r="BB96" i="5"/>
  <c r="BB71" i="5"/>
  <c r="BB89" i="5"/>
  <c r="BB103" i="5"/>
  <c r="BB68" i="5"/>
  <c r="BB65" i="5"/>
  <c r="BB76" i="5"/>
  <c r="BB60" i="5"/>
  <c r="BB70" i="5"/>
  <c r="BB57" i="5"/>
  <c r="BB81" i="5"/>
  <c r="BB73" i="5"/>
  <c r="BB66" i="5"/>
  <c r="BB64" i="5"/>
  <c r="BB38" i="5"/>
  <c r="BB98" i="5"/>
  <c r="BB67" i="5"/>
  <c r="BB62" i="5"/>
  <c r="BB51" i="5"/>
  <c r="BB42" i="5"/>
  <c r="BB27" i="5"/>
  <c r="BB82" i="5"/>
  <c r="BB34" i="5"/>
  <c r="BB45" i="5"/>
  <c r="BB99" i="5"/>
  <c r="BB95" i="5"/>
  <c r="BB78" i="5"/>
  <c r="BB39" i="5"/>
  <c r="BB91" i="5"/>
  <c r="BB59" i="5"/>
  <c r="BB56" i="5"/>
  <c r="BB55" i="5"/>
  <c r="BB35" i="5"/>
  <c r="BB25" i="5"/>
  <c r="BB21" i="5"/>
  <c r="BB17" i="5"/>
  <c r="BB13" i="5"/>
  <c r="BB40" i="5"/>
  <c r="BB52" i="5"/>
  <c r="BB30" i="5"/>
  <c r="BB19" i="5"/>
  <c r="BB105" i="5"/>
  <c r="BB85" i="5"/>
  <c r="BB75" i="5"/>
  <c r="BB49" i="5"/>
  <c r="BB47" i="5"/>
  <c r="BB41" i="5"/>
  <c r="BB36" i="5"/>
  <c r="BB18" i="5"/>
  <c r="BB46" i="5"/>
  <c r="BB28" i="5"/>
  <c r="BB106" i="5"/>
  <c r="BB88" i="5"/>
  <c r="BB16" i="5"/>
  <c r="BB44" i="5"/>
  <c r="BB32" i="5"/>
  <c r="BB24" i="5"/>
  <c r="BB33" i="5"/>
  <c r="BB23" i="5"/>
  <c r="BB84" i="5"/>
  <c r="BB14" i="5"/>
  <c r="BB37" i="5"/>
  <c r="BB15" i="5"/>
  <c r="BB20" i="5"/>
  <c r="BB31" i="5"/>
  <c r="BB12" i="5"/>
  <c r="BB22" i="5"/>
  <c r="BB29" i="5"/>
  <c r="BB26" i="5"/>
  <c r="BB11" i="5"/>
  <c r="BG108" i="4"/>
  <c r="BG101" i="4"/>
  <c r="BG93" i="4"/>
  <c r="BG85" i="4"/>
  <c r="BG77" i="4"/>
  <c r="BG69" i="4"/>
  <c r="BG61" i="4"/>
  <c r="BG53" i="4"/>
  <c r="BG39" i="4"/>
  <c r="BG30" i="4"/>
  <c r="BG106" i="4"/>
  <c r="BG40" i="4"/>
  <c r="BG100" i="4"/>
  <c r="BG90" i="4"/>
  <c r="BG72" i="4"/>
  <c r="BG105" i="4"/>
  <c r="BG95" i="4"/>
  <c r="BG78" i="4"/>
  <c r="BG76" i="4"/>
  <c r="BG74" i="4"/>
  <c r="BG97" i="4"/>
  <c r="BG92" i="4"/>
  <c r="BG80" i="4"/>
  <c r="BG59" i="4"/>
  <c r="BG110" i="4"/>
  <c r="BG107" i="4"/>
  <c r="BG82" i="4"/>
  <c r="BG87" i="4"/>
  <c r="BG65" i="4"/>
  <c r="BG63" i="4"/>
  <c r="BG99" i="4"/>
  <c r="BG94" i="4"/>
  <c r="BG67" i="4"/>
  <c r="BG104" i="4"/>
  <c r="BG89" i="4"/>
  <c r="BG84" i="4"/>
  <c r="BG42" i="4"/>
  <c r="BG16" i="4"/>
  <c r="BG12" i="4"/>
  <c r="BG73" i="4"/>
  <c r="BG71" i="4"/>
  <c r="BG54" i="4"/>
  <c r="BG47" i="4"/>
  <c r="BG51" i="4"/>
  <c r="BG35" i="4"/>
  <c r="BG83" i="4"/>
  <c r="BG57" i="4"/>
  <c r="BG45" i="4"/>
  <c r="BG41" i="4"/>
  <c r="BG37" i="4"/>
  <c r="BG28" i="4"/>
  <c r="BG86" i="4"/>
  <c r="BG64" i="4"/>
  <c r="BG33" i="4"/>
  <c r="BG29" i="4"/>
  <c r="BG20" i="4"/>
  <c r="BG109" i="4"/>
  <c r="BG79" i="4"/>
  <c r="BG50" i="4"/>
  <c r="BG18" i="4"/>
  <c r="BG102" i="4"/>
  <c r="BG66" i="4"/>
  <c r="BG96" i="4"/>
  <c r="BG68" i="4"/>
  <c r="BG60" i="4"/>
  <c r="BG49" i="4"/>
  <c r="BG17" i="4"/>
  <c r="BG81" i="4"/>
  <c r="BG91" i="4"/>
  <c r="BG88" i="4"/>
  <c r="BG75" i="4"/>
  <c r="BG52" i="4"/>
  <c r="BG46" i="4"/>
  <c r="BG26" i="4"/>
  <c r="BG103" i="4"/>
  <c r="BG98" i="4"/>
  <c r="BG62" i="4"/>
  <c r="BG48" i="4"/>
  <c r="BG44" i="4"/>
  <c r="BG38" i="4"/>
  <c r="BG36" i="4"/>
  <c r="BG34" i="4"/>
  <c r="BG43" i="4"/>
  <c r="BG55" i="4"/>
  <c r="BG23" i="4"/>
  <c r="BG70" i="4"/>
  <c r="BG58" i="4"/>
  <c r="BG32" i="4"/>
  <c r="BG21" i="4"/>
  <c r="BG56" i="4"/>
  <c r="BG24" i="4"/>
  <c r="BG31" i="4"/>
  <c r="BG14" i="4"/>
  <c r="BG27" i="4"/>
  <c r="BG19" i="4"/>
  <c r="BG22" i="4"/>
  <c r="BG15" i="4"/>
  <c r="BG11" i="4"/>
  <c r="BG13" i="4"/>
  <c r="BG25" i="4"/>
  <c r="AO9" i="5"/>
  <c r="I10" i="2"/>
  <c r="AQ9" i="3"/>
  <c r="K4" i="5"/>
  <c r="W4" i="5"/>
  <c r="K14" i="5"/>
  <c r="B15" i="5"/>
  <c r="W14" i="5"/>
  <c r="BR14" i="5"/>
  <c r="AO9" i="4"/>
  <c r="G11" i="1"/>
  <c r="H11" i="1" s="1"/>
  <c r="BM109" i="4"/>
  <c r="BM110" i="4"/>
  <c r="BM102" i="4"/>
  <c r="BM94" i="4"/>
  <c r="BM86" i="4"/>
  <c r="BM78" i="4"/>
  <c r="BM70" i="4"/>
  <c r="BM62" i="4"/>
  <c r="BM54" i="4"/>
  <c r="BM45" i="4"/>
  <c r="BM27" i="4"/>
  <c r="BM23" i="4"/>
  <c r="BM19" i="4"/>
  <c r="BM46" i="4"/>
  <c r="BM82" i="4"/>
  <c r="BM80" i="4"/>
  <c r="BM65" i="4"/>
  <c r="BM63" i="4"/>
  <c r="BM59" i="4"/>
  <c r="BM51" i="4"/>
  <c r="BM37" i="4"/>
  <c r="BM87" i="4"/>
  <c r="BM89" i="4"/>
  <c r="BM69" i="4"/>
  <c r="BM104" i="4"/>
  <c r="BM101" i="4"/>
  <c r="BM42" i="4"/>
  <c r="BM77" i="4"/>
  <c r="BM52" i="4"/>
  <c r="BM81" i="4"/>
  <c r="BM79" i="4"/>
  <c r="BM75" i="4"/>
  <c r="BM60" i="4"/>
  <c r="BM58" i="4"/>
  <c r="BM96" i="4"/>
  <c r="BM91" i="4"/>
  <c r="BM56" i="4"/>
  <c r="BM43" i="4"/>
  <c r="BM106" i="4"/>
  <c r="BM98" i="4"/>
  <c r="BM93" i="4"/>
  <c r="BM49" i="4"/>
  <c r="BM68" i="4"/>
  <c r="BM66" i="4"/>
  <c r="BM39" i="4"/>
  <c r="BM26" i="4"/>
  <c r="BM108" i="4"/>
  <c r="BM107" i="4"/>
  <c r="BM99" i="4"/>
  <c r="BM92" i="4"/>
  <c r="BM84" i="4"/>
  <c r="BM50" i="4"/>
  <c r="BM30" i="4"/>
  <c r="BM47" i="4"/>
  <c r="BM40" i="4"/>
  <c r="BM36" i="4"/>
  <c r="BM34" i="4"/>
  <c r="BM95" i="4"/>
  <c r="BM38" i="4"/>
  <c r="BM103" i="4"/>
  <c r="BM67" i="4"/>
  <c r="BM44" i="4"/>
  <c r="BM15" i="4"/>
  <c r="BM25" i="4"/>
  <c r="BM88" i="4"/>
  <c r="BM32" i="4"/>
  <c r="BM14" i="4"/>
  <c r="BM73" i="4"/>
  <c r="BM61" i="4"/>
  <c r="BM48" i="4"/>
  <c r="BM35" i="4"/>
  <c r="BM64" i="4"/>
  <c r="BM33" i="4"/>
  <c r="BM29" i="4"/>
  <c r="BM17" i="4"/>
  <c r="BM55" i="4"/>
  <c r="BM21" i="4"/>
  <c r="BM76" i="4"/>
  <c r="BM18" i="4"/>
  <c r="BM28" i="4"/>
  <c r="BM24" i="4"/>
  <c r="BM11" i="4"/>
  <c r="BM53" i="4"/>
  <c r="BM31" i="4"/>
  <c r="BM22" i="4"/>
  <c r="BM97" i="4"/>
  <c r="BM72" i="4"/>
  <c r="BM85" i="4"/>
  <c r="BM83" i="4"/>
  <c r="BM20" i="4"/>
  <c r="BM100" i="4"/>
  <c r="BM90" i="4"/>
  <c r="BM16" i="4"/>
  <c r="BM105" i="4"/>
  <c r="BM41" i="4"/>
  <c r="BM71" i="4"/>
  <c r="BM57" i="4"/>
  <c r="BM13" i="4"/>
  <c r="BM12" i="4"/>
  <c r="BM74" i="4"/>
  <c r="AQ9" i="4"/>
  <c r="E11" i="2"/>
  <c r="I49" i="2"/>
  <c r="I47" i="2"/>
  <c r="I21" i="2"/>
  <c r="I30" i="2"/>
  <c r="I22" i="2"/>
  <c r="C20" i="9"/>
  <c r="C13" i="9" s="1"/>
  <c r="D13" i="9" s="1"/>
  <c r="E13" i="9" s="1"/>
  <c r="F13" i="9" s="1"/>
  <c r="G13" i="9" s="1"/>
  <c r="H13" i="9" s="1"/>
  <c r="I13" i="9" s="1"/>
  <c r="J13" i="9" s="1"/>
  <c r="K13" i="9" s="1"/>
  <c r="L13" i="9" s="1"/>
  <c r="M13" i="9" s="1"/>
  <c r="E12" i="2"/>
  <c r="W16" i="4"/>
  <c r="K16" i="4"/>
  <c r="B17" i="4"/>
  <c r="I19" i="2"/>
  <c r="G30" i="9"/>
  <c r="A40" i="9"/>
  <c r="E30" i="9"/>
  <c r="M30" i="9"/>
  <c r="I30" i="9"/>
  <c r="H30" i="9"/>
  <c r="N30" i="9"/>
  <c r="A22" i="9"/>
  <c r="L30" i="9"/>
  <c r="K30" i="9"/>
  <c r="J30" i="9"/>
  <c r="F30" i="9"/>
  <c r="D30" i="9"/>
  <c r="C30" i="9"/>
  <c r="C23" i="9" s="1"/>
  <c r="W15" i="6"/>
  <c r="B16" i="6"/>
  <c r="K15" i="6"/>
  <c r="BR15" i="6"/>
  <c r="BB104" i="6"/>
  <c r="BB96" i="6"/>
  <c r="BB107" i="6"/>
  <c r="BB99" i="6"/>
  <c r="BB91" i="6"/>
  <c r="BB83" i="6"/>
  <c r="BB103" i="6"/>
  <c r="BB94" i="6"/>
  <c r="BB102" i="6"/>
  <c r="BB110" i="6"/>
  <c r="BB92" i="6"/>
  <c r="BB65" i="6"/>
  <c r="BB57" i="6"/>
  <c r="BB47" i="6"/>
  <c r="BB97" i="6"/>
  <c r="BB81" i="6"/>
  <c r="BB79" i="6"/>
  <c r="BB73" i="6"/>
  <c r="BB100" i="6"/>
  <c r="BB85" i="6"/>
  <c r="BB68" i="6"/>
  <c r="BB89" i="6"/>
  <c r="BB87" i="6"/>
  <c r="BB50" i="6"/>
  <c r="BB71" i="6"/>
  <c r="BB106" i="6"/>
  <c r="BB109" i="6"/>
  <c r="BB66" i="6"/>
  <c r="BB76" i="6"/>
  <c r="BB78" i="6"/>
  <c r="BB74" i="6"/>
  <c r="BB69" i="6"/>
  <c r="BB61" i="6"/>
  <c r="BB53" i="6"/>
  <c r="BB98" i="6"/>
  <c r="BB88" i="6"/>
  <c r="BB43" i="6"/>
  <c r="BB56" i="6"/>
  <c r="BB82" i="6"/>
  <c r="BB108" i="6"/>
  <c r="BB93" i="6"/>
  <c r="BB75" i="6"/>
  <c r="BB45" i="6"/>
  <c r="BB64" i="6"/>
  <c r="BB58" i="6"/>
  <c r="BB46" i="6"/>
  <c r="BB77" i="6"/>
  <c r="BB67" i="6"/>
  <c r="BB60" i="6"/>
  <c r="BB55" i="6"/>
  <c r="BB105" i="6"/>
  <c r="BB84" i="6"/>
  <c r="BB63" i="6"/>
  <c r="BB51" i="6"/>
  <c r="BB35" i="6"/>
  <c r="BB32" i="6"/>
  <c r="BB95" i="6"/>
  <c r="BB48" i="6"/>
  <c r="BB36" i="6"/>
  <c r="BB62" i="6"/>
  <c r="BB20" i="6"/>
  <c r="BB16" i="6"/>
  <c r="BB12" i="6"/>
  <c r="BB52" i="6"/>
  <c r="BB39" i="6"/>
  <c r="BB72" i="6"/>
  <c r="BB30" i="6"/>
  <c r="BB40" i="6"/>
  <c r="BB31" i="6"/>
  <c r="BB26" i="6"/>
  <c r="BB80" i="6"/>
  <c r="BB90" i="6"/>
  <c r="BB59" i="6"/>
  <c r="BB37" i="6"/>
  <c r="BB23" i="6"/>
  <c r="BB18" i="6"/>
  <c r="BB14" i="6"/>
  <c r="BB41" i="6"/>
  <c r="BB33" i="6"/>
  <c r="BB86" i="6"/>
  <c r="BB34" i="6"/>
  <c r="BB17" i="6"/>
  <c r="BB38" i="6"/>
  <c r="BB24" i="6"/>
  <c r="BB101" i="6"/>
  <c r="BB28" i="6"/>
  <c r="BB44" i="6"/>
  <c r="BB25" i="6"/>
  <c r="BB54" i="6"/>
  <c r="BB42" i="6"/>
  <c r="BB49" i="6"/>
  <c r="BB29" i="6"/>
  <c r="BB21" i="6"/>
  <c r="BB70" i="6"/>
  <c r="BB27" i="6"/>
  <c r="BB11" i="6"/>
  <c r="BB19" i="6"/>
  <c r="BB13" i="6"/>
  <c r="BB22" i="6"/>
  <c r="BB15" i="6"/>
  <c r="G12" i="1"/>
  <c r="H12" i="1" s="1"/>
  <c r="I27" i="2"/>
  <c r="AQ9" i="5"/>
  <c r="I34" i="2"/>
  <c r="E10" i="2"/>
  <c r="AO9" i="3"/>
  <c r="I46" i="2"/>
  <c r="BJ95" i="4"/>
  <c r="BJ87" i="4"/>
  <c r="BJ104" i="4"/>
  <c r="BJ42" i="4"/>
  <c r="BJ99" i="4"/>
  <c r="BJ91" i="4"/>
  <c r="BJ83" i="4"/>
  <c r="BJ75" i="4"/>
  <c r="BJ67" i="4"/>
  <c r="BJ59" i="4"/>
  <c r="BJ43" i="4"/>
  <c r="BJ28" i="4"/>
  <c r="BJ105" i="4"/>
  <c r="BJ102" i="4"/>
  <c r="BJ72" i="4"/>
  <c r="BJ57" i="4"/>
  <c r="BJ55" i="4"/>
  <c r="BJ40" i="4"/>
  <c r="BJ97" i="4"/>
  <c r="BJ110" i="4"/>
  <c r="BJ107" i="4"/>
  <c r="BJ92" i="4"/>
  <c r="BJ82" i="4"/>
  <c r="BJ61" i="4"/>
  <c r="BJ94" i="4"/>
  <c r="BJ41" i="4"/>
  <c r="BJ89" i="4"/>
  <c r="BJ69" i="4"/>
  <c r="BJ84" i="4"/>
  <c r="BJ73" i="4"/>
  <c r="BJ71" i="4"/>
  <c r="BJ109" i="4"/>
  <c r="BJ101" i="4"/>
  <c r="BJ86" i="4"/>
  <c r="BJ77" i="4"/>
  <c r="BJ52" i="4"/>
  <c r="BJ38" i="4"/>
  <c r="BJ81" i="4"/>
  <c r="BJ79" i="4"/>
  <c r="BJ62" i="4"/>
  <c r="BJ60" i="4"/>
  <c r="BJ58" i="4"/>
  <c r="BJ48" i="4"/>
  <c r="BJ35" i="4"/>
  <c r="BJ76" i="4"/>
  <c r="BJ100" i="4"/>
  <c r="BJ93" i="4"/>
  <c r="BJ63" i="4"/>
  <c r="BJ20" i="4"/>
  <c r="BJ108" i="4"/>
  <c r="BJ78" i="4"/>
  <c r="BJ65" i="4"/>
  <c r="BJ50" i="4"/>
  <c r="BJ18" i="4"/>
  <c r="BJ66" i="4"/>
  <c r="BJ68" i="4"/>
  <c r="BJ49" i="4"/>
  <c r="BJ47" i="4"/>
  <c r="BJ96" i="4"/>
  <c r="BJ70" i="4"/>
  <c r="BJ44" i="4"/>
  <c r="BJ36" i="4"/>
  <c r="BJ34" i="4"/>
  <c r="BJ31" i="4"/>
  <c r="BJ16" i="4"/>
  <c r="BJ103" i="4"/>
  <c r="BJ15" i="4"/>
  <c r="BJ98" i="4"/>
  <c r="BJ90" i="4"/>
  <c r="BJ88" i="4"/>
  <c r="BJ32" i="4"/>
  <c r="BJ106" i="4"/>
  <c r="BJ56" i="4"/>
  <c r="BJ53" i="4"/>
  <c r="BJ24" i="4"/>
  <c r="BJ23" i="4"/>
  <c r="BJ39" i="4"/>
  <c r="BJ37" i="4"/>
  <c r="BJ80" i="4"/>
  <c r="BJ64" i="4"/>
  <c r="BJ29" i="4"/>
  <c r="BJ33" i="4"/>
  <c r="BJ26" i="4"/>
  <c r="BJ17" i="4"/>
  <c r="BJ21" i="4"/>
  <c r="BJ51" i="4"/>
  <c r="BJ74" i="4"/>
  <c r="BJ46" i="4"/>
  <c r="BJ45" i="4"/>
  <c r="BJ14" i="4"/>
  <c r="BJ54" i="4"/>
  <c r="BJ30" i="4"/>
  <c r="BJ85" i="4"/>
  <c r="BJ11" i="4"/>
  <c r="BJ27" i="4"/>
  <c r="BJ19" i="4"/>
  <c r="BJ22" i="4"/>
  <c r="BJ13" i="4"/>
  <c r="BJ12" i="4"/>
  <c r="BJ25" i="4"/>
  <c r="I45" i="2"/>
  <c r="I16" i="2"/>
  <c r="I33" i="2"/>
  <c r="E28" i="2"/>
  <c r="E36" i="2" s="1"/>
  <c r="BH105" i="6"/>
  <c r="BH97" i="6"/>
  <c r="BH89" i="6"/>
  <c r="BH108" i="6"/>
  <c r="BH100" i="6"/>
  <c r="BH92" i="6"/>
  <c r="BH84" i="6"/>
  <c r="BH76" i="6"/>
  <c r="BH104" i="6"/>
  <c r="BH106" i="6"/>
  <c r="BH66" i="6"/>
  <c r="BH58" i="6"/>
  <c r="BH91" i="6"/>
  <c r="BH99" i="6"/>
  <c r="BH96" i="6"/>
  <c r="BH74" i="6"/>
  <c r="BH69" i="6"/>
  <c r="BH109" i="6"/>
  <c r="BH78" i="6"/>
  <c r="BH93" i="6"/>
  <c r="BH82" i="6"/>
  <c r="BH80" i="6"/>
  <c r="BH72" i="6"/>
  <c r="BH102" i="6"/>
  <c r="BH98" i="6"/>
  <c r="BH90" i="6"/>
  <c r="BH88" i="6"/>
  <c r="BH86" i="6"/>
  <c r="BH67" i="6"/>
  <c r="BH95" i="6"/>
  <c r="BH101" i="6"/>
  <c r="BH70" i="6"/>
  <c r="BH62" i="6"/>
  <c r="BH54" i="6"/>
  <c r="BH73" i="6"/>
  <c r="BH87" i="6"/>
  <c r="BH64" i="6"/>
  <c r="BH53" i="6"/>
  <c r="BH60" i="6"/>
  <c r="BH77" i="6"/>
  <c r="BH103" i="6"/>
  <c r="BH83" i="6"/>
  <c r="BH55" i="6"/>
  <c r="BH51" i="6"/>
  <c r="BH48" i="6"/>
  <c r="BH110" i="6"/>
  <c r="BH63" i="6"/>
  <c r="BH94" i="6"/>
  <c r="BH57" i="6"/>
  <c r="BH79" i="6"/>
  <c r="BH59" i="6"/>
  <c r="BH41" i="6"/>
  <c r="BH29" i="6"/>
  <c r="BH24" i="6"/>
  <c r="BH85" i="6"/>
  <c r="BH52" i="6"/>
  <c r="BH42" i="6"/>
  <c r="BH26" i="6"/>
  <c r="BH30" i="6"/>
  <c r="BH25" i="6"/>
  <c r="BH40" i="6"/>
  <c r="BH68" i="6"/>
  <c r="BH44" i="6"/>
  <c r="BH75" i="6"/>
  <c r="BH50" i="6"/>
  <c r="BH33" i="6"/>
  <c r="BH47" i="6"/>
  <c r="BH107" i="6"/>
  <c r="BH34" i="6"/>
  <c r="BH65" i="6"/>
  <c r="BH61" i="6"/>
  <c r="BH56" i="6"/>
  <c r="BH28" i="6"/>
  <c r="BH37" i="6"/>
  <c r="BH46" i="6"/>
  <c r="BH45" i="6"/>
  <c r="BH43" i="6"/>
  <c r="BH36" i="6"/>
  <c r="BH32" i="6"/>
  <c r="BH81" i="6"/>
  <c r="BH35" i="6"/>
  <c r="BH21" i="6"/>
  <c r="BH27" i="6"/>
  <c r="BH23" i="6"/>
  <c r="BH19" i="6"/>
  <c r="BH22" i="6"/>
  <c r="BH71" i="6"/>
  <c r="BH15" i="6"/>
  <c r="BH38" i="6"/>
  <c r="BH12" i="6"/>
  <c r="BH39" i="6"/>
  <c r="BH20" i="6"/>
  <c r="BH17" i="6"/>
  <c r="BH13" i="6"/>
  <c r="BH16" i="6"/>
  <c r="BH14" i="6"/>
  <c r="BH49" i="6"/>
  <c r="BH18" i="6"/>
  <c r="BH11" i="6"/>
  <c r="BH31" i="6"/>
  <c r="AV9" i="6"/>
  <c r="I29" i="2"/>
  <c r="W13" i="3"/>
  <c r="K13" i="3"/>
  <c r="B14" i="3"/>
  <c r="C10" i="9"/>
  <c r="C3" i="9" s="1"/>
  <c r="D3" i="9" s="1"/>
  <c r="N13" i="9" l="1"/>
  <c r="D23" i="9"/>
  <c r="E23" i="9" s="1"/>
  <c r="F23" i="9" s="1"/>
  <c r="G23" i="9" s="1"/>
  <c r="H23" i="9" s="1"/>
  <c r="I23" i="9" s="1"/>
  <c r="J23" i="9" s="1"/>
  <c r="K23" i="9" s="1"/>
  <c r="L23" i="9" s="1"/>
  <c r="M23" i="9" s="1"/>
  <c r="N23" i="9" s="1"/>
  <c r="W15" i="5"/>
  <c r="K15" i="5"/>
  <c r="B16" i="5"/>
  <c r="BR15" i="5"/>
  <c r="K10" i="9"/>
  <c r="E23" i="2"/>
  <c r="E52" i="2" s="1"/>
  <c r="E53" i="2" s="1"/>
  <c r="I52" i="2"/>
  <c r="I53" i="2" s="1"/>
  <c r="L10" i="9"/>
  <c r="D40" i="9"/>
  <c r="J40" i="9"/>
  <c r="F40" i="9"/>
  <c r="E40" i="9"/>
  <c r="A32" i="9"/>
  <c r="C40" i="9"/>
  <c r="C33" i="9" s="1"/>
  <c r="L40" i="9"/>
  <c r="K40" i="9"/>
  <c r="G40" i="9"/>
  <c r="A50" i="9"/>
  <c r="H40" i="9"/>
  <c r="I40" i="9"/>
  <c r="N40" i="9"/>
  <c r="M40" i="9"/>
  <c r="N10" i="9"/>
  <c r="F9" i="5"/>
  <c r="C11" i="5"/>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C103" i="5" s="1"/>
  <c r="C104" i="5" s="1"/>
  <c r="C105" i="5" s="1"/>
  <c r="C106" i="5" s="1"/>
  <c r="C107" i="5" s="1"/>
  <c r="C108" i="5" s="1"/>
  <c r="C109" i="5" s="1"/>
  <c r="C110" i="5" s="1"/>
  <c r="W14" i="3"/>
  <c r="B15" i="3"/>
  <c r="K14" i="3"/>
  <c r="B17" i="6"/>
  <c r="BR16" i="6"/>
  <c r="W16" i="6"/>
  <c r="K16" i="6"/>
  <c r="J10" i="9"/>
  <c r="E3" i="9"/>
  <c r="F3" i="9" s="1"/>
  <c r="G3" i="9" s="1"/>
  <c r="H3" i="9" s="1"/>
  <c r="I3" i="9" s="1"/>
  <c r="K17" i="4"/>
  <c r="B18" i="4"/>
  <c r="W17" i="4"/>
  <c r="BR17" i="4"/>
  <c r="B16" i="3" l="1"/>
  <c r="K15" i="3"/>
  <c r="W15" i="3"/>
  <c r="C11" i="6"/>
  <c r="C12" i="6" s="1"/>
  <c r="C13" i="6" s="1"/>
  <c r="C14" i="6" s="1"/>
  <c r="C15" i="6" s="1"/>
  <c r="C16" i="6" s="1"/>
  <c r="C17" i="6" s="1"/>
  <c r="C18" i="6" s="1"/>
  <c r="C19" i="6" s="1"/>
  <c r="C20" i="6" s="1"/>
  <c r="C21" i="6" s="1"/>
  <c r="C22" i="6" s="1"/>
  <c r="C23" i="6" s="1"/>
  <c r="C24" i="6" s="1"/>
  <c r="C25" i="6" s="1"/>
  <c r="C26" i="6" s="1"/>
  <c r="C27" i="6" s="1"/>
  <c r="C28" i="6" s="1"/>
  <c r="C29" i="6" s="1"/>
  <c r="C30" i="6" s="1"/>
  <c r="C31" i="6" s="1"/>
  <c r="C32" i="6" s="1"/>
  <c r="C33" i="6" s="1"/>
  <c r="C34" i="6" s="1"/>
  <c r="C35" i="6" s="1"/>
  <c r="C36" i="6" s="1"/>
  <c r="C37" i="6" s="1"/>
  <c r="C38" i="6" s="1"/>
  <c r="C39" i="6" s="1"/>
  <c r="C40" i="6" s="1"/>
  <c r="C41" i="6" s="1"/>
  <c r="C42" i="6" s="1"/>
  <c r="C43" i="6" s="1"/>
  <c r="C44" i="6" s="1"/>
  <c r="C45" i="6" s="1"/>
  <c r="C46" i="6" s="1"/>
  <c r="C47" i="6" s="1"/>
  <c r="C48" i="6" s="1"/>
  <c r="C49" i="6" s="1"/>
  <c r="C50" i="6" s="1"/>
  <c r="C51" i="6" s="1"/>
  <c r="C52" i="6" s="1"/>
  <c r="C53" i="6" s="1"/>
  <c r="C54" i="6" s="1"/>
  <c r="C55" i="6" s="1"/>
  <c r="C56" i="6" s="1"/>
  <c r="C57" i="6" s="1"/>
  <c r="C58" i="6" s="1"/>
  <c r="C59" i="6" s="1"/>
  <c r="C60" i="6" s="1"/>
  <c r="C61" i="6" s="1"/>
  <c r="C62" i="6" s="1"/>
  <c r="C63" i="6" s="1"/>
  <c r="C64" i="6" s="1"/>
  <c r="C65" i="6" s="1"/>
  <c r="C66" i="6" s="1"/>
  <c r="C67" i="6" s="1"/>
  <c r="C68" i="6" s="1"/>
  <c r="C69" i="6" s="1"/>
  <c r="C70" i="6" s="1"/>
  <c r="C71" i="6" s="1"/>
  <c r="C72" i="6" s="1"/>
  <c r="C73" i="6" s="1"/>
  <c r="C74" i="6" s="1"/>
  <c r="C75" i="6" s="1"/>
  <c r="C76" i="6" s="1"/>
  <c r="C77" i="6" s="1"/>
  <c r="C78" i="6" s="1"/>
  <c r="C79" i="6" s="1"/>
  <c r="C80" i="6" s="1"/>
  <c r="C81" i="6" s="1"/>
  <c r="C82" i="6" s="1"/>
  <c r="C83" i="6" s="1"/>
  <c r="C84" i="6" s="1"/>
  <c r="C85" i="6" s="1"/>
  <c r="C86" i="6" s="1"/>
  <c r="C87" i="6" s="1"/>
  <c r="C88" i="6" s="1"/>
  <c r="C89" i="6" s="1"/>
  <c r="C90" i="6" s="1"/>
  <c r="C91" i="6" s="1"/>
  <c r="C92" i="6" s="1"/>
  <c r="C93" i="6" s="1"/>
  <c r="C94" i="6" s="1"/>
  <c r="C95" i="6" s="1"/>
  <c r="C96" i="6" s="1"/>
  <c r="C97" i="6" s="1"/>
  <c r="C98" i="6" s="1"/>
  <c r="C99" i="6" s="1"/>
  <c r="C100" i="6" s="1"/>
  <c r="C101" i="6" s="1"/>
  <c r="C102" i="6" s="1"/>
  <c r="C103" i="6" s="1"/>
  <c r="C104" i="6" s="1"/>
  <c r="C105" i="6" s="1"/>
  <c r="C106" i="6" s="1"/>
  <c r="C107" i="6" s="1"/>
  <c r="C108" i="6" s="1"/>
  <c r="C109" i="6" s="1"/>
  <c r="C110" i="6" s="1"/>
  <c r="F9" i="6"/>
  <c r="K18" i="4"/>
  <c r="B19" i="4"/>
  <c r="W18" i="4"/>
  <c r="BR18" i="4"/>
  <c r="B17" i="5"/>
  <c r="K16" i="5"/>
  <c r="BR16" i="5"/>
  <c r="W16" i="5"/>
  <c r="J3" i="9"/>
  <c r="K3" i="9" s="1"/>
  <c r="L3" i="9" s="1"/>
  <c r="M3" i="9" s="1"/>
  <c r="N3" i="9" s="1"/>
  <c r="A42" i="9"/>
  <c r="G50" i="9"/>
  <c r="I50" i="9"/>
  <c r="H50" i="9"/>
  <c r="F50" i="9"/>
  <c r="D50" i="9"/>
  <c r="C50" i="9"/>
  <c r="C43" i="9" s="1"/>
  <c r="N50" i="9"/>
  <c r="M50" i="9"/>
  <c r="A60" i="9"/>
  <c r="L50" i="9"/>
  <c r="K50" i="9"/>
  <c r="J50" i="9"/>
  <c r="E50" i="9"/>
  <c r="K17" i="6"/>
  <c r="BR17" i="6"/>
  <c r="W17" i="6"/>
  <c r="B18" i="6"/>
  <c r="E54" i="2"/>
  <c r="E55" i="2" s="1"/>
  <c r="D33" i="9"/>
  <c r="E33" i="9" s="1"/>
  <c r="F33" i="9" s="1"/>
  <c r="G33" i="9" s="1"/>
  <c r="H33" i="9" s="1"/>
  <c r="I33" i="9" s="1"/>
  <c r="J33" i="9" s="1"/>
  <c r="K33" i="9" s="1"/>
  <c r="L33" i="9" s="1"/>
  <c r="M33" i="9" s="1"/>
  <c r="N33" i="9" s="1"/>
  <c r="D43" i="9" l="1"/>
  <c r="E43" i="9" s="1"/>
  <c r="F43" i="9" s="1"/>
  <c r="G43" i="9" s="1"/>
  <c r="H43" i="9" s="1"/>
  <c r="I43" i="9" s="1"/>
  <c r="J43" i="9" s="1"/>
  <c r="K43" i="9" s="1"/>
  <c r="L43" i="9" s="1"/>
  <c r="M43" i="9" s="1"/>
  <c r="N43" i="9" s="1"/>
  <c r="W19" i="4"/>
  <c r="B20" i="4"/>
  <c r="BR19" i="4"/>
  <c r="K19" i="4"/>
  <c r="B18" i="5"/>
  <c r="W17" i="5"/>
  <c r="K17" i="5"/>
  <c r="BR17" i="5"/>
  <c r="N60" i="9"/>
  <c r="L60" i="9"/>
  <c r="D60" i="9"/>
  <c r="I60" i="9"/>
  <c r="H60" i="9"/>
  <c r="G60" i="9"/>
  <c r="E60" i="9"/>
  <c r="C60" i="9"/>
  <c r="C53" i="9" s="1"/>
  <c r="A52" i="9"/>
  <c r="M60" i="9"/>
  <c r="K60" i="9"/>
  <c r="A70" i="9"/>
  <c r="J60" i="9"/>
  <c r="F60" i="9"/>
  <c r="B19" i="6"/>
  <c r="W18" i="6"/>
  <c r="K18" i="6"/>
  <c r="BR18" i="6"/>
  <c r="K16" i="3"/>
  <c r="B17" i="3"/>
  <c r="W16" i="3"/>
  <c r="BR16" i="3"/>
  <c r="W18" i="5" l="1"/>
  <c r="K18" i="5"/>
  <c r="B19" i="5"/>
  <c r="BR18" i="5"/>
  <c r="K17" i="3"/>
  <c r="B18" i="3"/>
  <c r="W17" i="3"/>
  <c r="BR17" i="3"/>
  <c r="K70" i="9"/>
  <c r="I70" i="9"/>
  <c r="A62" i="9"/>
  <c r="N70" i="9"/>
  <c r="M70" i="9"/>
  <c r="L70" i="9"/>
  <c r="H70" i="9"/>
  <c r="G70" i="9"/>
  <c r="A80" i="9"/>
  <c r="E70" i="9"/>
  <c r="D70" i="9"/>
  <c r="C70" i="9"/>
  <c r="C63" i="9" s="1"/>
  <c r="J70" i="9"/>
  <c r="F70" i="9"/>
  <c r="B20" i="6"/>
  <c r="W19" i="6"/>
  <c r="K19" i="6"/>
  <c r="BR19" i="6"/>
  <c r="W20" i="4"/>
  <c r="K20" i="4"/>
  <c r="B21" i="4"/>
  <c r="BR20" i="4"/>
  <c r="BR10" i="4" s="1"/>
  <c r="D53" i="9"/>
  <c r="E53" i="9" s="1"/>
  <c r="F53" i="9" s="1"/>
  <c r="G53" i="9" s="1"/>
  <c r="H53" i="9" s="1"/>
  <c r="I53" i="9" s="1"/>
  <c r="J53" i="9" s="1"/>
  <c r="K53" i="9" s="1"/>
  <c r="L53" i="9" s="1"/>
  <c r="M53" i="9" s="1"/>
  <c r="N53" i="9" s="1"/>
  <c r="D63" i="9" l="1"/>
  <c r="E63" i="9" s="1"/>
  <c r="F63" i="9" s="1"/>
  <c r="G63" i="9" s="1"/>
  <c r="H63" i="9" s="1"/>
  <c r="I63" i="9" s="1"/>
  <c r="J63" i="9" s="1"/>
  <c r="K63" i="9" s="1"/>
  <c r="L63" i="9" s="1"/>
  <c r="M63" i="9" s="1"/>
  <c r="N63" i="9" s="1"/>
  <c r="B21" i="6"/>
  <c r="BR20" i="6"/>
  <c r="K20" i="6"/>
  <c r="W20" i="6"/>
  <c r="B19" i="3"/>
  <c r="K18" i="3"/>
  <c r="W18" i="3"/>
  <c r="BR18" i="3"/>
  <c r="B20" i="5"/>
  <c r="K19" i="5"/>
  <c r="W19" i="5"/>
  <c r="BR19" i="5"/>
  <c r="K21" i="4"/>
  <c r="B22" i="4"/>
  <c r="W21" i="4"/>
  <c r="H80" i="9"/>
  <c r="F80" i="9"/>
  <c r="N80" i="9"/>
  <c r="M80" i="9"/>
  <c r="K80" i="9"/>
  <c r="J80" i="9"/>
  <c r="A90" i="9"/>
  <c r="A72" i="9"/>
  <c r="I80" i="9"/>
  <c r="L80" i="9"/>
  <c r="G80" i="9"/>
  <c r="E80" i="9"/>
  <c r="D80" i="9"/>
  <c r="C80" i="9"/>
  <c r="C73" i="9" s="1"/>
  <c r="D73" i="9" l="1"/>
  <c r="E73" i="9" s="1"/>
  <c r="F73" i="9" s="1"/>
  <c r="G73" i="9" s="1"/>
  <c r="H73" i="9" s="1"/>
  <c r="I73" i="9" s="1"/>
  <c r="J73" i="9" s="1"/>
  <c r="K73" i="9" s="1"/>
  <c r="L73" i="9" s="1"/>
  <c r="M73" i="9" s="1"/>
  <c r="N73" i="9" s="1"/>
  <c r="A100" i="9"/>
  <c r="E90" i="9"/>
  <c r="C90" i="9"/>
  <c r="C83" i="9" s="1"/>
  <c r="K90" i="9"/>
  <c r="M90" i="9"/>
  <c r="L90" i="9"/>
  <c r="D90" i="9"/>
  <c r="A82" i="9"/>
  <c r="N90" i="9"/>
  <c r="J90" i="9"/>
  <c r="I90" i="9"/>
  <c r="F90" i="9"/>
  <c r="H90" i="9"/>
  <c r="G90" i="9"/>
  <c r="K19" i="3"/>
  <c r="B20" i="3"/>
  <c r="W19" i="3"/>
  <c r="BR19" i="3"/>
  <c r="K22" i="4"/>
  <c r="B23" i="4"/>
  <c r="W22" i="4"/>
  <c r="B22" i="6"/>
  <c r="K21" i="6"/>
  <c r="W21" i="6"/>
  <c r="BR21" i="6"/>
  <c r="B21" i="5"/>
  <c r="BR20" i="5"/>
  <c r="W20" i="5"/>
  <c r="K20" i="5"/>
  <c r="K20" i="3" l="1"/>
  <c r="B21" i="3"/>
  <c r="W20" i="3"/>
  <c r="BR20" i="3"/>
  <c r="B22" i="5"/>
  <c r="W21" i="5"/>
  <c r="BR21" i="5"/>
  <c r="K21" i="5"/>
  <c r="B23" i="6"/>
  <c r="W22" i="6"/>
  <c r="K22" i="6"/>
  <c r="BR22" i="6"/>
  <c r="W23" i="4"/>
  <c r="K23" i="4"/>
  <c r="B24" i="4"/>
  <c r="D83" i="9"/>
  <c r="E83" i="9" s="1"/>
  <c r="F83" i="9" s="1"/>
  <c r="G83" i="9" s="1"/>
  <c r="H83" i="9" s="1"/>
  <c r="I83" i="9" s="1"/>
  <c r="J83" i="9" s="1"/>
  <c r="K83" i="9" s="1"/>
  <c r="L83" i="9" s="1"/>
  <c r="M83" i="9" s="1"/>
  <c r="N83" i="9" s="1"/>
  <c r="H100" i="9"/>
  <c r="A110" i="9"/>
  <c r="N100" i="9"/>
  <c r="G100" i="9"/>
  <c r="F100" i="9"/>
  <c r="M100" i="9"/>
  <c r="A92" i="9"/>
  <c r="L100" i="9"/>
  <c r="K100" i="9"/>
  <c r="J100" i="9"/>
  <c r="I100" i="9"/>
  <c r="E100" i="9"/>
  <c r="D100" i="9"/>
  <c r="C100" i="9"/>
  <c r="C93" i="9" s="1"/>
  <c r="D93" i="9" l="1"/>
  <c r="E93" i="9" s="1"/>
  <c r="F93" i="9" s="1"/>
  <c r="G93" i="9" s="1"/>
  <c r="H93" i="9" s="1"/>
  <c r="I93" i="9" s="1"/>
  <c r="J93" i="9" s="1"/>
  <c r="K93" i="9" s="1"/>
  <c r="L93" i="9" s="1"/>
  <c r="M93" i="9" s="1"/>
  <c r="N93" i="9" s="1"/>
  <c r="B25" i="4"/>
  <c r="W24" i="4"/>
  <c r="K24" i="4"/>
  <c r="K23" i="6"/>
  <c r="B24" i="6"/>
  <c r="W23" i="6"/>
  <c r="BR23" i="6"/>
  <c r="W22" i="5"/>
  <c r="B23" i="5"/>
  <c r="K22" i="5"/>
  <c r="BR22" i="5"/>
  <c r="M110" i="9"/>
  <c r="A120" i="9"/>
  <c r="E110" i="9"/>
  <c r="H110" i="9"/>
  <c r="G110" i="9"/>
  <c r="C110" i="9"/>
  <c r="C103" i="9" s="1"/>
  <c r="K110" i="9"/>
  <c r="J110" i="9"/>
  <c r="I110" i="9"/>
  <c r="F110" i="9"/>
  <c r="D110" i="9"/>
  <c r="A102" i="9"/>
  <c r="N110" i="9"/>
  <c r="L110" i="9"/>
  <c r="W21" i="3"/>
  <c r="B22" i="3"/>
  <c r="K21" i="3"/>
  <c r="BR21" i="3"/>
  <c r="L120" i="9" l="1"/>
  <c r="J120" i="9"/>
  <c r="E120" i="9"/>
  <c r="A112" i="9"/>
  <c r="D120" i="9"/>
  <c r="C120" i="9"/>
  <c r="C113" i="9" s="1"/>
  <c r="A130" i="9"/>
  <c r="K120" i="9"/>
  <c r="I120" i="9"/>
  <c r="H120" i="9"/>
  <c r="N120" i="9"/>
  <c r="M120" i="9"/>
  <c r="G120" i="9"/>
  <c r="F120" i="9"/>
  <c r="W22" i="3"/>
  <c r="K22" i="3"/>
  <c r="B23" i="3"/>
  <c r="BR22" i="3"/>
  <c r="W23" i="5"/>
  <c r="K23" i="5"/>
  <c r="B24" i="5"/>
  <c r="BR23" i="5"/>
  <c r="B25" i="6"/>
  <c r="W24" i="6"/>
  <c r="K24" i="6"/>
  <c r="BR24" i="6"/>
  <c r="D103" i="9"/>
  <c r="E103" i="9" s="1"/>
  <c r="F103" i="9" s="1"/>
  <c r="G103" i="9" s="1"/>
  <c r="H103" i="9" s="1"/>
  <c r="I103" i="9" s="1"/>
  <c r="J103" i="9" s="1"/>
  <c r="K103" i="9" s="1"/>
  <c r="L103" i="9" s="1"/>
  <c r="M103" i="9" s="1"/>
  <c r="N103" i="9" s="1"/>
  <c r="B26" i="4"/>
  <c r="K25" i="4"/>
  <c r="W25" i="4"/>
  <c r="D113" i="9" l="1"/>
  <c r="E113" i="9" s="1"/>
  <c r="F113" i="9" s="1"/>
  <c r="G113" i="9" s="1"/>
  <c r="H113" i="9" s="1"/>
  <c r="I113" i="9" s="1"/>
  <c r="J113" i="9" s="1"/>
  <c r="K113" i="9" s="1"/>
  <c r="L113" i="9" s="1"/>
  <c r="M113" i="9" s="1"/>
  <c r="N113" i="9" s="1"/>
  <c r="I130" i="9"/>
  <c r="G130" i="9"/>
  <c r="H130" i="9"/>
  <c r="F130" i="9"/>
  <c r="E130" i="9"/>
  <c r="C130" i="9"/>
  <c r="C123" i="9" s="1"/>
  <c r="N130" i="9"/>
  <c r="M130" i="9"/>
  <c r="L130" i="9"/>
  <c r="A122" i="9"/>
  <c r="K130" i="9"/>
  <c r="J130" i="9"/>
  <c r="D130" i="9"/>
  <c r="K24" i="5"/>
  <c r="B25" i="5"/>
  <c r="BR24" i="5"/>
  <c r="W24" i="5"/>
  <c r="K26" i="4"/>
  <c r="B27" i="4"/>
  <c r="W26" i="4"/>
  <c r="W25" i="6"/>
  <c r="K25" i="6"/>
  <c r="B26" i="6"/>
  <c r="BR25" i="6"/>
  <c r="W23" i="3"/>
  <c r="K23" i="3"/>
  <c r="B24" i="3"/>
  <c r="BR23" i="3"/>
  <c r="D123" i="9" l="1"/>
  <c r="E123" i="9" s="1"/>
  <c r="F123" i="9" s="1"/>
  <c r="G123" i="9" s="1"/>
  <c r="H123" i="9" s="1"/>
  <c r="I123" i="9" s="1"/>
  <c r="J123" i="9" s="1"/>
  <c r="K123" i="9" s="1"/>
  <c r="L123" i="9" s="1"/>
  <c r="M123" i="9" s="1"/>
  <c r="N123" i="9" s="1"/>
  <c r="B26" i="5"/>
  <c r="W25" i="5"/>
  <c r="K25" i="5"/>
  <c r="K24" i="3"/>
  <c r="B25" i="3"/>
  <c r="W24" i="3"/>
  <c r="BR24" i="3"/>
  <c r="B27" i="6"/>
  <c r="K26" i="6"/>
  <c r="W26" i="6"/>
  <c r="BR26" i="6"/>
  <c r="K27" i="4"/>
  <c r="B28" i="4"/>
  <c r="W27" i="4"/>
  <c r="W27" i="6" l="1"/>
  <c r="B28" i="6"/>
  <c r="BR27" i="6"/>
  <c r="K27" i="6"/>
  <c r="W28" i="4"/>
  <c r="K28" i="4"/>
  <c r="B29" i="4"/>
  <c r="W25" i="3"/>
  <c r="B26" i="3"/>
  <c r="K25" i="3"/>
  <c r="BR25" i="3"/>
  <c r="W26" i="5"/>
  <c r="K26" i="5"/>
  <c r="B27" i="5"/>
  <c r="BR26" i="5"/>
  <c r="BR10" i="5" s="1"/>
  <c r="K29" i="4" l="1"/>
  <c r="B30" i="4"/>
  <c r="W29" i="4"/>
  <c r="B28" i="5"/>
  <c r="K27" i="5"/>
  <c r="W27" i="5"/>
  <c r="W26" i="3"/>
  <c r="B27" i="3"/>
  <c r="K26" i="3"/>
  <c r="BR26" i="3"/>
  <c r="W28" i="6"/>
  <c r="B29" i="6"/>
  <c r="K28" i="6"/>
  <c r="BR28" i="6"/>
  <c r="W29" i="6" l="1"/>
  <c r="B30" i="6"/>
  <c r="BR29" i="6"/>
  <c r="K29" i="6"/>
  <c r="W27" i="3"/>
  <c r="B28" i="3"/>
  <c r="K27" i="3"/>
  <c r="BR27" i="3"/>
  <c r="B29" i="5"/>
  <c r="K28" i="5"/>
  <c r="W28" i="5"/>
  <c r="W30" i="4"/>
  <c r="K30" i="4"/>
  <c r="B31" i="4"/>
  <c r="W31" i="4" l="1"/>
  <c r="B32" i="4"/>
  <c r="K31" i="4"/>
  <c r="B30" i="5"/>
  <c r="W29" i="5"/>
  <c r="K29" i="5"/>
  <c r="W28" i="3"/>
  <c r="K28" i="3"/>
  <c r="B29" i="3"/>
  <c r="BR28" i="3"/>
  <c r="W30" i="6"/>
  <c r="K30" i="6"/>
  <c r="B31" i="6"/>
  <c r="BR30" i="6"/>
  <c r="K31" i="6" l="1"/>
  <c r="B32" i="6"/>
  <c r="BR31" i="6"/>
  <c r="W31" i="6"/>
  <c r="K29" i="3"/>
  <c r="B30" i="3"/>
  <c r="W29" i="3"/>
  <c r="B31" i="5"/>
  <c r="K30" i="5"/>
  <c r="W30" i="5"/>
  <c r="K32" i="4"/>
  <c r="B33" i="4"/>
  <c r="W32" i="4"/>
  <c r="B31" i="3" l="1"/>
  <c r="W30" i="3"/>
  <c r="K30" i="3"/>
  <c r="BR30" i="3"/>
  <c r="BR10" i="3" s="1"/>
  <c r="K33" i="4"/>
  <c r="W33" i="4"/>
  <c r="B34" i="4"/>
  <c r="W31" i="5"/>
  <c r="K31" i="5"/>
  <c r="B32" i="5"/>
  <c r="B33" i="6"/>
  <c r="W32" i="6"/>
  <c r="K32" i="6"/>
  <c r="BR32" i="6"/>
  <c r="W32" i="5" l="1"/>
  <c r="K32" i="5"/>
  <c r="B33" i="5"/>
  <c r="W33" i="6"/>
  <c r="K33" i="6"/>
  <c r="B34" i="6"/>
  <c r="BR33" i="6"/>
  <c r="B35" i="4"/>
  <c r="W34" i="4"/>
  <c r="K34" i="4"/>
  <c r="B32" i="3"/>
  <c r="W31" i="3"/>
  <c r="K31" i="3"/>
  <c r="B36" i="4" l="1"/>
  <c r="W35" i="4"/>
  <c r="K35" i="4"/>
  <c r="B33" i="3"/>
  <c r="W32" i="3"/>
  <c r="K32" i="3"/>
  <c r="W34" i="6"/>
  <c r="K34" i="6"/>
  <c r="B35" i="6"/>
  <c r="K33" i="5"/>
  <c r="B34" i="5"/>
  <c r="W33" i="5"/>
  <c r="B36" i="6" l="1"/>
  <c r="K35" i="6"/>
  <c r="W35" i="6"/>
  <c r="B35" i="5"/>
  <c r="K34" i="5"/>
  <c r="W34" i="5"/>
  <c r="W33" i="3"/>
  <c r="B34" i="3"/>
  <c r="K33" i="3"/>
  <c r="K36" i="4"/>
  <c r="W36" i="4"/>
  <c r="B37" i="4"/>
  <c r="W34" i="3" l="1"/>
  <c r="K34" i="3"/>
  <c r="B35" i="3"/>
  <c r="B38" i="4"/>
  <c r="W37" i="4"/>
  <c r="K37" i="4"/>
  <c r="W35" i="5"/>
  <c r="K35" i="5"/>
  <c r="B36" i="5"/>
  <c r="B37" i="6"/>
  <c r="W36" i="6"/>
  <c r="K36" i="6"/>
  <c r="K36" i="5" l="1"/>
  <c r="W36" i="5"/>
  <c r="B37" i="5"/>
  <c r="W37" i="6"/>
  <c r="K37" i="6"/>
  <c r="B38" i="6"/>
  <c r="K38" i="4"/>
  <c r="B39" i="4"/>
  <c r="W38" i="4"/>
  <c r="B36" i="3"/>
  <c r="W35" i="3"/>
  <c r="K35" i="3"/>
  <c r="B37" i="3" l="1"/>
  <c r="W36" i="3"/>
  <c r="K36" i="3"/>
  <c r="K39" i="4"/>
  <c r="B40" i="4"/>
  <c r="W39" i="4"/>
  <c r="W38" i="6"/>
  <c r="K38" i="6"/>
  <c r="B39" i="6"/>
  <c r="B38" i="5"/>
  <c r="W37" i="5"/>
  <c r="K37" i="5"/>
  <c r="K39" i="6" l="1"/>
  <c r="B40" i="6"/>
  <c r="W39" i="6"/>
  <c r="W38" i="5"/>
  <c r="B39" i="5"/>
  <c r="K38" i="5"/>
  <c r="W40" i="4"/>
  <c r="B41" i="4"/>
  <c r="K40" i="4"/>
  <c r="B38" i="3"/>
  <c r="W37" i="3"/>
  <c r="K37" i="3"/>
  <c r="B39" i="3" l="1"/>
  <c r="W38" i="3"/>
  <c r="K38" i="3"/>
  <c r="W41" i="4"/>
  <c r="K41" i="4"/>
  <c r="B42" i="4"/>
  <c r="K39" i="5"/>
  <c r="B40" i="5"/>
  <c r="W39" i="5"/>
  <c r="K40" i="6"/>
  <c r="W40" i="6"/>
  <c r="B41" i="6"/>
  <c r="W40" i="5" l="1"/>
  <c r="K40" i="5"/>
  <c r="B41" i="5"/>
  <c r="W41" i="6"/>
  <c r="K41" i="6"/>
  <c r="B42" i="6"/>
  <c r="BR41" i="6"/>
  <c r="W42" i="4"/>
  <c r="K42" i="4"/>
  <c r="B43" i="4"/>
  <c r="B40" i="3"/>
  <c r="W39" i="3"/>
  <c r="K39" i="3"/>
  <c r="K40" i="3" l="1"/>
  <c r="B41" i="3"/>
  <c r="W40" i="3"/>
  <c r="K43" i="4"/>
  <c r="B44" i="4"/>
  <c r="W43" i="4"/>
  <c r="W42" i="6"/>
  <c r="B43" i="6"/>
  <c r="K42" i="6"/>
  <c r="BR42" i="6"/>
  <c r="W41" i="5"/>
  <c r="B42" i="5"/>
  <c r="K41" i="5"/>
  <c r="B43" i="5" l="1"/>
  <c r="W42" i="5"/>
  <c r="K42" i="5"/>
  <c r="B44" i="6"/>
  <c r="BR43" i="6"/>
  <c r="K43" i="6"/>
  <c r="W43" i="6"/>
  <c r="W44" i="4"/>
  <c r="K44" i="4"/>
  <c r="B45" i="4"/>
  <c r="B42" i="3"/>
  <c r="K41" i="3"/>
  <c r="W41" i="3"/>
  <c r="K42" i="3" l="1"/>
  <c r="B43" i="3"/>
  <c r="W42" i="3"/>
  <c r="W45" i="4"/>
  <c r="B46" i="4"/>
  <c r="K45" i="4"/>
  <c r="W44" i="6"/>
  <c r="K44" i="6"/>
  <c r="B45" i="6"/>
  <c r="BR44" i="6"/>
  <c r="K43" i="5"/>
  <c r="B44" i="5"/>
  <c r="W43" i="5"/>
  <c r="K44" i="5" l="1"/>
  <c r="B45" i="5"/>
  <c r="W44" i="5"/>
  <c r="B46" i="6"/>
  <c r="BR45" i="6"/>
  <c r="BR10" i="6" s="1"/>
  <c r="K45" i="6"/>
  <c r="W45" i="6"/>
  <c r="B47" i="4"/>
  <c r="W46" i="4"/>
  <c r="K46" i="4"/>
  <c r="B44" i="3"/>
  <c r="W43" i="3"/>
  <c r="K43" i="3"/>
  <c r="B45" i="3" l="1"/>
  <c r="W44" i="3"/>
  <c r="K44" i="3"/>
  <c r="W47" i="4"/>
  <c r="K47" i="4"/>
  <c r="B48" i="4"/>
  <c r="K46" i="6"/>
  <c r="B47" i="6"/>
  <c r="W46" i="6"/>
  <c r="K45" i="5"/>
  <c r="B46" i="5"/>
  <c r="W45" i="5"/>
  <c r="W46" i="5" l="1"/>
  <c r="K46" i="5"/>
  <c r="B47" i="5"/>
  <c r="B48" i="6"/>
  <c r="W47" i="6"/>
  <c r="K47" i="6"/>
  <c r="B49" i="4"/>
  <c r="W48" i="4"/>
  <c r="K48" i="4"/>
  <c r="B46" i="3"/>
  <c r="W45" i="3"/>
  <c r="K45" i="3"/>
  <c r="B50" i="4" l="1"/>
  <c r="W49" i="4"/>
  <c r="K49" i="4"/>
  <c r="B47" i="3"/>
  <c r="W46" i="3"/>
  <c r="K46" i="3"/>
  <c r="W48" i="6"/>
  <c r="B49" i="6"/>
  <c r="K48" i="6"/>
  <c r="B48" i="5"/>
  <c r="W47" i="5"/>
  <c r="K47" i="5"/>
  <c r="K49" i="6" l="1"/>
  <c r="B50" i="6"/>
  <c r="W49" i="6"/>
  <c r="B49" i="5"/>
  <c r="W48" i="5"/>
  <c r="K48" i="5"/>
  <c r="B48" i="3"/>
  <c r="K47" i="3"/>
  <c r="W47" i="3"/>
  <c r="B51" i="4"/>
  <c r="K50" i="4"/>
  <c r="W50" i="4"/>
  <c r="B52" i="4" l="1"/>
  <c r="K51" i="4"/>
  <c r="W51" i="4"/>
  <c r="B49" i="3"/>
  <c r="W48" i="3"/>
  <c r="K48" i="3"/>
  <c r="W49" i="5"/>
  <c r="B50" i="5"/>
  <c r="K49" i="5"/>
  <c r="B51" i="6"/>
  <c r="W50" i="6"/>
  <c r="K50" i="6"/>
  <c r="K51" i="6" l="1"/>
  <c r="W51" i="6"/>
  <c r="B52" i="6"/>
  <c r="W50" i="5"/>
  <c r="K50" i="5"/>
  <c r="B51" i="5"/>
  <c r="B50" i="3"/>
  <c r="W49" i="3"/>
  <c r="K49" i="3"/>
  <c r="B53" i="4"/>
  <c r="W52" i="4"/>
  <c r="K52" i="4"/>
  <c r="B54" i="4" l="1"/>
  <c r="W53" i="4"/>
  <c r="K53" i="4"/>
  <c r="W50" i="3"/>
  <c r="K50" i="3"/>
  <c r="B51" i="3"/>
  <c r="B52" i="5"/>
  <c r="K51" i="5"/>
  <c r="W51" i="5"/>
  <c r="K52" i="6"/>
  <c r="B53" i="6"/>
  <c r="W52" i="6"/>
  <c r="W53" i="6" l="1"/>
  <c r="B54" i="6"/>
  <c r="K53" i="6"/>
  <c r="K52" i="5"/>
  <c r="B53" i="5"/>
  <c r="W52" i="5"/>
  <c r="K51" i="3"/>
  <c r="B52" i="3"/>
  <c r="W51" i="3"/>
  <c r="W54" i="4"/>
  <c r="B55" i="4"/>
  <c r="K54" i="4"/>
  <c r="B56" i="4" l="1"/>
  <c r="W55" i="4"/>
  <c r="K55" i="4"/>
  <c r="B53" i="3"/>
  <c r="W52" i="3"/>
  <c r="K52" i="3"/>
  <c r="W53" i="5"/>
  <c r="B54" i="5"/>
  <c r="K53" i="5"/>
  <c r="W54" i="6"/>
  <c r="B55" i="6"/>
  <c r="K54" i="6"/>
  <c r="W55" i="6" l="1"/>
  <c r="K55" i="6"/>
  <c r="B56" i="6"/>
  <c r="W54" i="5"/>
  <c r="K54" i="5"/>
  <c r="B55" i="5"/>
  <c r="B54" i="3"/>
  <c r="W53" i="3"/>
  <c r="K53" i="3"/>
  <c r="B57" i="4"/>
  <c r="W56" i="4"/>
  <c r="K56" i="4"/>
  <c r="B58" i="4" l="1"/>
  <c r="W57" i="4"/>
  <c r="K57" i="4"/>
  <c r="B55" i="3"/>
  <c r="W54" i="3"/>
  <c r="K54" i="3"/>
  <c r="W55" i="5"/>
  <c r="K55" i="5"/>
  <c r="B56" i="5"/>
  <c r="B57" i="6"/>
  <c r="W56" i="6"/>
  <c r="K56" i="6"/>
  <c r="B58" i="6" l="1"/>
  <c r="W57" i="6"/>
  <c r="K57" i="6"/>
  <c r="K56" i="5"/>
  <c r="B57" i="5"/>
  <c r="W56" i="5"/>
  <c r="W55" i="3"/>
  <c r="B56" i="3"/>
  <c r="K55" i="3"/>
  <c r="B59" i="4"/>
  <c r="W58" i="4"/>
  <c r="K58" i="4"/>
  <c r="K59" i="4" l="1"/>
  <c r="W59" i="4"/>
  <c r="B60" i="4"/>
  <c r="B57" i="3"/>
  <c r="K56" i="3"/>
  <c r="W56" i="3"/>
  <c r="W57" i="5"/>
  <c r="K57" i="5"/>
  <c r="B58" i="5"/>
  <c r="B59" i="6"/>
  <c r="W58" i="6"/>
  <c r="K58" i="6"/>
  <c r="K58" i="5" l="1"/>
  <c r="W58" i="5"/>
  <c r="B59" i="5"/>
  <c r="K59" i="6"/>
  <c r="B60" i="6"/>
  <c r="W59" i="6"/>
  <c r="W57" i="3"/>
  <c r="K57" i="3"/>
  <c r="B58" i="3"/>
  <c r="B61" i="4"/>
  <c r="W60" i="4"/>
  <c r="K60" i="4"/>
  <c r="W61" i="4" l="1"/>
  <c r="K61" i="4"/>
  <c r="B62" i="4"/>
  <c r="B59" i="3"/>
  <c r="W58" i="3"/>
  <c r="K58" i="3"/>
  <c r="B61" i="6"/>
  <c r="W60" i="6"/>
  <c r="K60" i="6"/>
  <c r="W59" i="5"/>
  <c r="K59" i="5"/>
  <c r="B60" i="5"/>
  <c r="K60" i="5" l="1"/>
  <c r="B61" i="5"/>
  <c r="W60" i="5"/>
  <c r="B62" i="6"/>
  <c r="W61" i="6"/>
  <c r="K61" i="6"/>
  <c r="K59" i="3"/>
  <c r="B60" i="3"/>
  <c r="W59" i="3"/>
  <c r="W62" i="4"/>
  <c r="K62" i="4"/>
  <c r="B63" i="4"/>
  <c r="B64" i="4" l="1"/>
  <c r="K63" i="4"/>
  <c r="W63" i="4"/>
  <c r="K60" i="3"/>
  <c r="W60" i="3"/>
  <c r="B61" i="3"/>
  <c r="W62" i="6"/>
  <c r="B63" i="6"/>
  <c r="K62" i="6"/>
  <c r="B62" i="5"/>
  <c r="W61" i="5"/>
  <c r="K61" i="5"/>
  <c r="W62" i="5" l="1"/>
  <c r="K62" i="5"/>
  <c r="B63" i="5"/>
  <c r="W63" i="6"/>
  <c r="K63" i="6"/>
  <c r="B64" i="6"/>
  <c r="W61" i="3"/>
  <c r="B62" i="3"/>
  <c r="K61" i="3"/>
  <c r="B65" i="4"/>
  <c r="W64" i="4"/>
  <c r="K64" i="4"/>
  <c r="W65" i="4" l="1"/>
  <c r="K65" i="4"/>
  <c r="B66" i="4"/>
  <c r="K62" i="3"/>
  <c r="B63" i="3"/>
  <c r="W62" i="3"/>
  <c r="B65" i="6"/>
  <c r="W64" i="6"/>
  <c r="K64" i="6"/>
  <c r="W63" i="5"/>
  <c r="B64" i="5"/>
  <c r="K63" i="5"/>
  <c r="B64" i="3" l="1"/>
  <c r="W63" i="3"/>
  <c r="K63" i="3"/>
  <c r="K64" i="5"/>
  <c r="B65" i="5"/>
  <c r="W64" i="5"/>
  <c r="B66" i="6"/>
  <c r="W65" i="6"/>
  <c r="K65" i="6"/>
  <c r="B67" i="4"/>
  <c r="W66" i="4"/>
  <c r="K66" i="4"/>
  <c r="K67" i="4" l="1"/>
  <c r="W67" i="4"/>
  <c r="B68" i="4"/>
  <c r="B67" i="6"/>
  <c r="K66" i="6"/>
  <c r="W66" i="6"/>
  <c r="W65" i="5"/>
  <c r="K65" i="5"/>
  <c r="B66" i="5"/>
  <c r="W64" i="3"/>
  <c r="K64" i="3"/>
  <c r="B65" i="3"/>
  <c r="B67" i="5" l="1"/>
  <c r="K66" i="5"/>
  <c r="W66" i="5"/>
  <c r="W65" i="3"/>
  <c r="K65" i="3"/>
  <c r="B66" i="3"/>
  <c r="K67" i="6"/>
  <c r="W67" i="6"/>
  <c r="B68" i="6"/>
  <c r="B69" i="4"/>
  <c r="W68" i="4"/>
  <c r="K68" i="4"/>
  <c r="W69" i="4" l="1"/>
  <c r="K69" i="4"/>
  <c r="B70" i="4"/>
  <c r="B69" i="6"/>
  <c r="W68" i="6"/>
  <c r="K68" i="6"/>
  <c r="B67" i="3"/>
  <c r="K66" i="3"/>
  <c r="W66" i="3"/>
  <c r="W67" i="5"/>
  <c r="K67" i="5"/>
  <c r="B68" i="5"/>
  <c r="K68" i="5" l="1"/>
  <c r="B69" i="5"/>
  <c r="W68" i="5"/>
  <c r="B68" i="3"/>
  <c r="K67" i="3"/>
  <c r="W67" i="3"/>
  <c r="B70" i="6"/>
  <c r="W69" i="6"/>
  <c r="K69" i="6"/>
  <c r="W70" i="4"/>
  <c r="B71" i="4"/>
  <c r="K70" i="4"/>
  <c r="B72" i="4" l="1"/>
  <c r="W71" i="4"/>
  <c r="K71" i="4"/>
  <c r="W70" i="6"/>
  <c r="K70" i="6"/>
  <c r="B71" i="6"/>
  <c r="W68" i="3"/>
  <c r="K68" i="3"/>
  <c r="B69" i="3"/>
  <c r="B70" i="5"/>
  <c r="W69" i="5"/>
  <c r="K69" i="5"/>
  <c r="B70" i="3" l="1"/>
  <c r="W69" i="3"/>
  <c r="K69" i="3"/>
  <c r="B71" i="5"/>
  <c r="W70" i="5"/>
  <c r="K70" i="5"/>
  <c r="B72" i="6"/>
  <c r="W71" i="6"/>
  <c r="K71" i="6"/>
  <c r="B73" i="4"/>
  <c r="K72" i="4"/>
  <c r="W72" i="4"/>
  <c r="K73" i="4" l="1"/>
  <c r="W73" i="4"/>
  <c r="B74" i="4"/>
  <c r="K72" i="6"/>
  <c r="W72" i="6"/>
  <c r="B73" i="6"/>
  <c r="W71" i="5"/>
  <c r="B72" i="5"/>
  <c r="K71" i="5"/>
  <c r="B71" i="3"/>
  <c r="K70" i="3"/>
  <c r="W70" i="3"/>
  <c r="K72" i="5" l="1"/>
  <c r="B73" i="5"/>
  <c r="W72" i="5"/>
  <c r="W71" i="3"/>
  <c r="K71" i="3"/>
  <c r="B72" i="3"/>
  <c r="K73" i="6"/>
  <c r="B74" i="6"/>
  <c r="W73" i="6"/>
  <c r="B75" i="4"/>
  <c r="W74" i="4"/>
  <c r="K74" i="4"/>
  <c r="K75" i="4" l="1"/>
  <c r="B76" i="4"/>
  <c r="W75" i="4"/>
  <c r="W74" i="6"/>
  <c r="K74" i="6"/>
  <c r="B75" i="6"/>
  <c r="B73" i="3"/>
  <c r="W72" i="3"/>
  <c r="K72" i="3"/>
  <c r="B74" i="5"/>
  <c r="K73" i="5"/>
  <c r="W73" i="5"/>
  <c r="B75" i="5" l="1"/>
  <c r="K74" i="5"/>
  <c r="W74" i="5"/>
  <c r="W73" i="3"/>
  <c r="K73" i="3"/>
  <c r="B74" i="3"/>
  <c r="B76" i="6"/>
  <c r="W75" i="6"/>
  <c r="K75" i="6"/>
  <c r="B77" i="4"/>
  <c r="W76" i="4"/>
  <c r="K76" i="4"/>
  <c r="B78" i="4" l="1"/>
  <c r="K77" i="4"/>
  <c r="W77" i="4"/>
  <c r="W76" i="6"/>
  <c r="K76" i="6"/>
  <c r="B77" i="6"/>
  <c r="K74" i="3"/>
  <c r="W74" i="3"/>
  <c r="B75" i="3"/>
  <c r="W75" i="5"/>
  <c r="B76" i="5"/>
  <c r="K75" i="5"/>
  <c r="K76" i="5" l="1"/>
  <c r="B77" i="5"/>
  <c r="W76" i="5"/>
  <c r="K75" i="3"/>
  <c r="W75" i="3"/>
  <c r="B76" i="3"/>
  <c r="B78" i="6"/>
  <c r="W77" i="6"/>
  <c r="K77" i="6"/>
  <c r="W78" i="4"/>
  <c r="B79" i="4"/>
  <c r="K78" i="4"/>
  <c r="B80" i="4" l="1"/>
  <c r="W79" i="4"/>
  <c r="K79" i="4"/>
  <c r="K78" i="6"/>
  <c r="B79" i="6"/>
  <c r="W78" i="6"/>
  <c r="B77" i="3"/>
  <c r="W76" i="3"/>
  <c r="K76" i="3"/>
  <c r="B78" i="5"/>
  <c r="W77" i="5"/>
  <c r="K77" i="5"/>
  <c r="B79" i="5" l="1"/>
  <c r="W78" i="5"/>
  <c r="K78" i="5"/>
  <c r="K77" i="3"/>
  <c r="W77" i="3"/>
  <c r="B78" i="3"/>
  <c r="B80" i="6"/>
  <c r="W79" i="6"/>
  <c r="K79" i="6"/>
  <c r="K80" i="4"/>
  <c r="B81" i="4"/>
  <c r="W80" i="4"/>
  <c r="B82" i="4" l="1"/>
  <c r="W81" i="4"/>
  <c r="K81" i="4"/>
  <c r="K80" i="6"/>
  <c r="B81" i="6"/>
  <c r="W80" i="6"/>
  <c r="B79" i="3"/>
  <c r="K78" i="3"/>
  <c r="W78" i="3"/>
  <c r="W79" i="5"/>
  <c r="B80" i="5"/>
  <c r="K79" i="5"/>
  <c r="B80" i="3" l="1"/>
  <c r="W79" i="3"/>
  <c r="K79" i="3"/>
  <c r="K80" i="5"/>
  <c r="B81" i="5"/>
  <c r="W80" i="5"/>
  <c r="B82" i="6"/>
  <c r="W81" i="6"/>
  <c r="K81" i="6"/>
  <c r="W82" i="4"/>
  <c r="K82" i="4"/>
  <c r="B83" i="4"/>
  <c r="B84" i="4" l="1"/>
  <c r="K83" i="4"/>
  <c r="W83" i="4"/>
  <c r="K82" i="6"/>
  <c r="B83" i="6"/>
  <c r="W82" i="6"/>
  <c r="B82" i="5"/>
  <c r="W81" i="5"/>
  <c r="K81" i="5"/>
  <c r="B81" i="3"/>
  <c r="W80" i="3"/>
  <c r="K80" i="3"/>
  <c r="B82" i="3" l="1"/>
  <c r="K81" i="3"/>
  <c r="W81" i="3"/>
  <c r="K82" i="5"/>
  <c r="W82" i="5"/>
  <c r="B83" i="5"/>
  <c r="B84" i="6"/>
  <c r="W83" i="6"/>
  <c r="K83" i="6"/>
  <c r="W84" i="4"/>
  <c r="K84" i="4"/>
  <c r="B85" i="4"/>
  <c r="B86" i="4" l="1"/>
  <c r="W85" i="4"/>
  <c r="K85" i="4"/>
  <c r="W83" i="5"/>
  <c r="K83" i="5"/>
  <c r="B84" i="5"/>
  <c r="K84" i="6"/>
  <c r="B85" i="6"/>
  <c r="W84" i="6"/>
  <c r="B83" i="3"/>
  <c r="W82" i="3"/>
  <c r="K82" i="3"/>
  <c r="K83" i="3" l="1"/>
  <c r="B84" i="3"/>
  <c r="W83" i="3"/>
  <c r="W85" i="6"/>
  <c r="B86" i="6"/>
  <c r="K85" i="6"/>
  <c r="K84" i="5"/>
  <c r="W84" i="5"/>
  <c r="B85" i="5"/>
  <c r="W86" i="4"/>
  <c r="B87" i="4"/>
  <c r="K86" i="4"/>
  <c r="B88" i="4" l="1"/>
  <c r="K87" i="4"/>
  <c r="W87" i="4"/>
  <c r="K85" i="5"/>
  <c r="W85" i="5"/>
  <c r="B86" i="5"/>
  <c r="K86" i="6"/>
  <c r="W86" i="6"/>
  <c r="B87" i="6"/>
  <c r="W84" i="3"/>
  <c r="B85" i="3"/>
  <c r="K84" i="3"/>
  <c r="B86" i="3" l="1"/>
  <c r="W85" i="3"/>
  <c r="K85" i="3"/>
  <c r="B88" i="6"/>
  <c r="W87" i="6"/>
  <c r="K87" i="6"/>
  <c r="B87" i="5"/>
  <c r="K86" i="5"/>
  <c r="W86" i="5"/>
  <c r="B89" i="4"/>
  <c r="W88" i="4"/>
  <c r="K88" i="4"/>
  <c r="W89" i="4" l="1"/>
  <c r="K89" i="4"/>
  <c r="B90" i="4"/>
  <c r="W87" i="5"/>
  <c r="B88" i="5"/>
  <c r="K87" i="5"/>
  <c r="W88" i="6"/>
  <c r="K88" i="6"/>
  <c r="B89" i="6"/>
  <c r="K86" i="3"/>
  <c r="B87" i="3"/>
  <c r="W86" i="3"/>
  <c r="B90" i="6" l="1"/>
  <c r="W89" i="6"/>
  <c r="K89" i="6"/>
  <c r="W87" i="3"/>
  <c r="K87" i="3"/>
  <c r="B88" i="3"/>
  <c r="K88" i="5"/>
  <c r="B89" i="5"/>
  <c r="W88" i="5"/>
  <c r="B91" i="4"/>
  <c r="W90" i="4"/>
  <c r="K90" i="4"/>
  <c r="B90" i="5" l="1"/>
  <c r="W89" i="5"/>
  <c r="K89" i="5"/>
  <c r="B92" i="4"/>
  <c r="K91" i="4"/>
  <c r="W91" i="4"/>
  <c r="K88" i="3"/>
  <c r="B89" i="3"/>
  <c r="W88" i="3"/>
  <c r="W90" i="6"/>
  <c r="K90" i="6"/>
  <c r="B91" i="6"/>
  <c r="B92" i="6" l="1"/>
  <c r="W91" i="6"/>
  <c r="K91" i="6"/>
  <c r="K89" i="3"/>
  <c r="W89" i="3"/>
  <c r="B90" i="3"/>
  <c r="K92" i="4"/>
  <c r="W92" i="4"/>
  <c r="B93" i="4"/>
  <c r="B91" i="5"/>
  <c r="W90" i="5"/>
  <c r="K90" i="5"/>
  <c r="W91" i="5" l="1"/>
  <c r="K91" i="5"/>
  <c r="B92" i="5"/>
  <c r="B94" i="4"/>
  <c r="W93" i="4"/>
  <c r="K93" i="4"/>
  <c r="W90" i="3"/>
  <c r="B91" i="3"/>
  <c r="K90" i="3"/>
  <c r="B93" i="6"/>
  <c r="W92" i="6"/>
  <c r="K92" i="6"/>
  <c r="K93" i="6" l="1"/>
  <c r="W93" i="6"/>
  <c r="B94" i="6"/>
  <c r="B92" i="3"/>
  <c r="W91" i="3"/>
  <c r="K91" i="3"/>
  <c r="W94" i="4"/>
  <c r="K94" i="4"/>
  <c r="B95" i="4"/>
  <c r="K92" i="5"/>
  <c r="W92" i="5"/>
  <c r="B93" i="5"/>
  <c r="K93" i="5" l="1"/>
  <c r="B94" i="5"/>
  <c r="W93" i="5"/>
  <c r="B96" i="4"/>
  <c r="W95" i="4"/>
  <c r="K95" i="4"/>
  <c r="W92" i="3"/>
  <c r="K92" i="3"/>
  <c r="B93" i="3"/>
  <c r="B95" i="6"/>
  <c r="W94" i="6"/>
  <c r="K94" i="6"/>
  <c r="W93" i="3" l="1"/>
  <c r="B94" i="3"/>
  <c r="K93" i="3"/>
  <c r="K95" i="6"/>
  <c r="B96" i="6"/>
  <c r="W95" i="6"/>
  <c r="B97" i="4"/>
  <c r="W96" i="4"/>
  <c r="K96" i="4"/>
  <c r="B95" i="5"/>
  <c r="W94" i="5"/>
  <c r="K94" i="5"/>
  <c r="W95" i="5" l="1"/>
  <c r="B96" i="5"/>
  <c r="K95" i="5"/>
  <c r="W97" i="4"/>
  <c r="K97" i="4"/>
  <c r="B98" i="4"/>
  <c r="B97" i="6"/>
  <c r="W96" i="6"/>
  <c r="K96" i="6"/>
  <c r="K94" i="3"/>
  <c r="B95" i="3"/>
  <c r="W94" i="3"/>
  <c r="K97" i="6" l="1"/>
  <c r="B98" i="6"/>
  <c r="W97" i="6"/>
  <c r="W95" i="3"/>
  <c r="B96" i="3"/>
  <c r="K95" i="3"/>
  <c r="W98" i="4"/>
  <c r="K98" i="4"/>
  <c r="B99" i="4"/>
  <c r="K96" i="5"/>
  <c r="B97" i="5"/>
  <c r="W96" i="5"/>
  <c r="B98" i="5" l="1"/>
  <c r="W97" i="5"/>
  <c r="K97" i="5"/>
  <c r="B100" i="4"/>
  <c r="K99" i="4"/>
  <c r="W99" i="4"/>
  <c r="B97" i="3"/>
  <c r="K96" i="3"/>
  <c r="W96" i="3"/>
  <c r="W98" i="6"/>
  <c r="K98" i="6"/>
  <c r="B99" i="6"/>
  <c r="W97" i="3" l="1"/>
  <c r="K97" i="3"/>
  <c r="B98" i="3"/>
  <c r="B100" i="6"/>
  <c r="K99" i="6"/>
  <c r="W99" i="6"/>
  <c r="B101" i="4"/>
  <c r="W100" i="4"/>
  <c r="K100" i="4"/>
  <c r="K98" i="5"/>
  <c r="B99" i="5"/>
  <c r="W98" i="5"/>
  <c r="W99" i="5" l="1"/>
  <c r="K99" i="5"/>
  <c r="B100" i="5"/>
  <c r="B102" i="4"/>
  <c r="W101" i="4"/>
  <c r="K101" i="4"/>
  <c r="B101" i="6"/>
  <c r="W100" i="6"/>
  <c r="K100" i="6"/>
  <c r="W98" i="3"/>
  <c r="K98" i="3"/>
  <c r="B99" i="3"/>
  <c r="B100" i="3" l="1"/>
  <c r="W99" i="3"/>
  <c r="K99" i="3"/>
  <c r="W101" i="6"/>
  <c r="K101" i="6"/>
  <c r="B102" i="6"/>
  <c r="W102" i="4"/>
  <c r="B103" i="4"/>
  <c r="K102" i="4"/>
  <c r="K100" i="5"/>
  <c r="B101" i="5"/>
  <c r="W100" i="5"/>
  <c r="B102" i="5" l="1"/>
  <c r="W101" i="5"/>
  <c r="K101" i="5"/>
  <c r="B104" i="4"/>
  <c r="W103" i="4"/>
  <c r="K103" i="4"/>
  <c r="B103" i="6"/>
  <c r="W102" i="6"/>
  <c r="K102" i="6"/>
  <c r="W100" i="3"/>
  <c r="K100" i="3"/>
  <c r="B101" i="3"/>
  <c r="W101" i="3" l="1"/>
  <c r="B102" i="3"/>
  <c r="K101" i="3"/>
  <c r="B104" i="6"/>
  <c r="W103" i="6"/>
  <c r="K103" i="6"/>
  <c r="B105" i="4"/>
  <c r="W104" i="4"/>
  <c r="K104" i="4"/>
  <c r="W102" i="5"/>
  <c r="K102" i="5"/>
  <c r="B103" i="5"/>
  <c r="W103" i="5" l="1"/>
  <c r="B104" i="5"/>
  <c r="K103" i="5"/>
  <c r="B106" i="4"/>
  <c r="K105" i="4"/>
  <c r="W105" i="4"/>
  <c r="B105" i="6"/>
  <c r="W104" i="6"/>
  <c r="K104" i="6"/>
  <c r="K102" i="3"/>
  <c r="B103" i="3"/>
  <c r="W102" i="3"/>
  <c r="B104" i="3" l="1"/>
  <c r="W103" i="3"/>
  <c r="K103" i="3"/>
  <c r="K105" i="6"/>
  <c r="B106" i="6"/>
  <c r="W105" i="6"/>
  <c r="K106" i="4"/>
  <c r="W106" i="4"/>
  <c r="B107" i="4"/>
  <c r="K104" i="5"/>
  <c r="B105" i="5"/>
  <c r="W104" i="5"/>
  <c r="B106" i="5" l="1"/>
  <c r="W105" i="5"/>
  <c r="K105" i="5"/>
  <c r="K107" i="4"/>
  <c r="W107" i="4"/>
  <c r="B108" i="4"/>
  <c r="W106" i="6"/>
  <c r="K106" i="6"/>
  <c r="B107" i="6"/>
  <c r="B105" i="3"/>
  <c r="W104" i="3"/>
  <c r="K104" i="3"/>
  <c r="W105" i="3" l="1"/>
  <c r="K105" i="3"/>
  <c r="B106" i="3"/>
  <c r="B108" i="6"/>
  <c r="W107" i="6"/>
  <c r="K107" i="6"/>
  <c r="W108" i="4"/>
  <c r="B109" i="4"/>
  <c r="K108" i="4"/>
  <c r="K106" i="5"/>
  <c r="W106" i="5"/>
  <c r="B107" i="5"/>
  <c r="W107" i="5" l="1"/>
  <c r="B108" i="5"/>
  <c r="K107" i="5"/>
  <c r="W109" i="4"/>
  <c r="B110" i="4"/>
  <c r="K109" i="4"/>
  <c r="B109" i="6"/>
  <c r="W108" i="6"/>
  <c r="K108" i="6"/>
  <c r="B107" i="3"/>
  <c r="W106" i="3"/>
  <c r="K106" i="3"/>
  <c r="B108" i="3" l="1"/>
  <c r="W107" i="3"/>
  <c r="K107" i="3"/>
  <c r="W109" i="6"/>
  <c r="K109" i="6"/>
  <c r="B110" i="6"/>
  <c r="K110" i="4"/>
  <c r="W110" i="4"/>
  <c r="K108" i="5"/>
  <c r="B109" i="5"/>
  <c r="W108" i="5"/>
  <c r="B110" i="5" l="1"/>
  <c r="W109" i="5"/>
  <c r="K109" i="5"/>
  <c r="W110" i="6"/>
  <c r="K110" i="6"/>
  <c r="K108" i="3"/>
  <c r="W108" i="3"/>
  <c r="B109" i="3"/>
  <c r="B110" i="3" l="1"/>
  <c r="K109" i="3"/>
  <c r="W109" i="3"/>
  <c r="W110" i="5"/>
  <c r="K110" i="5"/>
  <c r="W110" i="3" l="1"/>
  <c r="K110" i="3"/>
</calcChain>
</file>

<file path=xl/sharedStrings.xml><?xml version="1.0" encoding="utf-8"?>
<sst xmlns="http://schemas.openxmlformats.org/spreadsheetml/2006/main" count="7000" uniqueCount="516">
  <si>
    <t>Cells in Blue are editable. All other cells are locked.</t>
  </si>
  <si>
    <t xml:space="preserve">Fill in the data in the box below. Some formulas require this data to calculate properly. </t>
  </si>
  <si>
    <t>Name of Branch</t>
  </si>
  <si>
    <t>Caer Galen</t>
  </si>
  <si>
    <t>Year (yyyy)</t>
  </si>
  <si>
    <t>Subsidiary in State</t>
  </si>
  <si>
    <t>Colorado</t>
  </si>
  <si>
    <t>CONTENTS</t>
  </si>
  <si>
    <t>Table of Contents</t>
  </si>
  <si>
    <t>REQUIRED</t>
  </si>
  <si>
    <t>Account and Fund Summary</t>
  </si>
  <si>
    <t>List of Accounts and Funds</t>
  </si>
  <si>
    <t>First Quarter Ledger</t>
  </si>
  <si>
    <t>First Quarter</t>
  </si>
  <si>
    <t>Second Quarter Ledger</t>
  </si>
  <si>
    <t>Second Quarter</t>
  </si>
  <si>
    <t>Third Quarter Ledger</t>
  </si>
  <si>
    <t>Third Quarter</t>
  </si>
  <si>
    <t>Fourth Quarter Ledger</t>
  </si>
  <si>
    <t>Fourth Quarter</t>
  </si>
  <si>
    <t>Equipment List</t>
  </si>
  <si>
    <t>Balances</t>
  </si>
  <si>
    <t>Balances and Reconciliation</t>
  </si>
  <si>
    <t>Signatories</t>
  </si>
  <si>
    <t>Excel users: Macros must be enabled for this ledger to work correctly. 
Select Tools / Macro / Security and set the Security Level to Medium. Restart Excel and select Enable Macros when prompted.</t>
  </si>
  <si>
    <t>OpenOffice users: These Excel macros do work in OpenOffice. 
However, some macros may run slowly. Please be patient.
Help is available at http://antir.sca.org/Offices/Exchequers/OO/index.php</t>
  </si>
  <si>
    <t>Email bugs and comments here!</t>
  </si>
  <si>
    <t>Make sure that all pages marked 'REQUIRED' are submitted and filed.</t>
  </si>
  <si>
    <t>locked</t>
  </si>
  <si>
    <t>Variables</t>
  </si>
  <si>
    <t>AS XLV 3.0</t>
  </si>
  <si>
    <t>Year $</t>
  </si>
  <si>
    <t>unlocked</t>
  </si>
  <si>
    <t>Branch $</t>
  </si>
  <si>
    <t xml:space="preserve">Branch: </t>
  </si>
  <si>
    <t>OpenOffice</t>
  </si>
  <si>
    <t>Period $</t>
  </si>
  <si>
    <t xml:space="preserve">                                                                        Year:        </t>
  </si>
  <si>
    <t>Trimmed Period $</t>
  </si>
  <si>
    <t>Corporate</t>
  </si>
  <si>
    <t>Non-US</t>
  </si>
  <si>
    <t>Illinois</t>
  </si>
  <si>
    <t>Alabama</t>
  </si>
  <si>
    <t>Alaska</t>
  </si>
  <si>
    <t>American Samoa</t>
  </si>
  <si>
    <t>Arizona</t>
  </si>
  <si>
    <t>Arkansas</t>
  </si>
  <si>
    <t>California</t>
  </si>
  <si>
    <t>Connecticut</t>
  </si>
  <si>
    <t>Delaware</t>
  </si>
  <si>
    <t>District of Columbia</t>
  </si>
  <si>
    <t>Florida</t>
  </si>
  <si>
    <t>Georgia</t>
  </si>
  <si>
    <t>Guam</t>
  </si>
  <si>
    <t>Hawaii</t>
  </si>
  <si>
    <t>Idaho</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</si>
  <si>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</si>
  <si>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</si>
  <si>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</si>
  <si>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</si>
  <si>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</si>
  <si>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</si>
  <si>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</si>
  <si>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</si>
  <si>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</si>
  <si>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</si>
  <si>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</si>
  <si>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</si>
  <si>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</si>
  <si>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</si>
  <si>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</si>
  <si>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</si>
  <si>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</si>
  <si>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</si>
  <si>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</si>
  <si>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</si>
  <si>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</si>
  <si>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 xml:space="preserve">Northern Marianas Islands </t>
  </si>
  <si>
    <t>Ohio</t>
  </si>
  <si>
    <t>Oklahoma</t>
  </si>
  <si>
    <t>Oregon</t>
  </si>
  <si>
    <t>Pennsylvania</t>
  </si>
  <si>
    <t>Puerto Rico</t>
  </si>
  <si>
    <t>Rhode Island</t>
  </si>
  <si>
    <t>South Carolina</t>
  </si>
  <si>
    <t>South Dakota</t>
  </si>
  <si>
    <t>Tennessee</t>
  </si>
  <si>
    <t>Texas</t>
  </si>
  <si>
    <t>Utah</t>
  </si>
  <si>
    <t>Vermont</t>
  </si>
  <si>
    <t xml:space="preserve">Virginia </t>
  </si>
  <si>
    <t xml:space="preserve">Virgin Islands </t>
  </si>
  <si>
    <t>Washington</t>
  </si>
  <si>
    <t>West Virginia</t>
  </si>
  <si>
    <t>Wisconsin</t>
  </si>
  <si>
    <t xml:space="preserve">Wyoming </t>
  </si>
  <si>
    <t>Acct Rows</t>
  </si>
  <si>
    <t>Fund Rows</t>
  </si>
  <si>
    <t>!Reconciled</t>
  </si>
  <si>
    <t>ACCOUNT SUMMARY</t>
  </si>
  <si>
    <t>Acct</t>
  </si>
  <si>
    <t>Fund</t>
  </si>
  <si>
    <t>Cash Account Names</t>
  </si>
  <si>
    <t>Start</t>
  </si>
  <si>
    <t>End</t>
  </si>
  <si>
    <t>Fund Names</t>
  </si>
  <si>
    <t>Q1</t>
  </si>
  <si>
    <t>Q2</t>
  </si>
  <si>
    <t>Q3</t>
  </si>
  <si>
    <t>Q4</t>
  </si>
  <si>
    <t>Checking</t>
  </si>
  <si>
    <t>General Fund</t>
  </si>
  <si>
    <t>Total Branch Balance</t>
  </si>
  <si>
    <t>Non-Cash Account Names</t>
  </si>
  <si>
    <t>Receivables</t>
  </si>
  <si>
    <t>Inventory</t>
  </si>
  <si>
    <t>Regalia</t>
  </si>
  <si>
    <t>Depreciable Assets</t>
  </si>
  <si>
    <t>Prepaid Expenses</t>
  </si>
  <si>
    <t>Other Assets</t>
  </si>
  <si>
    <t>Newsletter Liability</t>
  </si>
  <si>
    <t>Deferred Revenue</t>
  </si>
  <si>
    <t>Payables</t>
  </si>
  <si>
    <t>Other Liabilities</t>
  </si>
  <si>
    <t>Cash Asset Balance</t>
  </si>
  <si>
    <t>Total Branch Cash Balance</t>
  </si>
  <si>
    <t>Cash Net Change</t>
  </si>
  <si>
    <t>Total Asset Balance</t>
  </si>
  <si>
    <t>Net Change</t>
  </si>
  <si>
    <t>Enter the date, check number if applicable, to/from, memo/notes, and budget tracking information.</t>
  </si>
  <si>
    <t>Enter positive amounts in amount columns. Assign each amount to an account, and either an income or expense category. The amounts will add up across, and amounts relating to the first account on the "Account and Fund Summary" page will be applied to the balance on the left page. If the account is a non-cash account, blank out the fund.</t>
  </si>
  <si>
    <t>Acc Range</t>
  </si>
  <si>
    <t>Fund Range</t>
  </si>
  <si>
    <t>LEDGER AND JOURNAL FOR FIRST QUARTER</t>
  </si>
  <si>
    <t>Primary Account Only</t>
  </si>
  <si>
    <t xml:space="preserve">Amount </t>
  </si>
  <si>
    <t>Total</t>
  </si>
  <si>
    <t>-</t>
  </si>
  <si>
    <t>Transactions by Acccount</t>
  </si>
  <si>
    <t>Trans #</t>
  </si>
  <si>
    <t>max trans</t>
  </si>
  <si>
    <t>BALANCE</t>
  </si>
  <si>
    <t>DATE</t>
  </si>
  <si>
    <t>CHECK #</t>
  </si>
  <si>
    <t>AMOUNT</t>
  </si>
  <si>
    <t>Clear Bank</t>
  </si>
  <si>
    <t>TO/FROM (use full modern names)</t>
  </si>
  <si>
    <t>MEMO/NOTES (include details)
[transfers include check # &amp; date]</t>
  </si>
  <si>
    <t>BUDGET TRACKING 
(budget category or event name for reporting)</t>
  </si>
  <si>
    <t>NET TOTAL</t>
  </si>
  <si>
    <t>Asset/Liability Account</t>
  </si>
  <si>
    <t>Income Category</t>
  </si>
  <si>
    <t>Expense Category</t>
  </si>
  <si>
    <t>General or Dedicated Fund</t>
  </si>
  <si>
    <t>Accounts</t>
  </si>
  <si>
    <t>Funds</t>
  </si>
  <si>
    <t>Count of lines Accounts</t>
  </si>
  <si>
    <t>Count of Lines Funds</t>
  </si>
  <si>
    <t>Count of lines Income</t>
  </si>
  <si>
    <t>Count of lines Expense</t>
  </si>
  <si>
    <t>Jan</t>
  </si>
  <si>
    <t>see free form tab</t>
  </si>
  <si>
    <t>Fundraising - Internal</t>
  </si>
  <si>
    <t>Advert Non-SCA</t>
  </si>
  <si>
    <t>Feb</t>
  </si>
  <si>
    <t>Fundraising - External</t>
  </si>
  <si>
    <t>Bad Debts - OA</t>
  </si>
  <si>
    <t>Mar</t>
  </si>
  <si>
    <t>Demos and Heraldic Fees</t>
  </si>
  <si>
    <t>Bad Debts - AR</t>
  </si>
  <si>
    <t>Apr</t>
  </si>
  <si>
    <t>Donations</t>
  </si>
  <si>
    <t>Bad Debts - FR</t>
  </si>
  <si>
    <t>May</t>
  </si>
  <si>
    <t>Stale Checks</t>
  </si>
  <si>
    <t>Bank Charges - OA</t>
  </si>
  <si>
    <t>Jun</t>
  </si>
  <si>
    <t>Lindsay Clark</t>
  </si>
  <si>
    <t>Mid-Winter expenses</t>
  </si>
  <si>
    <t>-34.33 =  4,19 = reporrted</t>
  </si>
  <si>
    <t>General Supplies - AR</t>
  </si>
  <si>
    <t>Recovered Bad Debts</t>
  </si>
  <si>
    <t>Bank Charges - AR</t>
  </si>
  <si>
    <t>Jul</t>
  </si>
  <si>
    <t>Boulder County Treasurer</t>
  </si>
  <si>
    <t>Barn A, Feb-Mar</t>
  </si>
  <si>
    <t>-1000 =   4, 21 =  reporrted</t>
  </si>
  <si>
    <t>Occupancy - AR</t>
  </si>
  <si>
    <t>Event Income</t>
  </si>
  <si>
    <t>Bank Charges - FR</t>
  </si>
  <si>
    <t>Aug</t>
  </si>
  <si>
    <t>electronic</t>
  </si>
  <si>
    <t>HARLAND CLARKE CHECK/ACC. 010425</t>
  </si>
  <si>
    <t>new checks</t>
  </si>
  <si>
    <t>-42.34 = , 4, 19 = reporrted</t>
  </si>
  <si>
    <t>General Supplies - OA</t>
  </si>
  <si>
    <t>Event Income - ACCEPS</t>
  </si>
  <si>
    <t>Equipment - OA</t>
  </si>
  <si>
    <t>Sep</t>
  </si>
  <si>
    <t>deposit 1</t>
  </si>
  <si>
    <t>Brass Bowl for FP</t>
  </si>
  <si>
    <t>Cash donations at FP</t>
  </si>
  <si>
    <t>158 = 11a, 3a =  reported</t>
  </si>
  <si>
    <t>Transfer In - In Kingdom</t>
  </si>
  <si>
    <t>Equipment - AR</t>
  </si>
  <si>
    <t>Oct</t>
  </si>
  <si>
    <t>deposit 2</t>
  </si>
  <si>
    <t>-87 = 11a, 3a =  reporrted</t>
  </si>
  <si>
    <t>Transfer In - Out Kingdom</t>
  </si>
  <si>
    <t>Equipment - FR</t>
  </si>
  <si>
    <t>Nov</t>
  </si>
  <si>
    <t>Kari Hammons (reimbursing )</t>
  </si>
  <si>
    <t>SCA Insurance - (Event) , MidWinter+Barn A</t>
  </si>
  <si>
    <t>-150 = 10 =SCA Insurance - (Event) , MidWinter+Barn A</t>
  </si>
  <si>
    <t>Transfer Out - Out Kingdom</t>
  </si>
  <si>
    <t>Interest</t>
  </si>
  <si>
    <t>Fees - OA</t>
  </si>
  <si>
    <t>Dec</t>
  </si>
  <si>
    <t>SCA Insurance - (Event), Gurken</t>
  </si>
  <si>
    <t>-75 = 10 = SCA Insurance - (Event) , Gurken)</t>
  </si>
  <si>
    <t>Inventory Sales</t>
  </si>
  <si>
    <t>Fees - AR</t>
  </si>
  <si>
    <t>N/A</t>
  </si>
  <si>
    <t>Hannah Rafle (reimbursing )</t>
  </si>
  <si>
    <t>SCA Insurance - (Event) , Equerstrian</t>
  </si>
  <si>
    <t>-200 = 10, reported</t>
  </si>
  <si>
    <t>Non-Inventory Sales</t>
  </si>
  <si>
    <t>Fees - FR</t>
  </si>
  <si>
    <t>deposit 3</t>
  </si>
  <si>
    <t xml:space="preserve">SCA Inc Kingdom of the Outlands </t>
  </si>
  <si>
    <t>MidWinter-Gate#(1148), Auction (#1149), FP cash, minus transaction fees</t>
  </si>
  <si>
    <t>410-11.86  =(11b, 3b)+  repport (fees = $22.69)
425-10.83 = (11b. 3b) = reported  
$15, 5a =  reported</t>
  </si>
  <si>
    <t>Newsletter Sales</t>
  </si>
  <si>
    <t>Food - OA</t>
  </si>
  <si>
    <t>deposit 4</t>
  </si>
  <si>
    <t>11a, 3a, reported</t>
  </si>
  <si>
    <t>Advertising Income</t>
  </si>
  <si>
    <t>Food - AR</t>
  </si>
  <si>
    <t>Mid Winter - Profit Split</t>
  </si>
  <si>
    <t>-289.8 = (10b) = reported</t>
  </si>
  <si>
    <t>Transfer Out - In Kingdom</t>
  </si>
  <si>
    <t>Other Income</t>
  </si>
  <si>
    <t>Food - FR</t>
  </si>
  <si>
    <t>deposit 5</t>
  </si>
  <si>
    <t>Cash donations</t>
  </si>
  <si>
    <t>Asset Movement</t>
  </si>
  <si>
    <t>Thomas Hortman</t>
  </si>
  <si>
    <t>Fee for Pride Event demo in June CHECK AMOUNT, REPORT should say 105</t>
  </si>
  <si>
    <t>5a = reported (change in RPT to 105</t>
  </si>
  <si>
    <t>General Supplies - FR</t>
  </si>
  <si>
    <t>deposit 6</t>
  </si>
  <si>
    <t>Insurance - NON SCA</t>
  </si>
  <si>
    <t>Occupancy - OA</t>
  </si>
  <si>
    <t>Occupancy - FR</t>
  </si>
  <si>
    <t>Postage - OA</t>
  </si>
  <si>
    <t>Postage - AR</t>
  </si>
  <si>
    <t>Postage - FR</t>
  </si>
  <si>
    <t>Printing - OA</t>
  </si>
  <si>
    <t>Printing - AR</t>
  </si>
  <si>
    <t>Printing - FR</t>
  </si>
  <si>
    <t>Advertising Cost</t>
  </si>
  <si>
    <t>Telephone - OA</t>
  </si>
  <si>
    <t>Telephone - AR</t>
  </si>
  <si>
    <t>Telephone - FR</t>
  </si>
  <si>
    <t>Travel - OA</t>
  </si>
  <si>
    <t>Travel - AR</t>
  </si>
  <si>
    <t>Travel - FR</t>
  </si>
  <si>
    <t>Other Expense</t>
  </si>
  <si>
    <t>501 C 3 Donation</t>
  </si>
  <si>
    <t>Transfer Out - SCA Corp</t>
  </si>
  <si>
    <t>Refund</t>
  </si>
  <si>
    <t>LEDGER AND JOURNAL FOR SECOND QUARTER</t>
  </si>
  <si>
    <t>Deposit</t>
  </si>
  <si>
    <t>FP Donations $80</t>
  </si>
  <si>
    <t>Marcelle Rechtoris</t>
  </si>
  <si>
    <t>Gurken Gate Cash Box Seed $200</t>
  </si>
  <si>
    <t>5a recievables (correct place?)</t>
  </si>
  <si>
    <t>Clark's Hygeine RV Park</t>
  </si>
  <si>
    <t>July 2025-June 2026 $720</t>
  </si>
  <si>
    <t>5a (new check for $720, done</t>
  </si>
  <si>
    <t>Kari Hammons (reimbursing)</t>
  </si>
  <si>
    <t>Enduro Insurance  $75</t>
  </si>
  <si>
    <t>10, done</t>
  </si>
  <si>
    <t>Gurken Gate Collections</t>
  </si>
  <si>
    <t>Gurken $890 cash box with seed money</t>
  </si>
  <si>
    <t>11b, 3b, done (minus $200 seed money)</t>
  </si>
  <si>
    <t>Refund on site / water supply was broken</t>
  </si>
  <si>
    <t>Gurken site, $465.64 (via event stewards)</t>
  </si>
  <si>
    <t>4,21 as negative (correct? Never had this before)</t>
  </si>
  <si>
    <t>SCORES check, Various</t>
  </si>
  <si>
    <t>Scores $1113.07, FP Donations $76 = $1189.07</t>
  </si>
  <si>
    <t>11b, 3b, done ($26.93 fees), donations at 11a,3a</t>
  </si>
  <si>
    <t>Kingdom of the Outlands, NMR</t>
  </si>
  <si>
    <t>2 non members = $20</t>
  </si>
  <si>
    <t>9, Transfer in Kingdome</t>
  </si>
  <si>
    <t>Caroline Donovan</t>
  </si>
  <si>
    <t>Refund for 2 (site and camping)</t>
  </si>
  <si>
    <t>11b, 3b, done</t>
  </si>
  <si>
    <t>John Rechtoris</t>
  </si>
  <si>
    <t>Final reembersement for Gurken Fees</t>
  </si>
  <si>
    <t>4,,21 (cost of site)</t>
  </si>
  <si>
    <t>LEDGER AND JOURNAL FOR THIRD QUARTER</t>
  </si>
  <si>
    <t xml:space="preserve">Ben Baron </t>
  </si>
  <si>
    <t>Enduro Seed Money</t>
  </si>
  <si>
    <t xml:space="preserve">Joseph Campanella </t>
  </si>
  <si>
    <t>Scribal Supplies: Paper</t>
  </si>
  <si>
    <t>4, 19</t>
  </si>
  <si>
    <t>To Barony from Joseph Campanella</t>
  </si>
  <si>
    <t>Donation from Enduro Merchant Sale</t>
  </si>
  <si>
    <t>11a, 3a</t>
  </si>
  <si>
    <t>Enduro Gate Collections</t>
  </si>
  <si>
    <t>$200 seed money; $530 = site fees + $5 donation</t>
  </si>
  <si>
    <t>Fighter Practice Fees for OCT, NOV, DEC 2025</t>
  </si>
  <si>
    <t>5a</t>
  </si>
  <si>
    <t>South Platte Historical Society</t>
  </si>
  <si>
    <t>Invoice 042369 - to cover remaining cost of portas and site and site fee</t>
  </si>
  <si>
    <t>4, 21</t>
  </si>
  <si>
    <t>City of Longmont Senior Center Polling</t>
  </si>
  <si>
    <t>Baronial Polling Cost (500 now and 240 later, with 200 to be reimbursed)</t>
  </si>
  <si>
    <t>Dakota Fleming</t>
  </si>
  <si>
    <t>Enduro Costume</t>
  </si>
  <si>
    <t>Enduro props, costumes, first half of site fee</t>
  </si>
  <si>
    <t>4,19 (263.28) / 4, 21 ($200)</t>
  </si>
  <si>
    <t>Kingdom of the Outlands</t>
  </si>
  <si>
    <t xml:space="preserve">Transfer to Society for NMR </t>
  </si>
  <si>
    <t>10 Transfer in Kingdom</t>
  </si>
  <si>
    <t>Scribal Supplies: Pens</t>
  </si>
  <si>
    <t>Enduro props and feast</t>
  </si>
  <si>
    <t xml:space="preserve">Heather Fornarotto </t>
  </si>
  <si>
    <t>Enduro Reimbursement for site, fee, and camping</t>
  </si>
  <si>
    <t>11b, 3b done</t>
  </si>
  <si>
    <t>Leia Hodges</t>
  </si>
  <si>
    <t>Enduro truck rental and gas for transporting props</t>
  </si>
  <si>
    <t>4, 16 ($308.77 truck + $70.64)</t>
  </si>
  <si>
    <t>5a (new check for $720, done; listed in Q2</t>
  </si>
  <si>
    <t>SCA Inc. Barony of Caer Galen</t>
  </si>
  <si>
    <t>Enduro SCORES</t>
  </si>
  <si>
    <t>11b SCORES</t>
  </si>
  <si>
    <t>LEDGER AND JOURNAL FOR FOURTH QUARTER</t>
  </si>
  <si>
    <t>Deposit for Baronial Polling</t>
  </si>
  <si>
    <t>-152 = 11a, 3a =  reporrted</t>
  </si>
  <si>
    <t>To Caer Galen/ From Aspen Waldorf Foundation</t>
  </si>
  <si>
    <t xml:space="preserve">Check donation for demo </t>
  </si>
  <si>
    <t>-2000 = 11a, 3a = reported</t>
  </si>
  <si>
    <t>-143 = 11a, 3a = reported</t>
  </si>
  <si>
    <t>Check from Caerthe for half of Polling site cost/Cash fundraising at event</t>
  </si>
  <si>
    <t>Caerthe Check #4098 for $270+$489 cash fundraising at Polling</t>
  </si>
  <si>
    <t>-489 = 11a, 1a; - 270  '[CG FinancialReport_2025_Q4.xlsx]TRANSFER_IN_9'!</t>
  </si>
  <si>
    <t>-118 = 11a, 3a = reported</t>
  </si>
  <si>
    <t>Donations Via PayPal to Caer Galen</t>
  </si>
  <si>
    <t>Deposited with Cash donations on next line</t>
  </si>
  <si>
    <t>- 188.37 TRANSFER_IN_9'!</t>
  </si>
  <si>
    <t>- 41.25 = 11a, 3a = reported</t>
  </si>
  <si>
    <t>Pauline Kurdt</t>
  </si>
  <si>
    <t xml:space="preserve">5a Receivables </t>
  </si>
  <si>
    <t>City of Longmont Memorial Center</t>
  </si>
  <si>
    <t>Coronation 2026 Deposit</t>
  </si>
  <si>
    <t xml:space="preserve">5a Other Assets </t>
  </si>
  <si>
    <t>Tom Hortman</t>
  </si>
  <si>
    <t>Trailer License Fees</t>
  </si>
  <si>
    <t>4, 16</t>
  </si>
  <si>
    <t>Church of the Lookout</t>
  </si>
  <si>
    <t>Caer Galen Midwinter Site Fee</t>
  </si>
  <si>
    <t>Coronation 2026 Site Fee - Saturday</t>
  </si>
  <si>
    <t xml:space="preserve">5a Prepaid Expenses </t>
  </si>
  <si>
    <t>Midwinter Gate Collections</t>
  </si>
  <si>
    <t>$200 seed money+$2196 in fees</t>
  </si>
  <si>
    <t>Jeanne Steckling/ Caer Galen</t>
  </si>
  <si>
    <t>Midwinter $20 reimbursement not cashed</t>
  </si>
  <si>
    <t>- 158 = 11a, 3a = reported</t>
  </si>
  <si>
    <t>Fundraiser at Caer Galen Midwinter</t>
  </si>
  <si>
    <t>Silent Auction Fundraiser</t>
  </si>
  <si>
    <t>11a, 1a</t>
  </si>
  <si>
    <t>Caer Galen from Boulder County Fairgrounds</t>
  </si>
  <si>
    <t>Yearly site deposit for Barn A fighter practice return</t>
  </si>
  <si>
    <t>Caer Galen from City of Longmont Senior Center</t>
  </si>
  <si>
    <t>$200 site deposit return</t>
  </si>
  <si>
    <t>Caer Galen from Kingdom of the Outlands</t>
  </si>
  <si>
    <t>SCORES check for Midwinter</t>
  </si>
  <si>
    <t>To Kingdom from Caer Galen</t>
  </si>
  <si>
    <t xml:space="preserve"> Enduro 10% Tithe</t>
  </si>
  <si>
    <t>Midwinter 25% Tithe</t>
  </si>
  <si>
    <t>Deborah Hammons, Caer Galen</t>
  </si>
  <si>
    <t>Midwinter Food Reimbursement</t>
  </si>
  <si>
    <t>4, 18</t>
  </si>
  <si>
    <t>Church of the Lookout/ Caer Galen</t>
  </si>
  <si>
    <t>$2,200 Midwinter Site Fee</t>
  </si>
  <si>
    <t>Check Voided/ Checks did not arrive</t>
  </si>
  <si>
    <t>$500 Midwinter Deposit</t>
  </si>
  <si>
    <t>$500 Coronation Deposit</t>
  </si>
  <si>
    <t>$1,900 Coronation Site Fee</t>
  </si>
  <si>
    <t>Kari Hammons</t>
  </si>
  <si>
    <t>$75 for Insurance, but not needed</t>
  </si>
  <si>
    <t>Check voided and with exchequer</t>
  </si>
  <si>
    <t>Check Voided/Did not cash the deposit</t>
  </si>
  <si>
    <t>VOIDED</t>
  </si>
  <si>
    <t>Miswrite</t>
  </si>
  <si>
    <t>Coronation Deposit, this check will be voided after the event</t>
  </si>
  <si>
    <t>City of Longmont Memorial Center/ Caer Galen</t>
  </si>
  <si>
    <t>Coronation Sunday Site fee</t>
  </si>
  <si>
    <t>Boulder County Fairgrounds/ Caer Galen</t>
  </si>
  <si>
    <t>Jan-May 2026 Site Fee</t>
  </si>
  <si>
    <t>Kingdom of the Outlands/ Caer Galen</t>
  </si>
  <si>
    <t>16 NMR Fees from Midwinter</t>
  </si>
  <si>
    <t>Transfer In Kingdom</t>
  </si>
  <si>
    <t>Site Deposit for 2026 Practice</t>
  </si>
  <si>
    <t>Sub amt</t>
  </si>
  <si>
    <t>MEMO/NOTES (include details)</t>
  </si>
  <si>
    <t>BUDGET TRACKING 
(name of office or event)</t>
  </si>
  <si>
    <t>Yes</t>
  </si>
  <si>
    <t>No</t>
  </si>
  <si>
    <t>PROPERTY SUMMARY</t>
  </si>
  <si>
    <t>Supplies</t>
  </si>
  <si>
    <t>Total Value</t>
  </si>
  <si>
    <t>Custody</t>
  </si>
  <si>
    <t>Status: If no, explain change at right.</t>
  </si>
  <si>
    <t>OA 5yr Depreciable Assets</t>
  </si>
  <si>
    <t>Item(s) #</t>
  </si>
  <si>
    <t>Description</t>
  </si>
  <si>
    <t>Quantity</t>
  </si>
  <si>
    <t>Year Acquired</t>
  </si>
  <si>
    <t>Value of item(s) OR Cost to replace</t>
  </si>
  <si>
    <t>Recorded as</t>
  </si>
  <si>
    <t xml:space="preserve">Item signed out?  </t>
  </si>
  <si>
    <t>Signed Out To: 
Modern Name (first &amp; last), Contact info: street address, phone and/or e-mail address</t>
  </si>
  <si>
    <t>Stored at: 
Modern Name (first &amp; last), Contact info: street address, phone and/or e-mail address</t>
  </si>
  <si>
    <t xml:space="preserve">Info current as of 1st Quarter? </t>
  </si>
  <si>
    <t xml:space="preserve">Info current as of 2nd Quarter? </t>
  </si>
  <si>
    <t xml:space="preserve">Info current as of 3rd Quarter? </t>
  </si>
  <si>
    <t xml:space="preserve">Info current as of 4th Quarter? </t>
  </si>
  <si>
    <t>Give date of change and describe the change in status of item. DO NOT REMOVE FROM LIST!</t>
  </si>
  <si>
    <t>AR 5yr Depreciable Assets</t>
  </si>
  <si>
    <t>FR 5yr Depreciable Assets</t>
  </si>
  <si>
    <t>7yr Depreciable Assets</t>
  </si>
  <si>
    <t>Enter Withdrawals as Negative Number</t>
  </si>
  <si>
    <t>YES</t>
  </si>
  <si>
    <t>Dual Signature</t>
  </si>
  <si>
    <t>NO</t>
  </si>
  <si>
    <t>Single Signature</t>
  </si>
  <si>
    <t>Savings</t>
  </si>
  <si>
    <t>Bank Account Type :</t>
  </si>
  <si>
    <t>Chk #</t>
  </si>
  <si>
    <t>Date</t>
  </si>
  <si>
    <t>Amount</t>
  </si>
  <si>
    <t>Cleared</t>
  </si>
  <si>
    <t>CD</t>
  </si>
  <si>
    <t>Bank Account Number :</t>
  </si>
  <si>
    <t>Bank</t>
  </si>
  <si>
    <t>Money Market</t>
  </si>
  <si>
    <t>Bank's Signature Requirement:</t>
  </si>
  <si>
    <t>Difference</t>
  </si>
  <si>
    <t>Interest Bearing:</t>
  </si>
  <si>
    <t>Bank:</t>
  </si>
  <si>
    <t>Bank Account Title:</t>
  </si>
  <si>
    <t>Bank Branch Phone Number and Name of Contact:</t>
  </si>
  <si>
    <t>STALE</t>
  </si>
  <si>
    <t>X</t>
  </si>
  <si>
    <t>Title</t>
  </si>
  <si>
    <t>Legal Name/SCA Name</t>
  </si>
  <si>
    <t>Address</t>
  </si>
  <si>
    <t>Member # / Date</t>
  </si>
  <si>
    <t>Exchequer</t>
  </si>
  <si>
    <t>Email</t>
  </si>
  <si>
    <t>Phone 1</t>
  </si>
  <si>
    <t>Phone 2</t>
  </si>
  <si>
    <t>LEDGER AND JOURNAL FOR ACCT: Checking</t>
  </si>
  <si>
    <t xml:space="preserve">Checking Balance Forward: </t>
  </si>
  <si>
    <t>LEDGER AND JOURNAL FOR INCOME CATEGORY: Fundraising - Internal</t>
  </si>
  <si>
    <t>LEDGER AND JOURNAL FOR INCOME CATEGORY: Demos and Heraldic Fees</t>
  </si>
  <si>
    <t>LEDGER AND JOURNAL FOR INCOME CATEGORY: Donations</t>
  </si>
  <si>
    <t>LEDGER AND JOURNAL FOR INCOME CATEGORY: Event Income</t>
  </si>
  <si>
    <t>LEDGER AND JOURNAL FOR INCOME CATEGORY: Event Income - ACCEPS</t>
  </si>
  <si>
    <t>LEDGER AND JOURNAL FOR INCOME CATEGORY: Transfer In - In Kingdom</t>
  </si>
  <si>
    <t>LEDGER AND JOURNAL FOR INCOME CATEGORY: Asset Movement</t>
  </si>
  <si>
    <t>LEDGER AND JOURNAL FOR EXPENSE CATEGORY: Equipment - OA</t>
  </si>
  <si>
    <t>LEDGER AND JOURNAL FOR EXPENSE CATEGORY: Equipment - AR</t>
  </si>
  <si>
    <t>LEDGER AND JOURNAL FOR EXPENSE CATEGORY: Food - AR</t>
  </si>
  <si>
    <t>LEDGER AND JOURNAL FOR EXPENSE CATEGORY: General Supplies - OA</t>
  </si>
  <si>
    <t>LEDGER AND JOURNAL FOR EXPENSE CATEGORY: General Supplies - AR</t>
  </si>
  <si>
    <t>LEDGER AND JOURNAL FOR EXPENSE CATEGORY: Occupancy - AR</t>
  </si>
  <si>
    <t>LEDGER AND JOURNAL FOR EXPENSE CATEGORY: Transfer Out - In Kingdom</t>
  </si>
  <si>
    <t>LEDGER AND JOURNAL FOR EXPENSE CATEGORY: Transfer Out - Out Kingdom</t>
  </si>
  <si>
    <t>LEDGER AND JOURNAL FOR EXPENSE CATEGORY: Transfer Out - SCA Corp</t>
  </si>
  <si>
    <t>LEDGER AND JOURNAL FOR EXPENSE CATEGORY: Refund</t>
  </si>
  <si>
    <t>LEDGER AND JOURNAL FOR EXPENSE CATEGORY: Asset Movement</t>
  </si>
  <si>
    <t>Travel Fund</t>
  </si>
  <si>
    <t>These were expensed in 2024. Checks cleared are merely removed from the 1q report, but don't show up in the ledger for that reason (the transaction was completed in 2024)</t>
  </si>
  <si>
    <t>Jason Swain</t>
  </si>
  <si>
    <t>Heavy Fighting Loaner Gear Supplies</t>
  </si>
  <si>
    <t>-106.49: 4,19 =  reporrted</t>
  </si>
  <si>
    <t>Boulder County #1071</t>
  </si>
  <si>
    <t>-500"   4, 21 =  reporrted</t>
  </si>
  <si>
    <t>Boulder County #1072</t>
  </si>
  <si>
    <t>-125, 5a =  reporrted</t>
  </si>
  <si>
    <t>Jutta Greiner</t>
  </si>
  <si>
    <t>Refund / Check #1077, deposited 1/2/25</t>
  </si>
  <si>
    <t>-60 = 11b, 3b?  Reported</t>
  </si>
  <si>
    <t>undeposited funds</t>
  </si>
  <si>
    <t>ldanach Studios</t>
  </si>
  <si>
    <t>Medallions #1078, deposited 1/2/25</t>
  </si>
  <si>
    <t>-237.50 = 4, 19 = reporrted</t>
  </si>
  <si>
    <t>Check book balance as starting point</t>
  </si>
  <si>
    <t>MacAndrew Donation</t>
  </si>
  <si>
    <t>Balance Remianing</t>
  </si>
  <si>
    <t>Describe</t>
  </si>
  <si>
    <t>Mac Andrew Donation</t>
  </si>
  <si>
    <t>Medallions</t>
  </si>
  <si>
    <t>Chairs</t>
  </si>
  <si>
    <t>Battlemoor signs</t>
  </si>
  <si>
    <t>To do later / bew direction signs</t>
  </si>
  <si>
    <t>Mac Andrew funds remaining</t>
  </si>
  <si>
    <t>Pride Event Fee</t>
  </si>
  <si>
    <t>4 line 21, 5a = reported (RPT form 105, to 0</t>
  </si>
  <si>
    <t>Partial expensing of prepaid  (July 2024 - July 2025) / parking trailer -  $150 per quarter)</t>
  </si>
  <si>
    <t xml:space="preserve">4 line 21, 5a , prior value to zero, </t>
  </si>
  <si>
    <t>Undeposited funds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</si>
</sst>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0.00_);[Red]&quot;($&quot;#,##0.00\)"/>
    <numFmt numFmtId="165" formatCode="0_);[Red]\(0\)"/>
    <numFmt numFmtId="166" formatCode="[$$-9]#,##0.00;[Red]\-[$$-9]#,##0.00"/>
    <numFmt numFmtId="167" formatCode="[$$-409]#,##0.00;[Red]\-[$$-409]#,##0.00"/>
    <numFmt numFmtId="168" formatCode="&quot;$&quot;#,##0.00"/>
    <numFmt numFmtId="169" formatCode="mmm/yyyy"/>
    <numFmt numFmtId="170" formatCode="0.00_);[Red]\(0.00\)"/>
  </numFmts>
  <fonts count="43" x14ac:knownFonts="1">
    <font>
      <sz val="10"/>
      <name val="Arial"/>
      <family val="2"/>
    </font>
    <font>
      <sz val="10"/>
      <name val="Garamond"/>
      <family val="1"/>
    </font>
    <font>
      <b/>
      <sz val="12"/>
      <name val="Garamond"/>
      <family val="1"/>
    </font>
    <font>
      <sz val="12"/>
      <name val="Garamond"/>
      <family val="1"/>
    </font>
    <font>
      <b/>
      <sz val="10"/>
      <name val="Garamond"/>
      <family val="1"/>
    </font>
    <font>
      <sz val="14"/>
      <name val="Garamond"/>
      <family val="1"/>
    </font>
    <font>
      <sz val="4"/>
      <name val="Garamond"/>
      <family val="1"/>
    </font>
    <font>
      <sz val="10"/>
      <color indexed="16"/>
      <name val="Garamond"/>
      <family val="1"/>
    </font>
    <font>
      <sz val="12"/>
      <color indexed="16"/>
      <name val="Garamond"/>
      <family val="1"/>
    </font>
    <font>
      <b/>
      <sz val="9"/>
      <name val="Garamond"/>
      <family val="1"/>
    </font>
    <font>
      <b/>
      <u/>
      <sz val="10"/>
      <name val="Garamond"/>
      <family val="1"/>
    </font>
    <font>
      <u/>
      <sz val="10"/>
      <color indexed="12"/>
      <name val="Times New Roman"/>
      <family val="1"/>
    </font>
    <font>
      <b/>
      <sz val="11"/>
      <name val="Garamond"/>
      <family val="1"/>
    </font>
    <font>
      <sz val="11"/>
      <name val="Garamond"/>
      <family val="1"/>
    </font>
    <font>
      <sz val="10"/>
      <color indexed="43"/>
      <name val="Garamond"/>
      <family val="1"/>
    </font>
    <font>
      <sz val="10"/>
      <name val="Times New Roman"/>
      <family val="1"/>
    </font>
    <font>
      <b/>
      <u/>
      <sz val="10"/>
      <name val="Arial"/>
      <family val="2"/>
    </font>
    <font>
      <sz val="6"/>
      <name val="Arial"/>
      <family val="2"/>
    </font>
    <font>
      <sz val="9"/>
      <name val="Arial"/>
      <family val="2"/>
    </font>
    <font>
      <b/>
      <sz val="12"/>
      <name val="Arial"/>
      <family val="2"/>
    </font>
    <font>
      <b/>
      <u/>
      <sz val="10"/>
      <name val="Times New Roman"/>
      <family val="1"/>
    </font>
    <font>
      <sz val="10"/>
      <color indexed="56"/>
      <name val="Garamond"/>
      <family val="1"/>
    </font>
    <font>
      <sz val="8"/>
      <name val="Garamond"/>
      <family val="1"/>
    </font>
    <font>
      <b/>
      <sz val="10"/>
      <name val="Arial"/>
      <family val="2"/>
    </font>
    <font>
      <b/>
      <u/>
      <sz val="11"/>
      <name val="Arial"/>
      <family val="2"/>
    </font>
    <font>
      <b/>
      <sz val="11"/>
      <name val="Times New Roman"/>
      <family val="1"/>
    </font>
    <font>
      <sz val="11"/>
      <name val="Times New Roman"/>
      <family val="1"/>
    </font>
    <font>
      <b/>
      <u/>
      <sz val="11"/>
      <name val="Times New Roman"/>
      <family val="1"/>
    </font>
    <font>
      <b/>
      <sz val="11"/>
      <name val="Arial"/>
      <family val="2"/>
    </font>
    <font>
      <sz val="11"/>
      <name val="Arial"/>
      <family val="2"/>
    </font>
    <font>
      <b/>
      <sz val="10"/>
      <name val="Times New Roman"/>
      <family val="1"/>
    </font>
    <font>
      <sz val="10"/>
      <name val="Arial"/>
      <family val="2"/>
    </font>
    <font>
      <b/>
      <sz val="10"/>
      <color indexed="10"/>
      <name val="Times New Roman"/>
      <family val="1"/>
    </font>
    <font>
      <sz val="10"/>
      <color indexed="10"/>
      <name val="Times New Roman"/>
      <family val="1"/>
    </font>
    <font>
      <sz val="10"/>
      <color indexed="42"/>
      <name val="Garamond"/>
      <family val="1"/>
    </font>
    <font>
      <sz val="9"/>
      <name val="Garamond"/>
      <family val="1"/>
    </font>
    <font>
      <b/>
      <sz val="14"/>
      <name val="Times New Roman"/>
      <family val="1"/>
    </font>
    <font>
      <sz val="10"/>
      <color rgb="FF000000"/>
      <name val="Times New Roman"/>
      <family val="1"/>
    </font>
    <font>
      <sz val="10"/>
      <color rgb="FF000000"/>
      <name val="Arial"/>
      <family val="2"/>
    </font>
    <font>
      <sz val="10"/>
      <color theme="1"/>
      <name val="Arial"/>
      <family val="2"/>
    </font>
    <font>
      <sz val="11"/>
      <color theme="1"/>
      <name val="Arial"/>
      <family val="2"/>
    </font>
    <font>
      <b/>
      <sz val="10"/>
      <color theme="1"/>
      <name val="Arial"/>
      <family val="2"/>
    </font>
    <font>
      <sz val="10"/>
      <color theme="1"/>
      <name val="Calibri"/>
      <family val="2"/>
      <scheme val="minor"/>
    </font>
  </fonts>
  <fills count="13">
    <fill>
      <patternFill patternType="none"/>
    </fill>
    <fill>
      <patternFill patternType="gray125"/>
    </fill>
    <fill>
      <patternFill patternType="solid">
        <fgColor indexed="41"/>
        <bgColor indexed="64"/>
      </patternFill>
    </fill>
    <fill>
      <patternFill patternType="solid">
        <fgColor indexed="42"/>
        <bgColor indexed="64"/>
      </patternFill>
    </fill>
    <fill>
      <patternFill patternType="solid">
        <fgColor indexed="42"/>
        <bgColor indexed="26"/>
      </patternFill>
    </fill>
    <fill>
      <patternFill patternType="solid">
        <fgColor indexed="41"/>
        <bgColor indexed="41"/>
      </patternFill>
    </fill>
    <fill>
      <patternFill patternType="solid">
        <fgColor indexed="42"/>
        <bgColor indexed="58"/>
      </patternFill>
    </fill>
    <fill>
      <patternFill patternType="solid">
        <fgColor indexed="42"/>
        <bgColor indexed="9"/>
      </patternFill>
    </fill>
    <fill>
      <patternFill patternType="solid">
        <fgColor indexed="42"/>
        <bgColor indexed="41"/>
      </patternFill>
    </fill>
    <fill>
      <patternFill patternType="solid">
        <fgColor indexed="8"/>
        <bgColor indexed="64"/>
      </patternFill>
    </fill>
    <fill>
      <patternFill patternType="solid">
        <fgColor indexed="26"/>
        <bgColor indexed="64"/>
      </patternFill>
    </fill>
    <fill>
      <patternFill patternType="solid">
        <fgColor rgb="FFFFFF00"/>
        <bgColor indexed="64"/>
      </patternFill>
    </fill>
    <fill>
      <patternFill patternType="solid">
        <fgColor rgb="FFCCFFFF"/>
        <bgColor rgb="FFCCFFFF"/>
      </patternFill>
    </fill>
  </fills>
  <borders count="135">
    <border>
      <left/>
      <right/>
      <top/>
      <bottom/>
      <diagonal/>
    </border>
    <border>
      <left style="thin">
        <color indexed="8"/>
      </left>
      <right style="double">
        <color indexed="8"/>
      </right>
      <top style="double">
        <color indexed="8"/>
      </top>
      <bottom style="thin">
        <color indexed="8"/>
      </bottom>
      <diagonal/>
    </border>
    <border>
      <left style="double">
        <color indexed="8"/>
      </left>
      <right style="thin">
        <color indexed="8"/>
      </right>
      <top style="double">
        <color indexed="8"/>
      </top>
      <bottom style="thin">
        <color indexed="8"/>
      </bottom>
      <diagonal/>
    </border>
    <border>
      <left style="thin">
        <color indexed="8"/>
      </left>
      <right style="double">
        <color indexed="8"/>
      </right>
      <top style="thin">
        <color indexed="8"/>
      </top>
      <bottom style="thin">
        <color indexed="8"/>
      </bottom>
      <diagonal/>
    </border>
    <border>
      <left/>
      <right style="double">
        <color indexed="8"/>
      </right>
      <top style="thin">
        <color indexed="8"/>
      </top>
      <bottom style="thin">
        <color indexed="8"/>
      </bottom>
      <diagonal/>
    </border>
    <border>
      <left style="double">
        <color indexed="8"/>
      </left>
      <right style="thin">
        <color indexed="8"/>
      </right>
      <top style="thin">
        <color indexed="8"/>
      </top>
      <bottom style="thin">
        <color indexed="8"/>
      </bottom>
      <diagonal/>
    </border>
    <border>
      <left style="double">
        <color indexed="8"/>
      </left>
      <right style="thin">
        <color indexed="8"/>
      </right>
      <top style="thin">
        <color indexed="8"/>
      </top>
      <bottom style="double">
        <color indexed="8"/>
      </bottom>
      <diagonal/>
    </border>
    <border>
      <left style="thin">
        <color indexed="8"/>
      </left>
      <right style="thin">
        <color indexed="8"/>
      </right>
      <top style="thin">
        <color indexed="8"/>
      </top>
      <bottom style="double">
        <color indexed="8"/>
      </bottom>
      <diagonal/>
    </border>
    <border>
      <left style="thin">
        <color indexed="8"/>
      </left>
      <right style="double">
        <color indexed="8"/>
      </right>
      <top style="thin">
        <color indexed="8"/>
      </top>
      <bottom style="double">
        <color indexed="8"/>
      </bottom>
      <diagonal/>
    </border>
    <border>
      <left style="double">
        <color indexed="8"/>
      </left>
      <right style="thin">
        <color indexed="8"/>
      </right>
      <top/>
      <bottom style="double">
        <color indexed="8"/>
      </bottom>
      <diagonal/>
    </border>
    <border>
      <left style="thin">
        <color indexed="8"/>
      </left>
      <right style="thin">
        <color indexed="8"/>
      </right>
      <top/>
      <bottom style="double">
        <color indexed="8"/>
      </bottom>
      <diagonal/>
    </border>
    <border>
      <left style="double">
        <color indexed="8"/>
      </left>
      <right style="double">
        <color indexed="8"/>
      </right>
      <top style="double">
        <color indexed="8"/>
      </top>
      <bottom style="double">
        <color indexed="8"/>
      </bottom>
      <diagonal/>
    </border>
    <border>
      <left style="double">
        <color indexed="8"/>
      </left>
      <right style="thin">
        <color indexed="8"/>
      </right>
      <top style="double">
        <color indexed="8"/>
      </top>
      <bottom style="double">
        <color indexed="8"/>
      </bottom>
      <diagonal/>
    </border>
    <border>
      <left style="thin">
        <color indexed="8"/>
      </left>
      <right style="double">
        <color indexed="8"/>
      </right>
      <top style="double">
        <color indexed="8"/>
      </top>
      <bottom style="double">
        <color indexed="8"/>
      </bottom>
      <diagonal/>
    </border>
    <border>
      <left style="medium">
        <color indexed="8"/>
      </left>
      <right/>
      <top/>
      <bottom/>
      <diagonal/>
    </border>
    <border>
      <left/>
      <right style="medium">
        <color indexed="8"/>
      </right>
      <top/>
      <bottom/>
      <diagonal/>
    </border>
    <border>
      <left style="medium">
        <color indexed="8"/>
      </left>
      <right style="thin">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medium">
        <color indexed="8"/>
      </left>
      <right style="thin">
        <color indexed="8"/>
      </right>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uble">
        <color indexed="64"/>
      </left>
      <right style="double">
        <color indexed="64"/>
      </right>
      <top/>
      <bottom style="double">
        <color indexed="64"/>
      </bottom>
      <diagonal/>
    </border>
    <border>
      <left style="double">
        <color indexed="64"/>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double">
        <color indexed="64"/>
      </top>
      <bottom style="thin">
        <color indexed="64"/>
      </bottom>
      <diagonal/>
    </border>
    <border>
      <left style="thin">
        <color indexed="8"/>
      </left>
      <right style="double">
        <color indexed="8"/>
      </right>
      <top style="thin">
        <color indexed="8"/>
      </top>
      <bottom/>
      <diagonal/>
    </border>
    <border>
      <left/>
      <right/>
      <top style="double">
        <color indexed="8"/>
      </top>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64"/>
      </left>
      <right style="thin">
        <color indexed="64"/>
      </right>
      <top style="medium">
        <color indexed="64"/>
      </top>
      <bottom style="thin">
        <color indexed="64"/>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diagonal/>
    </border>
    <border>
      <left/>
      <right style="thin">
        <color indexed="8"/>
      </right>
      <top/>
      <bottom/>
      <diagonal/>
    </border>
    <border>
      <left style="thin">
        <color indexed="8"/>
      </left>
      <right/>
      <top/>
      <bottom style="thin">
        <color indexed="8"/>
      </bottom>
      <diagonal/>
    </border>
    <border>
      <left/>
      <right style="thin">
        <color indexed="8"/>
      </right>
      <top/>
      <bottom style="thin">
        <color indexed="8"/>
      </bottom>
      <diagonal/>
    </border>
    <border>
      <left/>
      <right/>
      <top/>
      <bottom style="thin">
        <color indexed="8"/>
      </bottom>
      <diagonal/>
    </border>
    <border>
      <left/>
      <right/>
      <top style="medium">
        <color indexed="8"/>
      </top>
      <bottom style="thin">
        <color indexed="8"/>
      </bottom>
      <diagonal/>
    </border>
    <border>
      <left/>
      <right style="medium">
        <color indexed="8"/>
      </right>
      <top style="medium">
        <color indexed="8"/>
      </top>
      <bottom style="thin">
        <color indexed="8"/>
      </bottom>
      <diagonal/>
    </border>
    <border>
      <left style="medium">
        <color indexed="8"/>
      </left>
      <right/>
      <top style="thin">
        <color indexed="8"/>
      </top>
      <bottom/>
      <diagonal/>
    </border>
    <border>
      <left style="medium">
        <color indexed="8"/>
      </left>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64"/>
      </bottom>
      <diagonal/>
    </border>
    <border>
      <left/>
      <right style="thin">
        <color indexed="8"/>
      </right>
      <top/>
      <bottom style="thin">
        <color indexed="64"/>
      </bottom>
      <diagonal/>
    </border>
    <border>
      <left/>
      <right/>
      <top/>
      <bottom style="thin">
        <color indexed="64"/>
      </bottom>
      <diagonal/>
    </border>
    <border>
      <left style="thin">
        <color indexed="64"/>
      </left>
      <right/>
      <top style="thin">
        <color indexed="64"/>
      </top>
      <bottom/>
      <diagonal/>
    </border>
    <border>
      <left style="thin">
        <color indexed="64"/>
      </left>
      <right style="thin">
        <color indexed="8"/>
      </right>
      <top style="thin">
        <color indexed="8"/>
      </top>
      <bottom/>
      <diagonal/>
    </border>
    <border>
      <left style="thin">
        <color indexed="8"/>
      </left>
      <right style="medium">
        <color indexed="8"/>
      </right>
      <top style="thin">
        <color indexed="8"/>
      </top>
      <bottom style="medium">
        <color indexed="8"/>
      </bottom>
      <diagonal/>
    </border>
    <border>
      <left/>
      <right style="thin">
        <color indexed="8"/>
      </right>
      <top style="medium">
        <color indexed="8"/>
      </top>
      <bottom style="thin">
        <color indexed="8"/>
      </bottom>
      <diagonal/>
    </border>
    <border>
      <left style="thin">
        <color indexed="8"/>
      </left>
      <right/>
      <top style="medium">
        <color indexed="8"/>
      </top>
      <bottom style="thin">
        <color indexed="8"/>
      </bottom>
      <diagonal/>
    </border>
    <border>
      <left/>
      <right/>
      <top style="thin">
        <color indexed="8"/>
      </top>
      <bottom style="thin">
        <color indexed="8"/>
      </bottom>
      <diagonal/>
    </border>
    <border>
      <left/>
      <right style="thin">
        <color indexed="8"/>
      </right>
      <top style="thin">
        <color indexed="8"/>
      </top>
      <bottom style="medium">
        <color indexed="8"/>
      </bottom>
      <diagonal/>
    </border>
    <border>
      <left style="thin">
        <color indexed="8"/>
      </left>
      <right/>
      <top style="thin">
        <color indexed="8"/>
      </top>
      <bottom style="medium">
        <color indexed="8"/>
      </bottom>
      <diagonal/>
    </border>
    <border>
      <left/>
      <right/>
      <top style="thin">
        <color indexed="8"/>
      </top>
      <bottom style="medium">
        <color indexed="8"/>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8"/>
      </left>
      <right style="thin">
        <color indexed="8"/>
      </right>
      <top style="medium">
        <color indexed="8"/>
      </top>
      <bottom/>
      <diagonal/>
    </border>
    <border>
      <left style="medium">
        <color indexed="64"/>
      </left>
      <right style="thin">
        <color indexed="64"/>
      </right>
      <top style="thin">
        <color indexed="64"/>
      </top>
      <bottom style="thin">
        <color indexed="64"/>
      </bottom>
      <diagonal/>
    </border>
    <border>
      <left style="thin">
        <color indexed="8"/>
      </left>
      <right style="medium">
        <color indexed="8"/>
      </right>
      <top style="medium">
        <color indexed="8"/>
      </top>
      <bottom/>
      <diagonal/>
    </border>
    <border>
      <left style="thin">
        <color indexed="8"/>
      </left>
      <right style="thin">
        <color indexed="8"/>
      </right>
      <top style="double">
        <color indexed="8"/>
      </top>
      <bottom style="thin">
        <color indexed="8"/>
      </bottom>
      <diagonal/>
    </border>
    <border>
      <left style="thin">
        <color indexed="64"/>
      </left>
      <right/>
      <top style="thin">
        <color indexed="64"/>
      </top>
      <bottom style="thin">
        <color indexed="64"/>
      </bottom>
      <diagonal/>
    </border>
    <border>
      <left/>
      <right/>
      <top style="medium">
        <color indexed="64"/>
      </top>
      <bottom/>
      <diagonal/>
    </border>
    <border>
      <left style="thin">
        <color indexed="8"/>
      </left>
      <right style="thin">
        <color indexed="64"/>
      </right>
      <top/>
      <bottom style="medium">
        <color indexed="64"/>
      </bottom>
      <diagonal/>
    </border>
    <border>
      <left style="thin">
        <color indexed="8"/>
      </left>
      <right style="thin">
        <color indexed="8"/>
      </right>
      <top/>
      <bottom style="medium">
        <color indexed="64"/>
      </bottom>
      <diagonal/>
    </border>
    <border>
      <left style="thin">
        <color indexed="64"/>
      </left>
      <right style="thin">
        <color indexed="8"/>
      </right>
      <top/>
      <bottom style="medium">
        <color indexed="64"/>
      </bottom>
      <diagonal/>
    </border>
    <border>
      <left style="thin">
        <color indexed="64"/>
      </left>
      <right style="thin">
        <color indexed="64"/>
      </right>
      <top/>
      <bottom/>
      <diagonal/>
    </border>
    <border>
      <left style="thin">
        <color indexed="8"/>
      </left>
      <right style="thin">
        <color indexed="8"/>
      </right>
      <top style="thin">
        <color indexed="8"/>
      </top>
      <bottom style="medium">
        <color indexed="64"/>
      </bottom>
      <diagonal/>
    </border>
    <border>
      <left/>
      <right style="medium">
        <color indexed="8"/>
      </right>
      <top/>
      <bottom style="thin">
        <color indexed="8"/>
      </bottom>
      <diagonal/>
    </border>
    <border>
      <left style="thin">
        <color indexed="8"/>
      </left>
      <right style="thin">
        <color indexed="64"/>
      </right>
      <top style="thin">
        <color indexed="64"/>
      </top>
      <bottom style="medium">
        <color indexed="64"/>
      </bottom>
      <diagonal/>
    </border>
    <border>
      <left/>
      <right/>
      <top style="thin">
        <color indexed="8"/>
      </top>
      <bottom style="medium">
        <color indexed="64"/>
      </bottom>
      <diagonal/>
    </border>
    <border>
      <left style="thin">
        <color indexed="64"/>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8"/>
      </bottom>
      <diagonal/>
    </border>
    <border>
      <left style="thin">
        <color indexed="64"/>
      </left>
      <right/>
      <top style="double">
        <color indexed="64"/>
      </top>
      <bottom style="thin">
        <color indexed="8"/>
      </bottom>
      <diagonal/>
    </border>
    <border>
      <left style="thin">
        <color indexed="64"/>
      </left>
      <right style="double">
        <color indexed="64"/>
      </right>
      <top style="double">
        <color indexed="64"/>
      </top>
      <bottom style="thin">
        <color indexed="8"/>
      </bottom>
      <diagonal/>
    </border>
    <border>
      <left style="thin">
        <color indexed="64"/>
      </left>
      <right/>
      <top style="thin">
        <color indexed="8"/>
      </top>
      <bottom style="thin">
        <color indexed="64"/>
      </bottom>
      <diagonal/>
    </border>
    <border>
      <left style="thin">
        <color indexed="64"/>
      </left>
      <right style="double">
        <color indexed="64"/>
      </right>
      <top style="thin">
        <color indexed="64"/>
      </top>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8"/>
      </top>
      <bottom style="thin">
        <color indexed="64"/>
      </bottom>
      <diagonal/>
    </border>
    <border>
      <left/>
      <right style="double">
        <color indexed="8"/>
      </right>
      <top style="double">
        <color indexed="8"/>
      </top>
      <bottom style="double">
        <color indexed="8"/>
      </bottom>
      <diagonal/>
    </border>
    <border>
      <left style="thin">
        <color indexed="8"/>
      </left>
      <right style="thin">
        <color indexed="8"/>
      </right>
      <top style="double">
        <color indexed="64"/>
      </top>
      <bottom style="double">
        <color indexed="8"/>
      </bottom>
      <diagonal/>
    </border>
    <border>
      <left/>
      <right style="double">
        <color indexed="8"/>
      </right>
      <top style="thin">
        <color indexed="8"/>
      </top>
      <bottom style="double">
        <color indexed="8"/>
      </bottom>
      <diagonal/>
    </border>
    <border>
      <left style="medium">
        <color indexed="8"/>
      </left>
      <right style="medium">
        <color indexed="8"/>
      </right>
      <top/>
      <bottom/>
      <diagonal/>
    </border>
    <border>
      <left/>
      <right/>
      <top/>
      <bottom style="medium">
        <color indexed="8"/>
      </bottom>
      <diagonal/>
    </border>
    <border>
      <left style="medium">
        <color indexed="8"/>
      </left>
      <right style="medium">
        <color indexed="8"/>
      </right>
      <top style="medium">
        <color indexed="8"/>
      </top>
      <bottom/>
      <diagonal/>
    </border>
    <border>
      <left style="medium">
        <color indexed="8"/>
      </left>
      <right/>
      <top style="medium">
        <color indexed="8"/>
      </top>
      <bottom style="thin">
        <color indexed="8"/>
      </bottom>
      <diagonal/>
    </border>
    <border>
      <left style="medium">
        <color indexed="8"/>
      </left>
      <right style="thin">
        <color indexed="8"/>
      </right>
      <top style="medium">
        <color indexed="8"/>
      </top>
      <bottom/>
      <diagonal/>
    </border>
    <border>
      <left style="medium">
        <color indexed="8"/>
      </left>
      <right style="medium">
        <color indexed="8"/>
      </right>
      <top style="medium">
        <color indexed="8"/>
      </top>
      <bottom style="medium">
        <color indexed="8"/>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style="thin">
        <color indexed="64"/>
      </right>
      <top/>
      <bottom/>
      <diagonal/>
    </border>
    <border>
      <left style="double">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style="double">
        <color indexed="64"/>
      </top>
      <bottom style="thin">
        <color indexed="64"/>
      </bottom>
      <diagonal/>
    </border>
    <border>
      <left/>
      <right/>
      <top style="medium">
        <color indexed="8"/>
      </top>
      <bottom/>
      <diagonal/>
    </border>
    <border>
      <left/>
      <right style="medium">
        <color indexed="8"/>
      </right>
      <top style="medium">
        <color indexed="8"/>
      </top>
      <bottom/>
      <diagonal/>
    </border>
    <border>
      <left/>
      <right style="thin">
        <color indexed="8"/>
      </right>
      <top style="medium">
        <color indexed="8"/>
      </top>
      <bottom/>
      <diagonal/>
    </border>
    <border>
      <left/>
      <right style="medium">
        <color indexed="8"/>
      </right>
      <top style="medium">
        <color indexed="8"/>
      </top>
      <bottom style="medium">
        <color indexed="8"/>
      </bottom>
      <diagonal/>
    </border>
    <border>
      <left/>
      <right/>
      <top style="medium">
        <color indexed="8"/>
      </top>
      <bottom style="medium">
        <color indexed="8"/>
      </bottom>
      <diagonal/>
    </border>
    <border>
      <left style="double">
        <color indexed="64"/>
      </left>
      <right style="thin">
        <color indexed="64"/>
      </right>
      <top style="thin">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double">
        <color indexed="64"/>
      </left>
      <right style="double">
        <color indexed="64"/>
      </right>
      <top style="double">
        <color indexed="64"/>
      </top>
      <bottom style="double">
        <color indexed="64"/>
      </bottom>
      <diagonal/>
    </border>
    <border>
      <left style="double">
        <color indexed="64"/>
      </left>
      <right style="double">
        <color indexed="64"/>
      </right>
      <top/>
      <bottom style="thin">
        <color indexed="64"/>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rgb="FF000000"/>
      </left>
      <right style="thin">
        <color rgb="FF000000"/>
      </right>
      <top/>
      <bottom style="thin">
        <color rgb="FF000000"/>
      </bottom>
      <diagonal/>
    </border>
  </borders>
  <cellStyleXfs count="8">
    <xf numFmtId="0" fontId="0" fillId="0" borderId="0"/>
    <xf numFmtId="0" fontId="11" fillId="0" borderId="0"/>
    <xf numFmtId="0" fontId="31" fillId="0" borderId="0"/>
    <xf numFmtId="0" fontId="31" fillId="0" borderId="0"/>
    <xf numFmtId="0" fontId="31" fillId="0" borderId="0"/>
    <xf numFmtId="0" fontId="31" fillId="0" borderId="0"/>
    <xf numFmtId="0" fontId="31" fillId="0" borderId="0"/>
    <xf numFmtId="0" fontId="31" fillId="0" borderId="0"/>
  </cellStyleXfs>
  <cellXfs count="463">
    <xf numFmtId="0" fontId="0" fillId="0" borderId="0" xfId="0"/>
    <xf numFmtId="0" fontId="6" fillId="0" borderId="0" xfId="2" applyFont="1" applyAlignment="1">
      <alignment vertical="center"/>
    </xf>
    <xf numFmtId="0" fontId="1" fillId="0" borderId="0" xfId="2" applyFont="1" applyAlignment="1">
      <alignment vertical="center"/>
    </xf>
    <xf numFmtId="0" fontId="10" fillId="0" borderId="0" xfId="2" applyFont="1" applyAlignment="1">
      <alignment horizontal="center" vertical="center"/>
    </xf>
    <xf numFmtId="0" fontId="1" fillId="0" borderId="0" xfId="5" applyFont="1" applyAlignment="1">
      <alignment vertical="center"/>
    </xf>
    <xf numFmtId="0" fontId="11" fillId="0" borderId="0" xfId="1"/>
    <xf numFmtId="0" fontId="11" fillId="0" borderId="0" xfId="1" applyAlignment="1">
      <alignment vertical="center"/>
    </xf>
    <xf numFmtId="0" fontId="0" fillId="0" borderId="0" xfId="0" applyAlignment="1">
      <alignment vertical="center"/>
    </xf>
    <xf numFmtId="0" fontId="13" fillId="0" borderId="0" xfId="5" applyFont="1" applyAlignment="1">
      <alignment vertical="center"/>
    </xf>
    <xf numFmtId="0" fontId="16" fillId="0" borderId="0" xfId="0" applyFont="1" applyAlignment="1">
      <alignment horizontal="center" wrapText="1"/>
    </xf>
    <xf numFmtId="14" fontId="17" fillId="0" borderId="0" xfId="0" applyNumberFormat="1" applyFont="1" applyAlignment="1">
      <alignment horizontal="left" wrapText="1"/>
    </xf>
    <xf numFmtId="14" fontId="18" fillId="0" borderId="0" xfId="0" applyNumberFormat="1" applyFont="1" applyAlignment="1">
      <alignment horizontal="left" wrapText="1"/>
    </xf>
    <xf numFmtId="0" fontId="1" fillId="0" borderId="0" xfId="5" applyFont="1" applyAlignment="1">
      <alignment vertical="center" wrapText="1"/>
    </xf>
    <xf numFmtId="14" fontId="19" fillId="0" borderId="0" xfId="0" applyNumberFormat="1" applyFont="1" applyAlignment="1">
      <alignment horizontal="center" wrapText="1"/>
    </xf>
    <xf numFmtId="40" fontId="21" fillId="0" borderId="1" xfId="5" applyNumberFormat="1" applyFont="1" applyBorder="1" applyAlignment="1">
      <alignment horizontal="right" vertical="center" wrapText="1"/>
    </xf>
    <xf numFmtId="49" fontId="1" fillId="0" borderId="2" xfId="5" applyNumberFormat="1" applyFont="1" applyBorder="1" applyAlignment="1">
      <alignment horizontal="left" vertical="center" wrapText="1"/>
    </xf>
    <xf numFmtId="40" fontId="21" fillId="0" borderId="3" xfId="5" applyNumberFormat="1" applyFont="1" applyBorder="1" applyAlignment="1">
      <alignment horizontal="right" vertical="center" wrapText="1"/>
    </xf>
    <xf numFmtId="40" fontId="21" fillId="0" borderId="4" xfId="5" applyNumberFormat="1" applyFont="1" applyBorder="1" applyAlignment="1">
      <alignment horizontal="right" vertical="center" wrapText="1"/>
    </xf>
    <xf numFmtId="49" fontId="1" fillId="0" borderId="5" xfId="5" applyNumberFormat="1" applyFont="1" applyBorder="1" applyAlignment="1">
      <alignment horizontal="left" vertical="center" wrapText="1"/>
    </xf>
    <xf numFmtId="49" fontId="1" fillId="0" borderId="5" xfId="7" applyNumberFormat="1" applyFont="1" applyBorder="1" applyAlignment="1">
      <alignment horizontal="left" vertical="center" wrapText="1"/>
    </xf>
    <xf numFmtId="49" fontId="1" fillId="0" borderId="6" xfId="5" applyNumberFormat="1" applyFont="1" applyBorder="1" applyAlignment="1">
      <alignment horizontal="left" vertical="center" wrapText="1"/>
    </xf>
    <xf numFmtId="40" fontId="1" fillId="0" borderId="7" xfId="5" applyNumberFormat="1" applyFont="1" applyBorder="1" applyAlignment="1">
      <alignment horizontal="right" vertical="center" wrapText="1"/>
    </xf>
    <xf numFmtId="40" fontId="21" fillId="0" borderId="8" xfId="5" applyNumberFormat="1" applyFont="1" applyBorder="1" applyAlignment="1">
      <alignment horizontal="right" vertical="center" wrapText="1"/>
    </xf>
    <xf numFmtId="14" fontId="1" fillId="0" borderId="6" xfId="5" applyNumberFormat="1" applyFont="1" applyBorder="1" applyAlignment="1">
      <alignment vertical="center" wrapText="1"/>
    </xf>
    <xf numFmtId="0" fontId="3" fillId="0" borderId="0" xfId="5" applyFont="1" applyAlignment="1">
      <alignment vertical="center" wrapText="1"/>
    </xf>
    <xf numFmtId="0" fontId="5" fillId="0" borderId="0" xfId="5" applyFont="1" applyAlignment="1">
      <alignment vertical="center" wrapText="1"/>
    </xf>
    <xf numFmtId="14" fontId="1" fillId="0" borderId="9" xfId="5" applyNumberFormat="1" applyFont="1" applyBorder="1" applyAlignment="1">
      <alignment vertical="center" wrapText="1"/>
    </xf>
    <xf numFmtId="40" fontId="1" fillId="0" borderId="10" xfId="5" applyNumberFormat="1" applyFont="1" applyBorder="1" applyAlignment="1">
      <alignment horizontal="right" vertical="center" wrapText="1"/>
    </xf>
    <xf numFmtId="0" fontId="1" fillId="0" borderId="11" xfId="5" applyFont="1" applyBorder="1" applyAlignment="1">
      <alignment vertical="center" wrapText="1"/>
    </xf>
    <xf numFmtId="40" fontId="1" fillId="0" borderId="11" xfId="5" applyNumberFormat="1" applyFont="1" applyBorder="1" applyAlignment="1">
      <alignment vertical="center" wrapText="1"/>
    </xf>
    <xf numFmtId="40" fontId="1" fillId="0" borderId="12" xfId="5" applyNumberFormat="1" applyFont="1" applyBorder="1" applyAlignment="1">
      <alignment vertical="center" wrapText="1"/>
    </xf>
    <xf numFmtId="40" fontId="1" fillId="0" borderId="13" xfId="5" applyNumberFormat="1" applyFont="1" applyBorder="1" applyAlignment="1">
      <alignment vertical="center" wrapText="1"/>
    </xf>
    <xf numFmtId="40" fontId="1" fillId="0" borderId="0" xfId="5" applyNumberFormat="1" applyFont="1" applyAlignment="1">
      <alignment vertical="center" wrapText="1"/>
    </xf>
    <xf numFmtId="0" fontId="1" fillId="0" borderId="0" xfId="5" applyFont="1" applyAlignment="1">
      <alignment horizontal="right" vertical="center" wrapText="1"/>
    </xf>
    <xf numFmtId="14" fontId="19" fillId="0" borderId="14" xfId="0" applyNumberFormat="1" applyFont="1" applyBorder="1" applyAlignment="1">
      <alignment horizontal="center" wrapText="1"/>
    </xf>
    <xf numFmtId="0" fontId="24" fillId="0" borderId="0" xfId="0" applyFont="1" applyAlignment="1">
      <alignment horizontal="center" wrapText="1"/>
    </xf>
    <xf numFmtId="0" fontId="28" fillId="0" borderId="0" xfId="0" applyFont="1" applyAlignment="1">
      <alignment wrapText="1"/>
    </xf>
    <xf numFmtId="0" fontId="28" fillId="0" borderId="14" xfId="0" applyFont="1" applyBorder="1" applyAlignment="1">
      <alignment horizontal="center" wrapText="1"/>
    </xf>
    <xf numFmtId="14" fontId="28" fillId="0" borderId="0" xfId="0" applyNumberFormat="1" applyFont="1" applyAlignment="1">
      <alignment horizontal="center" wrapText="1"/>
    </xf>
    <xf numFmtId="0" fontId="28" fillId="0" borderId="0" xfId="0" applyFont="1" applyAlignment="1">
      <alignment horizontal="center" wrapText="1"/>
    </xf>
    <xf numFmtId="164" fontId="28" fillId="0" borderId="0" xfId="0" applyNumberFormat="1" applyFont="1" applyAlignment="1">
      <alignment horizontal="center" wrapText="1"/>
    </xf>
    <xf numFmtId="164" fontId="28" fillId="0" borderId="15" xfId="0" applyNumberFormat="1" applyFont="1" applyBorder="1" applyAlignment="1">
      <alignment horizontal="center" wrapText="1"/>
    </xf>
    <xf numFmtId="0" fontId="28" fillId="0" borderId="14" xfId="0" applyFont="1" applyBorder="1" applyAlignment="1">
      <alignment wrapText="1"/>
    </xf>
    <xf numFmtId="40" fontId="28" fillId="0" borderId="0" xfId="0" applyNumberFormat="1" applyFont="1" applyAlignment="1">
      <alignment horizontal="center" wrapText="1"/>
    </xf>
    <xf numFmtId="40" fontId="28" fillId="0" borderId="16" xfId="0" applyNumberFormat="1" applyFont="1" applyBorder="1" applyAlignment="1">
      <alignment horizontal="center" vertical="center" wrapText="1"/>
    </xf>
    <xf numFmtId="40" fontId="28" fillId="0" borderId="17" xfId="0" applyNumberFormat="1" applyFont="1" applyBorder="1" applyAlignment="1">
      <alignment horizontal="center" wrapText="1"/>
    </xf>
    <xf numFmtId="14" fontId="18" fillId="0" borderId="0" xfId="0" applyNumberFormat="1" applyFont="1" applyAlignment="1">
      <alignment horizontal="left" vertical="top" wrapText="1"/>
    </xf>
    <xf numFmtId="0" fontId="23" fillId="0" borderId="0" xfId="0" applyFont="1" applyAlignment="1">
      <alignment horizontal="right" wrapText="1"/>
    </xf>
    <xf numFmtId="0" fontId="0" fillId="0" borderId="18" xfId="0" applyBorder="1" applyAlignment="1">
      <alignment horizontal="center" wrapText="1"/>
    </xf>
    <xf numFmtId="0" fontId="0" fillId="0" borderId="19" xfId="0" applyBorder="1" applyAlignment="1">
      <alignment wrapText="1"/>
    </xf>
    <xf numFmtId="0" fontId="15" fillId="0" borderId="19" xfId="0" applyFont="1" applyBorder="1" applyAlignment="1">
      <alignment wrapText="1"/>
    </xf>
    <xf numFmtId="0" fontId="15" fillId="0" borderId="19" xfId="0" applyFont="1" applyBorder="1" applyAlignment="1">
      <alignment horizontal="center" wrapText="1"/>
    </xf>
    <xf numFmtId="0" fontId="30" fillId="0" borderId="19" xfId="0" applyFont="1" applyBorder="1" applyAlignment="1">
      <alignment wrapText="1"/>
    </xf>
    <xf numFmtId="0" fontId="0" fillId="0" borderId="20" xfId="0" applyBorder="1" applyAlignment="1">
      <alignment wrapText="1"/>
    </xf>
    <xf numFmtId="39" fontId="19" fillId="0" borderId="0" xfId="0" applyNumberFormat="1" applyFont="1" applyAlignment="1">
      <alignment horizontal="center" wrapText="1"/>
    </xf>
    <xf numFmtId="39" fontId="28" fillId="0" borderId="0" xfId="0" applyNumberFormat="1" applyFont="1" applyAlignment="1">
      <alignment horizontal="center" wrapText="1"/>
    </xf>
    <xf numFmtId="39" fontId="28" fillId="0" borderId="15" xfId="0" applyNumberFormat="1" applyFont="1" applyBorder="1" applyAlignment="1">
      <alignment horizontal="center" wrapText="1"/>
    </xf>
    <xf numFmtId="14" fontId="29" fillId="0" borderId="19" xfId="0" applyNumberFormat="1" applyFont="1" applyBorder="1" applyAlignment="1">
      <alignment vertical="top" wrapText="1"/>
    </xf>
    <xf numFmtId="165" fontId="29" fillId="0" borderId="19" xfId="0" applyNumberFormat="1" applyFont="1" applyBorder="1" applyAlignment="1">
      <alignment vertical="top" wrapText="1"/>
    </xf>
    <xf numFmtId="0" fontId="29" fillId="0" borderId="19" xfId="0" applyFont="1" applyBorder="1" applyAlignment="1">
      <alignment vertical="top" wrapText="1"/>
    </xf>
    <xf numFmtId="49" fontId="0" fillId="0" borderId="19" xfId="0" applyNumberFormat="1" applyBorder="1" applyAlignment="1">
      <alignment vertical="top" wrapText="1"/>
    </xf>
    <xf numFmtId="49" fontId="0" fillId="0" borderId="20" xfId="0" applyNumberFormat="1" applyBorder="1" applyAlignment="1">
      <alignment vertical="top" wrapText="1"/>
    </xf>
    <xf numFmtId="39" fontId="29" fillId="0" borderId="21" xfId="0" applyNumberFormat="1" applyFont="1" applyBorder="1" applyAlignment="1">
      <alignment horizontal="right" vertical="top" wrapText="1"/>
    </xf>
    <xf numFmtId="49" fontId="0" fillId="0" borderId="22" xfId="0" applyNumberFormat="1" applyBorder="1" applyAlignment="1">
      <alignment vertical="top" wrapText="1"/>
    </xf>
    <xf numFmtId="40" fontId="0" fillId="0" borderId="22" xfId="0" applyNumberFormat="1" applyBorder="1" applyAlignment="1">
      <alignment vertical="top" wrapText="1"/>
    </xf>
    <xf numFmtId="49" fontId="0" fillId="0" borderId="23" xfId="0" applyNumberFormat="1" applyBorder="1" applyAlignment="1">
      <alignment vertical="top" wrapText="1"/>
    </xf>
    <xf numFmtId="39" fontId="29" fillId="0" borderId="24" xfId="0" applyNumberFormat="1" applyFont="1" applyBorder="1" applyAlignment="1">
      <alignment vertical="top" wrapText="1"/>
    </xf>
    <xf numFmtId="49" fontId="0" fillId="0" borderId="25" xfId="0" applyNumberFormat="1" applyBorder="1" applyAlignment="1">
      <alignment vertical="top" wrapText="1"/>
    </xf>
    <xf numFmtId="49" fontId="0" fillId="0" borderId="26" xfId="0" applyNumberFormat="1" applyBorder="1" applyAlignment="1">
      <alignment vertical="top" wrapText="1"/>
    </xf>
    <xf numFmtId="39" fontId="29" fillId="0" borderId="27" xfId="0" applyNumberFormat="1" applyFont="1" applyBorder="1" applyAlignment="1">
      <alignment vertical="top" wrapText="1"/>
    </xf>
    <xf numFmtId="49" fontId="0" fillId="0" borderId="28" xfId="0" applyNumberFormat="1" applyBorder="1" applyAlignment="1">
      <alignment vertical="top" wrapText="1"/>
    </xf>
    <xf numFmtId="49" fontId="0" fillId="0" borderId="29" xfId="0" applyNumberFormat="1" applyBorder="1" applyAlignment="1">
      <alignment vertical="top" wrapText="1"/>
    </xf>
    <xf numFmtId="39" fontId="29" fillId="0" borderId="19" xfId="0" applyNumberFormat="1" applyFont="1" applyBorder="1" applyAlignment="1">
      <alignment vertical="top" wrapText="1"/>
    </xf>
    <xf numFmtId="166" fontId="32" fillId="0" borderId="30" xfId="0" applyNumberFormat="1" applyFont="1" applyBorder="1" applyAlignment="1" applyProtection="1">
      <alignment horizontal="center"/>
      <protection hidden="1"/>
    </xf>
    <xf numFmtId="0" fontId="15" fillId="0" borderId="30" xfId="4" applyFont="1" applyBorder="1" applyAlignment="1" applyProtection="1">
      <alignment vertical="center"/>
      <protection hidden="1"/>
    </xf>
    <xf numFmtId="167" fontId="15" fillId="0" borderId="30" xfId="0" applyNumberFormat="1" applyFont="1" applyBorder="1" applyProtection="1">
      <protection hidden="1"/>
    </xf>
    <xf numFmtId="0" fontId="15" fillId="0" borderId="30" xfId="0" applyFont="1" applyBorder="1" applyProtection="1">
      <protection hidden="1"/>
    </xf>
    <xf numFmtId="0" fontId="15" fillId="0" borderId="30" xfId="0" applyFont="1" applyBorder="1" applyAlignment="1" applyProtection="1">
      <alignment horizontal="center"/>
      <protection hidden="1"/>
    </xf>
    <xf numFmtId="166" fontId="30" fillId="0" borderId="30" xfId="0" applyNumberFormat="1" applyFont="1" applyBorder="1" applyAlignment="1" applyProtection="1">
      <alignment horizontal="center"/>
      <protection hidden="1"/>
    </xf>
    <xf numFmtId="166" fontId="15" fillId="0" borderId="31" xfId="0" applyNumberFormat="1" applyFont="1" applyBorder="1" applyProtection="1">
      <protection hidden="1"/>
    </xf>
    <xf numFmtId="0" fontId="15" fillId="2" borderId="30" xfId="0" applyFont="1" applyFill="1" applyBorder="1" applyAlignment="1" applyProtection="1">
      <alignment horizontal="center"/>
      <protection locked="0" hidden="1"/>
    </xf>
    <xf numFmtId="0" fontId="15" fillId="2" borderId="30" xfId="0" applyFont="1" applyFill="1" applyBorder="1" applyProtection="1">
      <protection locked="0" hidden="1"/>
    </xf>
    <xf numFmtId="14" fontId="15" fillId="2" borderId="30" xfId="0" applyNumberFormat="1" applyFont="1" applyFill="1" applyBorder="1" applyProtection="1">
      <protection locked="0" hidden="1"/>
    </xf>
    <xf numFmtId="168" fontId="15" fillId="2" borderId="30" xfId="0" applyNumberFormat="1" applyFont="1" applyFill="1" applyBorder="1" applyProtection="1">
      <protection locked="0" hidden="1"/>
    </xf>
    <xf numFmtId="166" fontId="15" fillId="2" borderId="30" xfId="0" applyNumberFormat="1" applyFont="1" applyFill="1" applyBorder="1" applyProtection="1">
      <protection locked="0" hidden="1"/>
    </xf>
    <xf numFmtId="49" fontId="15" fillId="0" borderId="32" xfId="0" applyNumberFormat="1" applyFont="1" applyBorder="1" applyAlignment="1" applyProtection="1">
      <alignment textRotation="90" wrapText="1"/>
      <protection hidden="1"/>
    </xf>
    <xf numFmtId="0" fontId="30" fillId="0" borderId="33" xfId="0" applyFont="1" applyBorder="1" applyProtection="1">
      <protection hidden="1"/>
    </xf>
    <xf numFmtId="0" fontId="30" fillId="0" borderId="34" xfId="3" applyFont="1" applyBorder="1" applyAlignment="1" applyProtection="1">
      <alignment horizontal="center" vertical="center"/>
      <protection hidden="1"/>
    </xf>
    <xf numFmtId="0" fontId="30" fillId="0" borderId="35" xfId="3" applyFont="1" applyBorder="1" applyAlignment="1" applyProtection="1">
      <alignment horizontal="center" vertical="center"/>
      <protection hidden="1"/>
    </xf>
    <xf numFmtId="0" fontId="30" fillId="0" borderId="35" xfId="3" applyFont="1" applyBorder="1" applyAlignment="1" applyProtection="1">
      <alignment horizontal="center" vertical="center" wrapText="1"/>
      <protection hidden="1"/>
    </xf>
    <xf numFmtId="0" fontId="30" fillId="0" borderId="30" xfId="0" applyFont="1" applyBorder="1" applyAlignment="1" applyProtection="1">
      <alignment horizontal="center" vertical="center" wrapText="1"/>
      <protection hidden="1"/>
    </xf>
    <xf numFmtId="0" fontId="30" fillId="0" borderId="30" xfId="3" applyFont="1" applyBorder="1" applyAlignment="1" applyProtection="1">
      <alignment horizontal="center" vertical="center" wrapText="1"/>
      <protection hidden="1"/>
    </xf>
    <xf numFmtId="169" fontId="30" fillId="0" borderId="36" xfId="7" applyNumberFormat="1" applyFont="1" applyBorder="1" applyAlignment="1" applyProtection="1">
      <alignment horizontal="center" vertical="center"/>
      <protection hidden="1"/>
    </xf>
    <xf numFmtId="49" fontId="15" fillId="2" borderId="30" xfId="3" applyNumberFormat="1" applyFont="1" applyFill="1" applyBorder="1" applyAlignment="1" applyProtection="1">
      <alignment horizontal="center" vertical="center" wrapText="1"/>
      <protection locked="0" hidden="1"/>
    </xf>
    <xf numFmtId="1" fontId="15" fillId="2" borderId="36" xfId="3" applyNumberFormat="1" applyFont="1" applyFill="1" applyBorder="1" applyAlignment="1" applyProtection="1">
      <alignment horizontal="center" vertical="center" wrapText="1"/>
      <protection locked="0" hidden="1"/>
    </xf>
    <xf numFmtId="0" fontId="15" fillId="2" borderId="31" xfId="0" applyFont="1" applyFill="1" applyBorder="1" applyAlignment="1" applyProtection="1">
      <alignment horizontal="center" vertical="center" wrapText="1"/>
      <protection locked="0" hidden="1"/>
    </xf>
    <xf numFmtId="0" fontId="15" fillId="2" borderId="37" xfId="0" applyFont="1" applyFill="1" applyBorder="1" applyAlignment="1" applyProtection="1">
      <alignment horizontal="center" vertical="center" wrapText="1"/>
      <protection locked="0" hidden="1"/>
    </xf>
    <xf numFmtId="49" fontId="15" fillId="3" borderId="35" xfId="3" applyNumberFormat="1" applyFont="1" applyFill="1" applyBorder="1" applyAlignment="1" applyProtection="1">
      <alignment horizontal="center" vertical="center" wrapText="1"/>
      <protection locked="0" hidden="1"/>
    </xf>
    <xf numFmtId="1" fontId="15" fillId="3" borderId="38" xfId="3" applyNumberFormat="1" applyFont="1" applyFill="1" applyBorder="1" applyAlignment="1" applyProtection="1">
      <alignment horizontal="center" vertical="center" wrapText="1"/>
      <protection locked="0" hidden="1"/>
    </xf>
    <xf numFmtId="0" fontId="15" fillId="3" borderId="37" xfId="0" applyFont="1" applyFill="1" applyBorder="1" applyAlignment="1" applyProtection="1">
      <alignment horizontal="center" vertical="center" wrapText="1"/>
      <protection locked="0" hidden="1"/>
    </xf>
    <xf numFmtId="0" fontId="30" fillId="0" borderId="34" xfId="3" applyFont="1" applyBorder="1" applyAlignment="1" applyProtection="1">
      <alignment horizontal="left" vertical="center"/>
      <protection hidden="1"/>
    </xf>
    <xf numFmtId="0" fontId="0" fillId="0" borderId="19" xfId="0" applyBorder="1" applyAlignment="1">
      <alignment horizontal="center" wrapText="1"/>
    </xf>
    <xf numFmtId="40" fontId="21" fillId="0" borderId="39" xfId="5" applyNumberFormat="1" applyFont="1" applyBorder="1" applyAlignment="1">
      <alignment horizontal="right" vertical="center" wrapText="1"/>
    </xf>
    <xf numFmtId="40" fontId="1" fillId="0" borderId="13" xfId="5" applyNumberFormat="1" applyFont="1" applyBorder="1" applyAlignment="1">
      <alignment horizontal="right" vertical="center" wrapText="1"/>
    </xf>
    <xf numFmtId="170" fontId="1" fillId="0" borderId="22" xfId="7" applyNumberFormat="1" applyFont="1" applyBorder="1" applyAlignment="1">
      <alignment vertical="center" shrinkToFit="1"/>
    </xf>
    <xf numFmtId="0" fontId="1" fillId="4" borderId="0" xfId="5" applyFont="1" applyFill="1" applyAlignment="1">
      <alignment vertical="center"/>
    </xf>
    <xf numFmtId="0" fontId="2" fillId="4" borderId="0" xfId="5" applyFont="1" applyFill="1" applyAlignment="1">
      <alignment vertical="center"/>
    </xf>
    <xf numFmtId="0" fontId="3" fillId="4" borderId="0" xfId="5" applyFont="1" applyFill="1" applyAlignment="1">
      <alignment vertical="center"/>
    </xf>
    <xf numFmtId="0" fontId="4" fillId="4" borderId="0" xfId="5" applyFont="1" applyFill="1" applyAlignment="1">
      <alignment vertical="center"/>
    </xf>
    <xf numFmtId="0" fontId="7" fillId="4" borderId="0" xfId="5" applyFont="1" applyFill="1" applyAlignment="1">
      <alignment vertical="center"/>
    </xf>
    <xf numFmtId="0" fontId="8" fillId="4" borderId="0" xfId="5" applyFont="1" applyFill="1" applyAlignment="1">
      <alignment vertical="center"/>
    </xf>
    <xf numFmtId="0" fontId="1" fillId="4" borderId="40" xfId="5" applyFont="1" applyFill="1" applyBorder="1" applyAlignment="1">
      <alignment vertical="center"/>
    </xf>
    <xf numFmtId="0" fontId="5" fillId="4" borderId="0" xfId="5" applyFont="1" applyFill="1" applyAlignment="1">
      <alignment vertical="center"/>
    </xf>
    <xf numFmtId="0" fontId="14" fillId="4" borderId="0" xfId="5" applyFont="1" applyFill="1" applyAlignment="1">
      <alignment vertical="center"/>
    </xf>
    <xf numFmtId="0" fontId="10" fillId="4" borderId="0" xfId="5" applyFont="1" applyFill="1" applyAlignment="1">
      <alignment vertical="center"/>
    </xf>
    <xf numFmtId="0" fontId="1" fillId="4" borderId="0" xfId="5" applyFont="1" applyFill="1" applyAlignment="1">
      <alignment horizontal="left" vertical="center"/>
    </xf>
    <xf numFmtId="49" fontId="1" fillId="2" borderId="1" xfId="5" applyNumberFormat="1" applyFont="1" applyFill="1" applyBorder="1" applyAlignment="1" applyProtection="1">
      <alignment horizontal="left" vertical="center"/>
      <protection locked="0"/>
    </xf>
    <xf numFmtId="0" fontId="1" fillId="5" borderId="3" xfId="5" applyFont="1" applyFill="1" applyBorder="1" applyAlignment="1" applyProtection="1">
      <alignment horizontal="left" vertical="center"/>
      <protection locked="0"/>
    </xf>
    <xf numFmtId="0" fontId="1" fillId="5" borderId="8" xfId="5" applyFont="1" applyFill="1" applyBorder="1" applyAlignment="1" applyProtection="1">
      <alignment horizontal="left" vertical="center"/>
      <protection locked="0"/>
    </xf>
    <xf numFmtId="0" fontId="5" fillId="0" borderId="41" xfId="5" applyFont="1" applyBorder="1" applyAlignment="1">
      <alignment vertical="center"/>
    </xf>
    <xf numFmtId="0" fontId="1" fillId="0" borderId="42" xfId="5" applyFont="1" applyBorder="1" applyAlignment="1">
      <alignment vertical="center"/>
    </xf>
    <xf numFmtId="0" fontId="34" fillId="4" borderId="0" xfId="5" applyFont="1" applyFill="1" applyAlignment="1">
      <alignment vertical="center"/>
    </xf>
    <xf numFmtId="0" fontId="1" fillId="4" borderId="0" xfId="5" applyFont="1" applyFill="1" applyAlignment="1">
      <alignment vertical="center" wrapText="1"/>
    </xf>
    <xf numFmtId="0" fontId="0" fillId="3" borderId="0" xfId="0" applyFill="1" applyAlignment="1">
      <alignment wrapText="1"/>
    </xf>
    <xf numFmtId="0" fontId="0" fillId="3" borderId="0" xfId="0" applyFill="1" applyAlignment="1">
      <alignment horizontal="center" vertical="top" wrapText="1"/>
    </xf>
    <xf numFmtId="0" fontId="0" fillId="3" borderId="0" xfId="0" applyFill="1" applyAlignment="1">
      <alignment horizontal="center" wrapText="1"/>
    </xf>
    <xf numFmtId="0" fontId="0" fillId="6" borderId="0" xfId="0" applyFill="1" applyAlignment="1">
      <alignment wrapText="1"/>
    </xf>
    <xf numFmtId="0" fontId="16" fillId="3" borderId="0" xfId="0" applyFont="1" applyFill="1" applyAlignment="1">
      <alignment horizontal="center" wrapText="1"/>
    </xf>
    <xf numFmtId="0" fontId="15" fillId="0" borderId="43" xfId="0" applyFont="1" applyBorder="1" applyAlignment="1">
      <alignment wrapText="1"/>
    </xf>
    <xf numFmtId="0" fontId="1" fillId="7" borderId="0" xfId="5" applyFont="1" applyFill="1" applyAlignment="1">
      <alignment vertical="center"/>
    </xf>
    <xf numFmtId="0" fontId="13" fillId="7" borderId="0" xfId="5" applyFont="1" applyFill="1" applyAlignment="1">
      <alignment vertical="center"/>
    </xf>
    <xf numFmtId="0" fontId="1" fillId="7" borderId="0" xfId="5" applyFont="1" applyFill="1" applyAlignment="1">
      <alignment vertical="top" wrapText="1"/>
    </xf>
    <xf numFmtId="49" fontId="1" fillId="3" borderId="30" xfId="5" applyNumberFormat="1" applyFont="1" applyFill="1" applyBorder="1" applyAlignment="1">
      <alignment vertical="center"/>
    </xf>
    <xf numFmtId="0" fontId="1" fillId="3" borderId="30" xfId="5" applyFont="1" applyFill="1" applyBorder="1" applyAlignment="1">
      <alignment vertical="center"/>
    </xf>
    <xf numFmtId="0" fontId="0" fillId="7" borderId="0" xfId="0" applyFill="1" applyAlignment="1">
      <alignment wrapText="1"/>
    </xf>
    <xf numFmtId="0" fontId="12" fillId="7" borderId="41" xfId="5" applyFont="1" applyFill="1" applyBorder="1" applyAlignment="1">
      <alignment vertical="center"/>
    </xf>
    <xf numFmtId="49" fontId="13" fillId="7" borderId="42" xfId="5" applyNumberFormat="1" applyFont="1" applyFill="1" applyBorder="1" applyAlignment="1">
      <alignment horizontal="right" vertical="center"/>
    </xf>
    <xf numFmtId="0" fontId="13" fillId="7" borderId="41" xfId="5" applyFont="1" applyFill="1" applyBorder="1" applyAlignment="1">
      <alignment vertical="center"/>
    </xf>
    <xf numFmtId="40" fontId="13" fillId="7" borderId="42" xfId="5" applyNumberFormat="1" applyFont="1" applyFill="1" applyBorder="1" applyAlignment="1">
      <alignment horizontal="right" vertical="center"/>
    </xf>
    <xf numFmtId="0" fontId="12" fillId="7" borderId="44" xfId="5" applyFont="1" applyFill="1" applyBorder="1" applyAlignment="1">
      <alignment vertical="center"/>
    </xf>
    <xf numFmtId="0" fontId="12" fillId="7" borderId="45" xfId="5" applyFont="1" applyFill="1" applyBorder="1" applyAlignment="1">
      <alignment vertical="center"/>
    </xf>
    <xf numFmtId="0" fontId="12" fillId="7" borderId="46" xfId="5" applyFont="1" applyFill="1" applyBorder="1" applyAlignment="1">
      <alignment vertical="center"/>
    </xf>
    <xf numFmtId="0" fontId="1" fillId="7" borderId="47" xfId="5" applyFont="1" applyFill="1" applyBorder="1" applyAlignment="1">
      <alignment vertical="top" wrapText="1"/>
    </xf>
    <xf numFmtId="49" fontId="1" fillId="7" borderId="0" xfId="5" applyNumberFormat="1" applyFont="1" applyFill="1" applyAlignment="1">
      <alignment horizontal="right" vertical="top" wrapText="1"/>
    </xf>
    <xf numFmtId="40" fontId="1" fillId="7" borderId="48" xfId="5" applyNumberFormat="1" applyFont="1" applyFill="1" applyBorder="1" applyAlignment="1">
      <alignment horizontal="right" vertical="top" wrapText="1"/>
    </xf>
    <xf numFmtId="49" fontId="1" fillId="7" borderId="47" xfId="5" applyNumberFormat="1" applyFont="1" applyFill="1" applyBorder="1" applyAlignment="1">
      <alignment vertical="top" wrapText="1"/>
    </xf>
    <xf numFmtId="0" fontId="1" fillId="7" borderId="48" xfId="5" applyFont="1" applyFill="1" applyBorder="1" applyAlignment="1">
      <alignment horizontal="right" vertical="top" wrapText="1"/>
    </xf>
    <xf numFmtId="0" fontId="1" fillId="7" borderId="49" xfId="5" applyFont="1" applyFill="1" applyBorder="1" applyAlignment="1">
      <alignment vertical="top" wrapText="1"/>
    </xf>
    <xf numFmtId="40" fontId="1" fillId="7" borderId="50" xfId="5" applyNumberFormat="1" applyFont="1" applyFill="1" applyBorder="1" applyAlignment="1">
      <alignment horizontal="right" vertical="top" wrapText="1"/>
    </xf>
    <xf numFmtId="49" fontId="1" fillId="7" borderId="51" xfId="5" applyNumberFormat="1" applyFont="1" applyFill="1" applyBorder="1" applyAlignment="1">
      <alignment horizontal="right" vertical="top" wrapText="1"/>
    </xf>
    <xf numFmtId="0" fontId="1" fillId="7" borderId="50" xfId="5" applyFont="1" applyFill="1" applyBorder="1" applyAlignment="1">
      <alignment horizontal="right" vertical="top" wrapText="1"/>
    </xf>
    <xf numFmtId="49" fontId="1" fillId="7" borderId="49" xfId="5" applyNumberFormat="1" applyFont="1" applyFill="1" applyBorder="1" applyAlignment="1">
      <alignment vertical="top" wrapText="1"/>
    </xf>
    <xf numFmtId="49" fontId="1" fillId="7" borderId="0" xfId="5" applyNumberFormat="1" applyFont="1" applyFill="1" applyAlignment="1">
      <alignment vertical="top" wrapText="1"/>
    </xf>
    <xf numFmtId="14" fontId="0" fillId="7" borderId="0" xfId="0" applyNumberFormat="1" applyFill="1" applyAlignment="1">
      <alignment horizontal="center" wrapText="1"/>
    </xf>
    <xf numFmtId="0" fontId="0" fillId="7" borderId="0" xfId="0" applyFill="1" applyAlignment="1">
      <alignment horizontal="center" wrapText="1"/>
    </xf>
    <xf numFmtId="164" fontId="0" fillId="7" borderId="0" xfId="0" applyNumberFormat="1" applyFill="1" applyAlignment="1">
      <alignment horizontal="right" wrapText="1"/>
    </xf>
    <xf numFmtId="40" fontId="0" fillId="7" borderId="0" xfId="0" applyNumberFormat="1" applyFill="1" applyAlignment="1">
      <alignment wrapText="1"/>
    </xf>
    <xf numFmtId="0" fontId="0" fillId="3" borderId="0" xfId="0" applyFill="1"/>
    <xf numFmtId="0" fontId="15" fillId="3" borderId="0" xfId="0" applyFont="1" applyFill="1" applyProtection="1">
      <protection hidden="1"/>
    </xf>
    <xf numFmtId="0" fontId="15" fillId="3" borderId="0" xfId="0" applyFont="1" applyFill="1"/>
    <xf numFmtId="0" fontId="33" fillId="3" borderId="0" xfId="0" applyFont="1" applyFill="1"/>
    <xf numFmtId="0" fontId="33" fillId="3" borderId="0" xfId="6" applyFont="1" applyFill="1" applyAlignment="1">
      <alignment vertical="center"/>
    </xf>
    <xf numFmtId="0" fontId="26" fillId="7" borderId="30" xfId="5" applyFont="1" applyFill="1" applyBorder="1" applyAlignment="1">
      <alignment horizontal="center" vertical="center"/>
    </xf>
    <xf numFmtId="0" fontId="15" fillId="8" borderId="0" xfId="0" applyFont="1" applyFill="1" applyProtection="1">
      <protection hidden="1"/>
    </xf>
    <xf numFmtId="0" fontId="15" fillId="7" borderId="30" xfId="5" applyFont="1" applyFill="1" applyBorder="1" applyAlignment="1">
      <alignment horizontal="center" vertical="top" wrapText="1"/>
    </xf>
    <xf numFmtId="0" fontId="30" fillId="3" borderId="0" xfId="0" applyFont="1" applyFill="1" applyProtection="1">
      <protection hidden="1"/>
    </xf>
    <xf numFmtId="0" fontId="15" fillId="3" borderId="0" xfId="0" applyFont="1" applyFill="1" applyAlignment="1" applyProtection="1">
      <alignment horizontal="left"/>
      <protection hidden="1"/>
    </xf>
    <xf numFmtId="0" fontId="15" fillId="3" borderId="0" xfId="0" applyFont="1" applyFill="1" applyAlignment="1" applyProtection="1">
      <alignment horizontal="center"/>
      <protection hidden="1"/>
    </xf>
    <xf numFmtId="14" fontId="15" fillId="3" borderId="0" xfId="0" applyNumberFormat="1" applyFont="1" applyFill="1" applyAlignment="1" applyProtection="1">
      <alignment horizontal="center" vertical="center" textRotation="90" wrapText="1"/>
      <protection hidden="1"/>
    </xf>
    <xf numFmtId="39" fontId="1" fillId="7" borderId="0" xfId="5" applyNumberFormat="1" applyFont="1" applyFill="1" applyAlignment="1">
      <alignment vertical="center"/>
    </xf>
    <xf numFmtId="49" fontId="1" fillId="7" borderId="0" xfId="5" applyNumberFormat="1" applyFont="1" applyFill="1" applyAlignment="1">
      <alignment vertical="center"/>
    </xf>
    <xf numFmtId="14" fontId="18" fillId="3" borderId="0" xfId="0" applyNumberFormat="1" applyFont="1" applyFill="1" applyAlignment="1">
      <alignment horizontal="left" wrapText="1"/>
    </xf>
    <xf numFmtId="0" fontId="23" fillId="7" borderId="0" xfId="0" applyFont="1" applyFill="1" applyAlignment="1">
      <alignment wrapText="1"/>
    </xf>
    <xf numFmtId="0" fontId="23" fillId="7" borderId="0" xfId="0" applyFont="1" applyFill="1" applyAlignment="1">
      <alignment horizontal="center" wrapText="1"/>
    </xf>
    <xf numFmtId="0" fontId="28" fillId="7" borderId="0" xfId="0" applyFont="1" applyFill="1" applyAlignment="1">
      <alignment horizontal="center" wrapText="1"/>
    </xf>
    <xf numFmtId="0" fontId="28" fillId="7" borderId="0" xfId="0" applyFont="1" applyFill="1" applyAlignment="1">
      <alignment wrapText="1"/>
    </xf>
    <xf numFmtId="14" fontId="18" fillId="3" borderId="0" xfId="0" applyNumberFormat="1" applyFont="1" applyFill="1" applyAlignment="1">
      <alignment horizontal="left" vertical="top" wrapText="1"/>
    </xf>
    <xf numFmtId="0" fontId="0" fillId="7" borderId="0" xfId="0" applyFill="1" applyAlignment="1">
      <alignment vertical="top" wrapText="1"/>
    </xf>
    <xf numFmtId="39" fontId="0" fillId="7" borderId="0" xfId="0" applyNumberFormat="1" applyFill="1" applyAlignment="1">
      <alignment horizontal="right" wrapText="1"/>
    </xf>
    <xf numFmtId="0" fontId="20" fillId="0" borderId="0" xfId="0" applyFont="1" applyAlignment="1">
      <alignment wrapText="1"/>
    </xf>
    <xf numFmtId="39" fontId="26" fillId="0" borderId="52" xfId="0" applyNumberFormat="1" applyFont="1" applyBorder="1" applyAlignment="1">
      <alignment wrapText="1"/>
    </xf>
    <xf numFmtId="39" fontId="26" fillId="0" borderId="53" xfId="0" applyNumberFormat="1" applyFont="1" applyBorder="1" applyAlignment="1">
      <alignment wrapText="1"/>
    </xf>
    <xf numFmtId="0" fontId="27" fillId="0" borderId="0" xfId="0" applyFont="1" applyAlignment="1">
      <alignment wrapText="1"/>
    </xf>
    <xf numFmtId="0" fontId="23" fillId="0" borderId="18" xfId="0" applyFont="1" applyBorder="1" applyAlignment="1">
      <alignment vertical="top" wrapText="1"/>
    </xf>
    <xf numFmtId="40" fontId="28" fillId="0" borderId="19" xfId="0" applyNumberFormat="1" applyFont="1" applyBorder="1" applyAlignment="1">
      <alignment vertical="top" wrapText="1"/>
    </xf>
    <xf numFmtId="39" fontId="29" fillId="0" borderId="19" xfId="0" applyNumberFormat="1" applyFont="1" applyBorder="1" applyAlignment="1">
      <alignment horizontal="right" vertical="top" wrapText="1"/>
    </xf>
    <xf numFmtId="0" fontId="23" fillId="0" borderId="54" xfId="0" applyFont="1" applyBorder="1" applyAlignment="1">
      <alignment vertical="top" wrapText="1"/>
    </xf>
    <xf numFmtId="40" fontId="28" fillId="0" borderId="45" xfId="0" applyNumberFormat="1" applyFont="1" applyBorder="1" applyAlignment="1">
      <alignment vertical="top" wrapText="1"/>
    </xf>
    <xf numFmtId="39" fontId="28" fillId="0" borderId="45" xfId="0" applyNumberFormat="1" applyFont="1" applyBorder="1" applyAlignment="1">
      <alignment vertical="top" wrapText="1"/>
    </xf>
    <xf numFmtId="0" fontId="23" fillId="0" borderId="14" xfId="0" applyFont="1" applyBorder="1" applyAlignment="1">
      <alignment vertical="top" wrapText="1"/>
    </xf>
    <xf numFmtId="40" fontId="28" fillId="0" borderId="0" xfId="0" applyNumberFormat="1" applyFont="1" applyAlignment="1">
      <alignment vertical="top" wrapText="1"/>
    </xf>
    <xf numFmtId="39" fontId="28" fillId="0" borderId="0" xfId="0" applyNumberFormat="1" applyFont="1" applyAlignment="1">
      <alignment vertical="top" wrapText="1"/>
    </xf>
    <xf numFmtId="0" fontId="23" fillId="0" borderId="55" xfId="0" applyFont="1" applyBorder="1" applyAlignment="1">
      <alignment vertical="top" wrapText="1"/>
    </xf>
    <xf numFmtId="40" fontId="28" fillId="0" borderId="51" xfId="0" applyNumberFormat="1" applyFont="1" applyBorder="1" applyAlignment="1">
      <alignment vertical="top" wrapText="1"/>
    </xf>
    <xf numFmtId="39" fontId="28" fillId="0" borderId="51" xfId="0" applyNumberFormat="1" applyFont="1" applyBorder="1" applyAlignment="1">
      <alignment vertical="top" wrapText="1"/>
    </xf>
    <xf numFmtId="0" fontId="5" fillId="4" borderId="0" xfId="5" applyFont="1" applyFill="1" applyAlignment="1">
      <alignment vertical="center" wrapText="1"/>
    </xf>
    <xf numFmtId="0" fontId="3" fillId="4" borderId="0" xfId="5" applyFont="1" applyFill="1" applyAlignment="1">
      <alignment vertical="center" wrapText="1"/>
    </xf>
    <xf numFmtId="0" fontId="14" fillId="4" borderId="0" xfId="5" applyFont="1" applyFill="1" applyAlignment="1">
      <alignment vertical="center" wrapText="1"/>
    </xf>
    <xf numFmtId="0" fontId="1" fillId="4" borderId="30" xfId="5" applyFont="1" applyFill="1" applyBorder="1" applyAlignment="1">
      <alignment vertical="center" wrapText="1"/>
    </xf>
    <xf numFmtId="0" fontId="13" fillId="4" borderId="0" xfId="5" applyFont="1" applyFill="1" applyAlignment="1">
      <alignment vertical="center" wrapText="1"/>
    </xf>
    <xf numFmtId="0" fontId="1" fillId="0" borderId="2" xfId="5" applyFont="1" applyBorder="1" applyAlignment="1">
      <alignment vertical="center"/>
    </xf>
    <xf numFmtId="14" fontId="1" fillId="0" borderId="5" xfId="5" applyNumberFormat="1" applyFont="1" applyBorder="1" applyAlignment="1">
      <alignment vertical="center"/>
    </xf>
    <xf numFmtId="14" fontId="1" fillId="0" borderId="6" xfId="5" applyNumberFormat="1" applyFont="1" applyBorder="1" applyAlignment="1">
      <alignment vertical="center"/>
    </xf>
    <xf numFmtId="40" fontId="13" fillId="7" borderId="42" xfId="5" applyNumberFormat="1" applyFont="1" applyFill="1" applyBorder="1" applyAlignment="1">
      <alignment vertical="center"/>
    </xf>
    <xf numFmtId="0" fontId="13" fillId="7" borderId="22" xfId="5" applyFont="1" applyFill="1" applyBorder="1" applyAlignment="1">
      <alignment vertical="center"/>
    </xf>
    <xf numFmtId="0" fontId="13" fillId="7" borderId="30" xfId="5" applyFont="1" applyFill="1" applyBorder="1" applyAlignment="1">
      <alignment horizontal="center" vertical="center"/>
    </xf>
    <xf numFmtId="0" fontId="13" fillId="7" borderId="0" xfId="5" applyFont="1" applyFill="1" applyAlignment="1">
      <alignment vertical="center" wrapText="1"/>
    </xf>
    <xf numFmtId="0" fontId="13" fillId="7" borderId="30" xfId="5" applyFont="1" applyFill="1" applyBorder="1" applyAlignment="1">
      <alignment vertical="center"/>
    </xf>
    <xf numFmtId="49" fontId="1" fillId="7" borderId="56" xfId="5" applyNumberFormat="1" applyFont="1" applyFill="1" applyBorder="1" applyAlignment="1">
      <alignment vertical="top" wrapText="1"/>
    </xf>
    <xf numFmtId="0" fontId="1" fillId="7" borderId="0" xfId="5" applyFont="1" applyFill="1" applyAlignment="1">
      <alignment horizontal="right" vertical="top" wrapText="1"/>
    </xf>
    <xf numFmtId="0" fontId="1" fillId="7" borderId="30" xfId="5" applyFont="1" applyFill="1" applyBorder="1" applyAlignment="1">
      <alignment horizontal="center" vertical="top" wrapText="1"/>
    </xf>
    <xf numFmtId="0" fontId="1" fillId="7" borderId="30" xfId="5" applyFont="1" applyFill="1" applyBorder="1" applyAlignment="1">
      <alignment vertical="top" wrapText="1"/>
    </xf>
    <xf numFmtId="49" fontId="1" fillId="7" borderId="57" xfId="5" applyNumberFormat="1" applyFont="1" applyFill="1" applyBorder="1" applyAlignment="1">
      <alignment vertical="top" wrapText="1"/>
    </xf>
    <xf numFmtId="0" fontId="1" fillId="7" borderId="57" xfId="5" applyFont="1" applyFill="1" applyBorder="1" applyAlignment="1">
      <alignment vertical="top" wrapText="1"/>
    </xf>
    <xf numFmtId="0" fontId="1" fillId="7" borderId="57" xfId="5" applyFont="1" applyFill="1" applyBorder="1" applyAlignment="1">
      <alignment horizontal="right" vertical="top" wrapText="1"/>
    </xf>
    <xf numFmtId="0" fontId="1" fillId="7" borderId="58" xfId="5" applyFont="1" applyFill="1" applyBorder="1" applyAlignment="1">
      <alignment horizontal="right" vertical="top" wrapText="1"/>
    </xf>
    <xf numFmtId="40" fontId="1" fillId="7" borderId="59" xfId="5" applyNumberFormat="1" applyFont="1" applyFill="1" applyBorder="1" applyAlignment="1">
      <alignment horizontal="right" vertical="top" wrapText="1"/>
    </xf>
    <xf numFmtId="0" fontId="35" fillId="7" borderId="0" xfId="5" applyFont="1" applyFill="1" applyAlignment="1">
      <alignment vertical="center"/>
    </xf>
    <xf numFmtId="0" fontId="35" fillId="7" borderId="41" xfId="5" applyFont="1" applyFill="1" applyBorder="1" applyAlignment="1">
      <alignment vertical="center"/>
    </xf>
    <xf numFmtId="0" fontId="9" fillId="7" borderId="44" xfId="5" applyFont="1" applyFill="1" applyBorder="1" applyAlignment="1">
      <alignment vertical="center"/>
    </xf>
    <xf numFmtId="0" fontId="35" fillId="7" borderId="47" xfId="5" applyFont="1" applyFill="1" applyBorder="1" applyAlignment="1">
      <alignment vertical="top" wrapText="1"/>
    </xf>
    <xf numFmtId="0" fontId="35" fillId="7" borderId="49" xfId="5" applyFont="1" applyFill="1" applyBorder="1" applyAlignment="1">
      <alignment vertical="top" wrapText="1"/>
    </xf>
    <xf numFmtId="0" fontId="35" fillId="7" borderId="0" xfId="5" applyFont="1" applyFill="1" applyAlignment="1">
      <alignment vertical="top" wrapText="1"/>
    </xf>
    <xf numFmtId="0" fontId="35" fillId="7" borderId="0" xfId="0" applyFont="1" applyFill="1" applyAlignment="1">
      <alignment vertical="top" wrapText="1"/>
    </xf>
    <xf numFmtId="0" fontId="1" fillId="7" borderId="47" xfId="5" applyFont="1" applyFill="1" applyBorder="1" applyAlignment="1">
      <alignment horizontal="right" vertical="top" wrapText="1"/>
    </xf>
    <xf numFmtId="49" fontId="1" fillId="7" borderId="44" xfId="5" applyNumberFormat="1" applyFont="1" applyFill="1" applyBorder="1" applyAlignment="1">
      <alignment horizontal="right" vertical="top" wrapText="1"/>
    </xf>
    <xf numFmtId="0" fontId="13" fillId="7" borderId="60" xfId="5" applyFont="1" applyFill="1" applyBorder="1" applyAlignment="1">
      <alignment vertical="center" wrapText="1"/>
    </xf>
    <xf numFmtId="0" fontId="1" fillId="7" borderId="61" xfId="5" applyFont="1" applyFill="1" applyBorder="1" applyAlignment="1">
      <alignment horizontal="right" vertical="top" wrapText="1"/>
    </xf>
    <xf numFmtId="0" fontId="1" fillId="7" borderId="62" xfId="5" applyFont="1" applyFill="1" applyBorder="1" applyAlignment="1">
      <alignment horizontal="right" vertical="top" wrapText="1"/>
    </xf>
    <xf numFmtId="14" fontId="1" fillId="7" borderId="0" xfId="5" applyNumberFormat="1" applyFont="1" applyFill="1" applyAlignment="1">
      <alignment vertical="center"/>
    </xf>
    <xf numFmtId="0" fontId="0" fillId="0" borderId="0" xfId="0" applyAlignment="1">
      <alignment horizontal="left" wrapText="1"/>
    </xf>
    <xf numFmtId="0" fontId="0" fillId="0" borderId="0" xfId="0" applyAlignment="1">
      <alignment wrapText="1"/>
    </xf>
    <xf numFmtId="0" fontId="23" fillId="0" borderId="14" xfId="0" applyFont="1" applyBorder="1" applyAlignment="1">
      <alignment horizontal="center" wrapText="1"/>
    </xf>
    <xf numFmtId="40" fontId="23" fillId="0" borderId="0" xfId="0" applyNumberFormat="1" applyFont="1" applyAlignment="1">
      <alignment horizontal="center" wrapText="1"/>
    </xf>
    <xf numFmtId="39" fontId="25" fillId="0" borderId="52" xfId="0" applyNumberFormat="1" applyFont="1" applyBorder="1" applyAlignment="1">
      <alignment wrapText="1"/>
    </xf>
    <xf numFmtId="0" fontId="26" fillId="0" borderId="53" xfId="0" applyFont="1" applyBorder="1" applyAlignment="1">
      <alignment wrapText="1"/>
    </xf>
    <xf numFmtId="40" fontId="28" fillId="0" borderId="63" xfId="0" applyNumberFormat="1" applyFont="1" applyBorder="1" applyAlignment="1">
      <alignment horizontal="center" wrapText="1"/>
    </xf>
    <xf numFmtId="40" fontId="29" fillId="0" borderId="19" xfId="0" applyNumberFormat="1" applyFont="1" applyBorder="1" applyAlignment="1">
      <alignment horizontal="right" vertical="top" wrapText="1"/>
    </xf>
    <xf numFmtId="0" fontId="23" fillId="0" borderId="64" xfId="0" applyFont="1" applyBorder="1" applyAlignment="1">
      <alignment vertical="top" wrapText="1"/>
    </xf>
    <xf numFmtId="40" fontId="29" fillId="0" borderId="65" xfId="0" applyNumberFormat="1" applyFont="1" applyBorder="1" applyAlignment="1">
      <alignment horizontal="right" vertical="top" wrapText="1"/>
    </xf>
    <xf numFmtId="0" fontId="23" fillId="0" borderId="52" xfId="0" applyFont="1" applyBorder="1" applyAlignment="1">
      <alignment vertical="top" wrapText="1"/>
    </xf>
    <xf numFmtId="0" fontId="23" fillId="0" borderId="21" xfId="0" applyFont="1" applyBorder="1" applyAlignment="1">
      <alignment vertical="top" wrapText="1"/>
    </xf>
    <xf numFmtId="40" fontId="28" fillId="0" borderId="22" xfId="0" applyNumberFormat="1" applyFont="1" applyBorder="1" applyAlignment="1">
      <alignment vertical="top" wrapText="1"/>
    </xf>
    <xf numFmtId="40" fontId="29" fillId="0" borderId="25" xfId="0" applyNumberFormat="1" applyFont="1" applyBorder="1" applyAlignment="1">
      <alignment horizontal="right" vertical="top" wrapText="1"/>
    </xf>
    <xf numFmtId="0" fontId="23" fillId="0" borderId="42" xfId="0" applyFont="1" applyBorder="1" applyAlignment="1">
      <alignment vertical="top" wrapText="1"/>
    </xf>
    <xf numFmtId="40" fontId="29" fillId="0" borderId="41" xfId="0" applyNumberFormat="1" applyFont="1" applyBorder="1" applyAlignment="1">
      <alignment horizontal="right" vertical="top" wrapText="1"/>
    </xf>
    <xf numFmtId="0" fontId="23" fillId="0" borderId="66" xfId="0" applyFont="1" applyBorder="1" applyAlignment="1">
      <alignment vertical="top" wrapText="1"/>
    </xf>
    <xf numFmtId="40" fontId="29" fillId="0" borderId="22" xfId="0" applyNumberFormat="1" applyFont="1" applyBorder="1" applyAlignment="1">
      <alignment horizontal="right" vertical="top" wrapText="1"/>
    </xf>
    <xf numFmtId="0" fontId="23" fillId="0" borderId="16" xfId="0" applyFont="1" applyBorder="1" applyAlignment="1">
      <alignment vertical="top" wrapText="1"/>
    </xf>
    <xf numFmtId="40" fontId="28" fillId="0" borderId="17" xfId="0" applyNumberFormat="1" applyFont="1" applyBorder="1" applyAlignment="1">
      <alignment vertical="top" wrapText="1"/>
    </xf>
    <xf numFmtId="40" fontId="29" fillId="0" borderId="17" xfId="0" applyNumberFormat="1" applyFont="1" applyBorder="1" applyAlignment="1">
      <alignment horizontal="right" vertical="top" wrapText="1"/>
    </xf>
    <xf numFmtId="0" fontId="23" fillId="0" borderId="67" xfId="0" applyFont="1" applyBorder="1" applyAlignment="1">
      <alignment vertical="top" wrapText="1"/>
    </xf>
    <xf numFmtId="40" fontId="29" fillId="0" borderId="68" xfId="0" applyNumberFormat="1" applyFont="1" applyBorder="1" applyAlignment="1">
      <alignment horizontal="right" vertical="top" wrapText="1"/>
    </xf>
    <xf numFmtId="0" fontId="23" fillId="0" borderId="69" xfId="0" applyFont="1" applyBorder="1" applyAlignment="1">
      <alignment vertical="top" wrapText="1"/>
    </xf>
    <xf numFmtId="14" fontId="29" fillId="2" borderId="30" xfId="0" applyNumberFormat="1" applyFont="1" applyFill="1" applyBorder="1" applyAlignment="1" applyProtection="1">
      <alignment vertical="top" wrapText="1"/>
      <protection locked="0"/>
    </xf>
    <xf numFmtId="165" fontId="29" fillId="2" borderId="30" xfId="0" applyNumberFormat="1" applyFont="1" applyFill="1" applyBorder="1" applyAlignment="1" applyProtection="1">
      <alignment vertical="top" wrapText="1"/>
      <protection locked="0"/>
    </xf>
    <xf numFmtId="14" fontId="29" fillId="2" borderId="22" xfId="0" applyNumberFormat="1" applyFont="1" applyFill="1" applyBorder="1" applyAlignment="1" applyProtection="1">
      <alignment vertical="top" wrapText="1"/>
      <protection locked="0"/>
    </xf>
    <xf numFmtId="165" fontId="29" fillId="2" borderId="22" xfId="0" applyNumberFormat="1" applyFont="1" applyFill="1" applyBorder="1" applyAlignment="1" applyProtection="1">
      <alignment vertical="top" wrapText="1"/>
      <protection locked="0"/>
    </xf>
    <xf numFmtId="14" fontId="29" fillId="2" borderId="17" xfId="0" applyNumberFormat="1" applyFont="1" applyFill="1" applyBorder="1" applyAlignment="1" applyProtection="1">
      <alignment vertical="top" wrapText="1"/>
      <protection locked="0"/>
    </xf>
    <xf numFmtId="165" fontId="29" fillId="2" borderId="17" xfId="0" applyNumberFormat="1" applyFont="1" applyFill="1" applyBorder="1" applyAlignment="1" applyProtection="1">
      <alignment vertical="top" wrapText="1"/>
      <protection locked="0"/>
    </xf>
    <xf numFmtId="0" fontId="29" fillId="2" borderId="43" xfId="0" applyFont="1" applyFill="1" applyBorder="1" applyAlignment="1" applyProtection="1">
      <alignment vertical="top" wrapText="1"/>
      <protection locked="0"/>
    </xf>
    <xf numFmtId="49" fontId="31" fillId="2" borderId="43" xfId="0" applyNumberFormat="1" applyFont="1" applyFill="1" applyBorder="1" applyAlignment="1" applyProtection="1">
      <alignment vertical="top" wrapText="1"/>
      <protection locked="0"/>
    </xf>
    <xf numFmtId="49" fontId="31" fillId="2" borderId="70" xfId="0" applyNumberFormat="1" applyFont="1" applyFill="1" applyBorder="1" applyAlignment="1" applyProtection="1">
      <alignment vertical="top" wrapText="1"/>
      <protection locked="0"/>
    </xf>
    <xf numFmtId="0" fontId="29" fillId="2" borderId="30" xfId="0" applyFont="1" applyFill="1" applyBorder="1" applyAlignment="1" applyProtection="1">
      <alignment vertical="top" wrapText="1"/>
      <protection locked="0"/>
    </xf>
    <xf numFmtId="49" fontId="31" fillId="2" borderId="30" xfId="0" applyNumberFormat="1" applyFont="1" applyFill="1" applyBorder="1" applyAlignment="1" applyProtection="1">
      <alignment vertical="top" wrapText="1"/>
      <protection locked="0"/>
    </xf>
    <xf numFmtId="49" fontId="31" fillId="2" borderId="71" xfId="0" applyNumberFormat="1" applyFont="1" applyFill="1" applyBorder="1" applyAlignment="1" applyProtection="1">
      <alignment vertical="top" wrapText="1"/>
      <protection locked="0"/>
    </xf>
    <xf numFmtId="0" fontId="29" fillId="2" borderId="22" xfId="0" applyFont="1" applyFill="1" applyBorder="1" applyAlignment="1" applyProtection="1">
      <alignment vertical="top" wrapText="1"/>
      <protection locked="0"/>
    </xf>
    <xf numFmtId="49" fontId="0" fillId="2" borderId="22" xfId="0" applyNumberFormat="1" applyFill="1" applyBorder="1" applyAlignment="1" applyProtection="1">
      <alignment vertical="top" wrapText="1"/>
      <protection locked="0"/>
    </xf>
    <xf numFmtId="49" fontId="0" fillId="2" borderId="23" xfId="0" applyNumberFormat="1" applyFill="1" applyBorder="1" applyAlignment="1" applyProtection="1">
      <alignment vertical="top" wrapText="1"/>
      <protection locked="0"/>
    </xf>
    <xf numFmtId="49" fontId="0" fillId="2" borderId="17" xfId="0" applyNumberFormat="1" applyFill="1" applyBorder="1" applyAlignment="1" applyProtection="1">
      <alignment vertical="top" wrapText="1"/>
      <protection locked="0"/>
    </xf>
    <xf numFmtId="49" fontId="0" fillId="2" borderId="63" xfId="0" applyNumberFormat="1" applyFill="1" applyBorder="1" applyAlignment="1" applyProtection="1">
      <alignment vertical="top" wrapText="1"/>
      <protection locked="0"/>
    </xf>
    <xf numFmtId="0" fontId="29" fillId="2" borderId="19" xfId="0" applyFont="1" applyFill="1" applyBorder="1" applyAlignment="1" applyProtection="1">
      <alignment vertical="top" wrapText="1"/>
      <protection locked="0"/>
    </xf>
    <xf numFmtId="49" fontId="0" fillId="2" borderId="19" xfId="0" applyNumberFormat="1" applyFill="1" applyBorder="1" applyAlignment="1" applyProtection="1">
      <alignment vertical="top" wrapText="1"/>
      <protection locked="0"/>
    </xf>
    <xf numFmtId="49" fontId="0" fillId="2" borderId="20" xfId="0" applyNumberFormat="1" applyFill="1" applyBorder="1" applyAlignment="1" applyProtection="1">
      <alignment vertical="top" wrapText="1"/>
      <protection locked="0"/>
    </xf>
    <xf numFmtId="40" fontId="29" fillId="2" borderId="72" xfId="0" applyNumberFormat="1" applyFont="1" applyFill="1" applyBorder="1" applyAlignment="1" applyProtection="1">
      <alignment horizontal="right" vertical="top" wrapText="1"/>
      <protection locked="0"/>
    </xf>
    <xf numFmtId="40" fontId="29" fillId="2" borderId="73" xfId="0" applyNumberFormat="1" applyFont="1" applyFill="1" applyBorder="1" applyAlignment="1" applyProtection="1">
      <alignment horizontal="right" vertical="top" wrapText="1"/>
      <protection locked="0"/>
    </xf>
    <xf numFmtId="49" fontId="31" fillId="2" borderId="74" xfId="0" applyNumberFormat="1" applyFont="1" applyFill="1" applyBorder="1" applyAlignment="1" applyProtection="1">
      <alignment vertical="top" wrapText="1"/>
      <protection locked="0"/>
    </xf>
    <xf numFmtId="40" fontId="31" fillId="2" borderId="30" xfId="0" applyNumberFormat="1" applyFont="1" applyFill="1" applyBorder="1" applyAlignment="1" applyProtection="1">
      <alignment vertical="top" wrapText="1"/>
      <protection locked="0"/>
    </xf>
    <xf numFmtId="49" fontId="31" fillId="2" borderId="75" xfId="0" applyNumberFormat="1" applyFont="1" applyFill="1" applyBorder="1" applyAlignment="1" applyProtection="1">
      <alignment vertical="top" wrapText="1"/>
      <protection locked="0"/>
    </xf>
    <xf numFmtId="40" fontId="31" fillId="2" borderId="74" xfId="0" applyNumberFormat="1" applyFont="1" applyFill="1" applyBorder="1" applyAlignment="1" applyProtection="1">
      <alignment vertical="top" wrapText="1"/>
      <protection locked="0"/>
    </xf>
    <xf numFmtId="40" fontId="29" fillId="2" borderId="24" xfId="0" applyNumberFormat="1" applyFont="1" applyFill="1" applyBorder="1" applyAlignment="1" applyProtection="1">
      <alignment horizontal="right" vertical="top" wrapText="1"/>
      <protection locked="0"/>
    </xf>
    <xf numFmtId="49" fontId="0" fillId="2" borderId="25" xfId="0" applyNumberFormat="1" applyFill="1" applyBorder="1" applyAlignment="1" applyProtection="1">
      <alignment vertical="top" wrapText="1"/>
      <protection locked="0"/>
    </xf>
    <xf numFmtId="40" fontId="0" fillId="2" borderId="22" xfId="0" applyNumberFormat="1" applyFill="1" applyBorder="1" applyAlignment="1" applyProtection="1">
      <alignment vertical="top" wrapText="1"/>
      <protection locked="0"/>
    </xf>
    <xf numFmtId="49" fontId="0" fillId="2" borderId="26" xfId="0" applyNumberFormat="1" applyFill="1" applyBorder="1" applyAlignment="1" applyProtection="1">
      <alignment vertical="top" wrapText="1"/>
      <protection locked="0"/>
    </xf>
    <xf numFmtId="40" fontId="0" fillId="2" borderId="25" xfId="0" applyNumberFormat="1" applyFill="1" applyBorder="1" applyAlignment="1" applyProtection="1">
      <alignment vertical="top" wrapText="1"/>
      <protection locked="0"/>
    </xf>
    <xf numFmtId="40" fontId="29" fillId="2" borderId="21" xfId="0" applyNumberFormat="1" applyFont="1" applyFill="1" applyBorder="1" applyAlignment="1" applyProtection="1">
      <alignment horizontal="right" vertical="top" wrapText="1"/>
      <protection locked="0"/>
    </xf>
    <xf numFmtId="40" fontId="29" fillId="2" borderId="16" xfId="0" applyNumberFormat="1" applyFont="1" applyFill="1" applyBorder="1" applyAlignment="1" applyProtection="1">
      <alignment horizontal="right" vertical="top" wrapText="1"/>
      <protection locked="0"/>
    </xf>
    <xf numFmtId="40" fontId="29" fillId="2" borderId="18" xfId="0" applyNumberFormat="1" applyFont="1" applyFill="1" applyBorder="1" applyAlignment="1" applyProtection="1">
      <alignment horizontal="right" vertical="top" wrapText="1"/>
      <protection locked="0"/>
    </xf>
    <xf numFmtId="40" fontId="0" fillId="2" borderId="76" xfId="0" applyNumberFormat="1" applyFill="1" applyBorder="1" applyAlignment="1" applyProtection="1">
      <alignment vertical="top" wrapText="1"/>
      <protection locked="0"/>
    </xf>
    <xf numFmtId="40" fontId="0" fillId="2" borderId="19" xfId="0" applyNumberFormat="1" applyFill="1" applyBorder="1" applyAlignment="1" applyProtection="1">
      <alignment vertical="top" wrapText="1"/>
      <protection locked="0"/>
    </xf>
    <xf numFmtId="40" fontId="29" fillId="2" borderId="77" xfId="0" applyNumberFormat="1" applyFont="1" applyFill="1" applyBorder="1" applyAlignment="1" applyProtection="1">
      <alignment horizontal="right" vertical="top" wrapText="1"/>
      <protection locked="0"/>
    </xf>
    <xf numFmtId="0" fontId="0" fillId="0" borderId="0" xfId="0" applyAlignment="1">
      <alignment horizontal="center" vertical="top" wrapText="1"/>
    </xf>
    <xf numFmtId="40" fontId="30" fillId="0" borderId="78" xfId="0" applyNumberFormat="1" applyFont="1" applyBorder="1" applyAlignment="1">
      <alignment wrapText="1"/>
    </xf>
    <xf numFmtId="40" fontId="30" fillId="0" borderId="0" xfId="0" applyNumberFormat="1" applyFont="1" applyAlignment="1">
      <alignment wrapText="1"/>
    </xf>
    <xf numFmtId="0" fontId="0" fillId="0" borderId="0" xfId="0" applyAlignment="1">
      <alignment horizontal="center" wrapText="1"/>
    </xf>
    <xf numFmtId="0" fontId="0" fillId="0" borderId="21" xfId="0" applyBorder="1" applyAlignment="1">
      <alignment horizontal="center" vertical="top" wrapText="1"/>
    </xf>
    <xf numFmtId="1" fontId="0" fillId="2" borderId="22" xfId="0" applyNumberFormat="1" applyFill="1" applyBorder="1" applyAlignment="1" applyProtection="1">
      <alignment wrapText="1"/>
      <protection locked="0"/>
    </xf>
    <xf numFmtId="40" fontId="0" fillId="2" borderId="22" xfId="0" applyNumberFormat="1" applyFill="1" applyBorder="1" applyAlignment="1" applyProtection="1">
      <alignment wrapText="1"/>
      <protection locked="0"/>
    </xf>
    <xf numFmtId="0" fontId="15" fillId="2" borderId="22" xfId="0" applyFont="1" applyFill="1" applyBorder="1" applyAlignment="1" applyProtection="1">
      <alignment wrapText="1"/>
      <protection locked="0"/>
    </xf>
    <xf numFmtId="0" fontId="0" fillId="2" borderId="22" xfId="0" applyFill="1" applyBorder="1" applyAlignment="1" applyProtection="1">
      <alignment wrapText="1"/>
      <protection locked="0"/>
    </xf>
    <xf numFmtId="0" fontId="0" fillId="2" borderId="23" xfId="0" applyFill="1" applyBorder="1" applyAlignment="1" applyProtection="1">
      <alignment wrapText="1"/>
      <protection locked="0"/>
    </xf>
    <xf numFmtId="0" fontId="15" fillId="2" borderId="23" xfId="0" applyFont="1" applyFill="1" applyBorder="1" applyAlignment="1" applyProtection="1">
      <alignment wrapText="1"/>
      <protection locked="0"/>
    </xf>
    <xf numFmtId="0" fontId="1" fillId="3" borderId="0" xfId="5" applyFont="1" applyFill="1" applyAlignment="1">
      <alignment vertical="center" wrapText="1"/>
    </xf>
    <xf numFmtId="40" fontId="1" fillId="2" borderId="22" xfId="5" applyNumberFormat="1" applyFont="1" applyFill="1" applyBorder="1" applyAlignment="1" applyProtection="1">
      <alignment horizontal="right" vertical="center" wrapText="1"/>
      <protection locked="0"/>
    </xf>
    <xf numFmtId="4" fontId="1" fillId="2" borderId="79" xfId="5" applyNumberFormat="1" applyFont="1" applyFill="1" applyBorder="1" applyAlignment="1" applyProtection="1">
      <alignment horizontal="right" vertical="center" wrapText="1"/>
      <protection locked="0"/>
    </xf>
    <xf numFmtId="40" fontId="1" fillId="2" borderId="79" xfId="5" applyNumberFormat="1" applyFont="1" applyFill="1" applyBorder="1" applyAlignment="1" applyProtection="1">
      <alignment horizontal="right" vertical="center" wrapText="1"/>
      <protection locked="0"/>
    </xf>
    <xf numFmtId="40" fontId="1" fillId="2" borderId="7" xfId="5" applyNumberFormat="1" applyFont="1" applyFill="1" applyBorder="1" applyAlignment="1" applyProtection="1">
      <alignment horizontal="right" vertical="center" wrapText="1"/>
      <protection locked="0"/>
    </xf>
    <xf numFmtId="40" fontId="1" fillId="7" borderId="0" xfId="5" applyNumberFormat="1" applyFont="1" applyFill="1" applyAlignment="1">
      <alignment vertical="top" wrapText="1"/>
    </xf>
    <xf numFmtId="40" fontId="1" fillId="7" borderId="30" xfId="5" applyNumberFormat="1" applyFont="1" applyFill="1" applyBorder="1" applyAlignment="1">
      <alignment vertical="top" wrapText="1"/>
    </xf>
    <xf numFmtId="0" fontId="15" fillId="2" borderId="80" xfId="0" applyFont="1" applyFill="1" applyBorder="1" applyAlignment="1" applyProtection="1">
      <alignment horizontal="center"/>
      <protection locked="0" hidden="1"/>
    </xf>
    <xf numFmtId="0" fontId="15" fillId="2" borderId="31" xfId="3" applyFont="1" applyFill="1" applyBorder="1" applyAlignment="1" applyProtection="1">
      <alignment horizontal="center" vertical="center" wrapText="1"/>
      <protection locked="0" hidden="1"/>
    </xf>
    <xf numFmtId="0" fontId="15" fillId="2" borderId="37" xfId="3" applyFont="1" applyFill="1" applyBorder="1" applyAlignment="1" applyProtection="1">
      <alignment horizontal="center" vertical="center" wrapText="1"/>
      <protection locked="0" hidden="1"/>
    </xf>
    <xf numFmtId="49" fontId="15" fillId="3" borderId="37" xfId="3" applyNumberFormat="1" applyFont="1" applyFill="1" applyBorder="1" applyAlignment="1" applyProtection="1">
      <alignment horizontal="center" vertical="center" wrapText="1"/>
      <protection locked="0" hidden="1"/>
    </xf>
    <xf numFmtId="40" fontId="31" fillId="2" borderId="31" xfId="0" applyNumberFormat="1" applyFont="1" applyFill="1" applyBorder="1" applyAlignment="1" applyProtection="1">
      <alignment vertical="top" wrapText="1"/>
      <protection locked="0"/>
    </xf>
    <xf numFmtId="0" fontId="1" fillId="7" borderId="81" xfId="5" applyFont="1" applyFill="1" applyBorder="1" applyAlignment="1">
      <alignment vertical="center"/>
    </xf>
    <xf numFmtId="40" fontId="31" fillId="2" borderId="82" xfId="0" applyNumberFormat="1" applyFont="1" applyFill="1" applyBorder="1" applyAlignment="1" applyProtection="1">
      <alignment vertical="top" wrapText="1"/>
      <protection locked="0"/>
    </xf>
    <xf numFmtId="40" fontId="0" fillId="2" borderId="83" xfId="0" applyNumberFormat="1" applyFill="1" applyBorder="1" applyAlignment="1" applyProtection="1">
      <alignment vertical="top" wrapText="1"/>
      <protection locked="0"/>
    </xf>
    <xf numFmtId="40" fontId="31" fillId="2" borderId="84" xfId="0" applyNumberFormat="1" applyFont="1" applyFill="1" applyBorder="1" applyAlignment="1" applyProtection="1">
      <alignment vertical="top" wrapText="1"/>
      <protection locked="0"/>
    </xf>
    <xf numFmtId="40" fontId="31" fillId="2" borderId="85" xfId="0" applyNumberFormat="1" applyFont="1" applyFill="1" applyBorder="1" applyAlignment="1" applyProtection="1">
      <alignment vertical="top" wrapText="1"/>
      <protection locked="0"/>
    </xf>
    <xf numFmtId="40" fontId="0" fillId="2" borderId="57" xfId="0" applyNumberFormat="1" applyFill="1" applyBorder="1" applyAlignment="1" applyProtection="1">
      <alignment vertical="top" wrapText="1"/>
      <protection locked="0"/>
    </xf>
    <xf numFmtId="40" fontId="0" fillId="2" borderId="86" xfId="0" applyNumberFormat="1" applyFill="1" applyBorder="1" applyAlignment="1" applyProtection="1">
      <alignment vertical="top" wrapText="1"/>
      <protection locked="0"/>
    </xf>
    <xf numFmtId="49" fontId="0" fillId="2" borderId="49" xfId="0" applyNumberFormat="1" applyFill="1" applyBorder="1" applyAlignment="1" applyProtection="1">
      <alignment vertical="top" wrapText="1"/>
      <protection locked="0"/>
    </xf>
    <xf numFmtId="40" fontId="0" fillId="2" borderId="50" xfId="0" applyNumberFormat="1" applyFill="1" applyBorder="1" applyAlignment="1" applyProtection="1">
      <alignment vertical="top" wrapText="1"/>
      <protection locked="0"/>
    </xf>
    <xf numFmtId="40" fontId="0" fillId="2" borderId="30" xfId="0" applyNumberFormat="1" applyFill="1" applyBorder="1" applyAlignment="1" applyProtection="1">
      <alignment vertical="top" wrapText="1"/>
      <protection locked="0"/>
    </xf>
    <xf numFmtId="49" fontId="0" fillId="2" borderId="87" xfId="0" applyNumberFormat="1" applyFill="1" applyBorder="1" applyAlignment="1" applyProtection="1">
      <alignment vertical="top" wrapText="1"/>
      <protection locked="0"/>
    </xf>
    <xf numFmtId="40" fontId="0" fillId="2" borderId="31" xfId="0" applyNumberFormat="1" applyFill="1" applyBorder="1" applyAlignment="1" applyProtection="1">
      <alignment vertical="top" wrapText="1"/>
      <protection locked="0"/>
    </xf>
    <xf numFmtId="40" fontId="0" fillId="2" borderId="88" xfId="0" applyNumberFormat="1" applyFill="1" applyBorder="1" applyAlignment="1" applyProtection="1">
      <alignment vertical="top" wrapText="1"/>
      <protection locked="0"/>
    </xf>
    <xf numFmtId="14" fontId="29" fillId="2" borderId="74" xfId="0" applyNumberFormat="1" applyFont="1" applyFill="1" applyBorder="1" applyAlignment="1" applyProtection="1">
      <alignment vertical="top" wrapText="1"/>
      <protection locked="0"/>
    </xf>
    <xf numFmtId="14" fontId="29" fillId="2" borderId="25" xfId="0" applyNumberFormat="1" applyFont="1" applyFill="1" applyBorder="1" applyAlignment="1" applyProtection="1">
      <alignment vertical="top" wrapText="1"/>
      <protection locked="0"/>
    </xf>
    <xf numFmtId="14" fontId="28" fillId="0" borderId="89" xfId="0" applyNumberFormat="1" applyFont="1" applyBorder="1" applyAlignment="1">
      <alignment horizontal="center" wrapText="1"/>
    </xf>
    <xf numFmtId="165" fontId="29" fillId="2" borderId="90" xfId="0" applyNumberFormat="1" applyFont="1" applyFill="1" applyBorder="1" applyAlignment="1" applyProtection="1">
      <alignment vertical="top" wrapText="1"/>
      <protection locked="0"/>
    </xf>
    <xf numFmtId="165" fontId="29" fillId="2" borderId="91" xfId="0" applyNumberFormat="1" applyFont="1" applyFill="1" applyBorder="1" applyAlignment="1" applyProtection="1">
      <alignment vertical="top" wrapText="1"/>
      <protection locked="0"/>
    </xf>
    <xf numFmtId="49" fontId="15" fillId="2" borderId="35" xfId="3" applyNumberFormat="1" applyFont="1" applyFill="1" applyBorder="1" applyAlignment="1" applyProtection="1">
      <alignment horizontal="center" vertical="center" wrapText="1"/>
      <protection locked="0" hidden="1"/>
    </xf>
    <xf numFmtId="49" fontId="1" fillId="2" borderId="92" xfId="3" applyNumberFormat="1" applyFont="1" applyFill="1" applyBorder="1" applyAlignment="1" applyProtection="1">
      <alignment horizontal="center" vertical="center" wrapText="1"/>
      <protection locked="0" hidden="1"/>
    </xf>
    <xf numFmtId="49" fontId="1" fillId="2" borderId="93" xfId="3" applyNumberFormat="1" applyFont="1" applyFill="1" applyBorder="1" applyAlignment="1" applyProtection="1">
      <alignment horizontal="center" vertical="center" wrapText="1"/>
      <protection locked="0" hidden="1"/>
    </xf>
    <xf numFmtId="49" fontId="1" fillId="2" borderId="94" xfId="3" applyNumberFormat="1" applyFont="1" applyFill="1" applyBorder="1" applyAlignment="1" applyProtection="1">
      <alignment horizontal="center" vertical="center" wrapText="1"/>
      <protection locked="0" hidden="1"/>
    </xf>
    <xf numFmtId="170" fontId="1" fillId="2" borderId="79" xfId="5" applyNumberFormat="1" applyFont="1" applyFill="1" applyBorder="1" applyAlignment="1" applyProtection="1">
      <alignment vertical="center" shrinkToFit="1"/>
      <protection locked="0"/>
    </xf>
    <xf numFmtId="0" fontId="0" fillId="9" borderId="19" xfId="0" applyFill="1" applyBorder="1" applyAlignment="1">
      <alignment wrapText="1"/>
    </xf>
    <xf numFmtId="0" fontId="0" fillId="9" borderId="22" xfId="0" applyFill="1" applyBorder="1" applyAlignment="1">
      <alignment wrapText="1"/>
    </xf>
    <xf numFmtId="0" fontId="1" fillId="3" borderId="0" xfId="5" applyFont="1" applyFill="1" applyAlignment="1">
      <alignment vertical="center"/>
    </xf>
    <xf numFmtId="168" fontId="15" fillId="3" borderId="0" xfId="0" applyNumberFormat="1" applyFont="1" applyFill="1"/>
    <xf numFmtId="14" fontId="15" fillId="2" borderId="95" xfId="7" applyNumberFormat="1" applyFont="1" applyFill="1" applyBorder="1" applyAlignment="1" applyProtection="1">
      <alignment horizontal="center" vertical="center"/>
      <protection locked="0" hidden="1"/>
    </xf>
    <xf numFmtId="14" fontId="15" fillId="3" borderId="96" xfId="7" applyNumberFormat="1" applyFont="1" applyFill="1" applyBorder="1" applyAlignment="1" applyProtection="1">
      <alignment horizontal="center" vertical="center"/>
      <protection locked="0" hidden="1"/>
    </xf>
    <xf numFmtId="14" fontId="1" fillId="2" borderId="97" xfId="3" applyNumberFormat="1" applyFont="1" applyFill="1" applyBorder="1" applyAlignment="1" applyProtection="1">
      <alignment horizontal="center" vertical="center" wrapText="1"/>
      <protection locked="0" hidden="1"/>
    </xf>
    <xf numFmtId="1" fontId="15" fillId="2" borderId="30" xfId="0" applyNumberFormat="1" applyFont="1" applyFill="1" applyBorder="1" applyAlignment="1" applyProtection="1">
      <alignment horizontal="center"/>
      <protection locked="0" hidden="1"/>
    </xf>
    <xf numFmtId="170" fontId="1" fillId="0" borderId="56" xfId="7" applyNumberFormat="1" applyFont="1" applyBorder="1" applyAlignment="1">
      <alignment vertical="center" shrinkToFit="1"/>
    </xf>
    <xf numFmtId="0" fontId="29" fillId="2" borderId="56" xfId="0" applyFont="1" applyFill="1" applyBorder="1" applyAlignment="1" applyProtection="1">
      <alignment vertical="top" wrapText="1"/>
      <protection locked="0"/>
    </xf>
    <xf numFmtId="168" fontId="15" fillId="2" borderId="30" xfId="0" applyNumberFormat="1" applyFont="1" applyFill="1" applyBorder="1" applyAlignment="1" applyProtection="1">
      <alignment horizontal="center"/>
      <protection locked="0" hidden="1"/>
    </xf>
    <xf numFmtId="40" fontId="1" fillId="0" borderId="22" xfId="5" applyNumberFormat="1" applyFont="1" applyBorder="1" applyAlignment="1">
      <alignment horizontal="right" vertical="center" wrapText="1"/>
    </xf>
    <xf numFmtId="0" fontId="15" fillId="2" borderId="96" xfId="7" applyFont="1" applyFill="1" applyBorder="1" applyAlignment="1" applyProtection="1">
      <alignment horizontal="center" vertical="center"/>
      <protection locked="0" hidden="1"/>
    </xf>
    <xf numFmtId="0" fontId="15" fillId="3" borderId="96" xfId="7" applyFont="1" applyFill="1" applyBorder="1" applyAlignment="1" applyProtection="1">
      <alignment horizontal="center" vertical="center"/>
      <protection locked="0" hidden="1"/>
    </xf>
    <xf numFmtId="0" fontId="2" fillId="0" borderId="0" xfId="5" applyFont="1" applyAlignment="1">
      <alignment vertical="center"/>
    </xf>
    <xf numFmtId="0" fontId="0" fillId="2" borderId="25" xfId="0" applyFill="1" applyBorder="1" applyProtection="1">
      <protection locked="0"/>
    </xf>
    <xf numFmtId="0" fontId="0" fillId="2" borderId="22" xfId="0" applyFill="1" applyBorder="1" applyProtection="1">
      <protection locked="0"/>
    </xf>
    <xf numFmtId="0" fontId="0" fillId="2" borderId="56" xfId="0" applyFill="1" applyBorder="1" applyProtection="1">
      <protection locked="0"/>
    </xf>
    <xf numFmtId="0" fontId="0" fillId="2" borderId="57" xfId="0" applyFill="1" applyBorder="1" applyProtection="1">
      <protection locked="0"/>
    </xf>
    <xf numFmtId="40" fontId="1" fillId="11" borderId="7" xfId="5" applyNumberFormat="1" applyFont="1" applyFill="1" applyBorder="1" applyAlignment="1">
      <alignment horizontal="right" vertical="center" wrapText="1"/>
    </xf>
    <xf numFmtId="40" fontId="1" fillId="11" borderId="13" xfId="5" applyNumberFormat="1" applyFont="1" applyFill="1" applyBorder="1" applyAlignment="1">
      <alignment horizontal="right" vertical="center" wrapText="1"/>
    </xf>
    <xf numFmtId="40" fontId="1" fillId="11" borderId="12" xfId="5" applyNumberFormat="1" applyFont="1" applyFill="1" applyBorder="1" applyAlignment="1">
      <alignment horizontal="right" vertical="center" wrapText="1"/>
    </xf>
    <xf numFmtId="40" fontId="1" fillId="11" borderId="98" xfId="5" applyNumberFormat="1" applyFont="1" applyFill="1" applyBorder="1" applyAlignment="1">
      <alignment horizontal="right" vertical="center" wrapText="1"/>
    </xf>
    <xf numFmtId="40" fontId="1" fillId="11" borderId="11" xfId="5" applyNumberFormat="1" applyFont="1" applyFill="1" applyBorder="1" applyAlignment="1">
      <alignment vertical="center" wrapText="1"/>
    </xf>
    <xf numFmtId="40" fontId="1" fillId="11" borderId="99" xfId="5" applyNumberFormat="1" applyFont="1" applyFill="1" applyBorder="1" applyAlignment="1">
      <alignment horizontal="right" vertical="center" wrapText="1"/>
    </xf>
    <xf numFmtId="40" fontId="1" fillId="11" borderId="100" xfId="5" applyNumberFormat="1" applyFont="1" applyFill="1" applyBorder="1" applyAlignment="1">
      <alignment horizontal="right" vertical="center" wrapText="1"/>
    </xf>
    <xf numFmtId="168" fontId="15" fillId="3" borderId="0" xfId="0" applyNumberFormat="1" applyFont="1" applyFill="1" applyProtection="1">
      <protection hidden="1"/>
    </xf>
    <xf numFmtId="14" fontId="15" fillId="2" borderId="96" xfId="7" applyNumberFormat="1" applyFont="1" applyFill="1" applyBorder="1" applyAlignment="1" applyProtection="1">
      <alignment horizontal="center" vertical="center"/>
      <protection locked="0" hidden="1"/>
    </xf>
    <xf numFmtId="49" fontId="0" fillId="2" borderId="43" xfId="0" applyNumberFormat="1" applyFill="1" applyBorder="1" applyAlignment="1" applyProtection="1">
      <alignment vertical="top" wrapText="1"/>
      <protection locked="0"/>
    </xf>
    <xf numFmtId="49" fontId="0" fillId="2" borderId="30" xfId="0" applyNumberFormat="1" applyFill="1" applyBorder="1" applyAlignment="1" applyProtection="1">
      <alignment vertical="top" wrapText="1"/>
      <protection locked="0"/>
    </xf>
    <xf numFmtId="170" fontId="1" fillId="2" borderId="22" xfId="7" applyNumberFormat="1" applyFont="1" applyFill="1" applyBorder="1" applyAlignment="1" applyProtection="1">
      <alignment vertical="center" shrinkToFit="1"/>
      <protection locked="0"/>
    </xf>
    <xf numFmtId="0" fontId="39" fillId="0" borderId="0" xfId="0" applyFont="1" applyAlignment="1">
      <alignment wrapText="1"/>
    </xf>
    <xf numFmtId="0" fontId="40" fillId="12" borderId="125" xfId="0" applyFont="1" applyFill="1" applyBorder="1" applyAlignment="1">
      <alignment vertical="top" wrapText="1"/>
    </xf>
    <xf numFmtId="49" fontId="39" fillId="12" borderId="125" xfId="0" applyNumberFormat="1" applyFont="1" applyFill="1" applyBorder="1" applyAlignment="1">
      <alignment vertical="top" wrapText="1"/>
    </xf>
    <xf numFmtId="49" fontId="39" fillId="12" borderId="126" xfId="0" applyNumberFormat="1" applyFont="1" applyFill="1" applyBorder="1" applyAlignment="1">
      <alignment vertical="top" wrapText="1"/>
    </xf>
    <xf numFmtId="49" fontId="41" fillId="0" borderId="127" xfId="0" applyNumberFormat="1" applyFont="1" applyBorder="1" applyAlignment="1">
      <alignment vertical="top" wrapText="1"/>
    </xf>
    <xf numFmtId="40" fontId="40" fillId="0" borderId="128" xfId="0" applyNumberFormat="1" applyFont="1" applyBorder="1" applyAlignment="1">
      <alignment horizontal="right" vertical="top" wrapText="1"/>
    </xf>
    <xf numFmtId="40" fontId="40" fillId="12" borderId="129" xfId="0" applyNumberFormat="1" applyFont="1" applyFill="1" applyBorder="1" applyAlignment="1">
      <alignment horizontal="right" vertical="top" wrapText="1"/>
    </xf>
    <xf numFmtId="0" fontId="40" fillId="12" borderId="130" xfId="0" applyFont="1" applyFill="1" applyBorder="1" applyAlignment="1">
      <alignment vertical="top" wrapText="1"/>
    </xf>
    <xf numFmtId="49" fontId="39" fillId="12" borderId="130" xfId="0" applyNumberFormat="1" applyFont="1" applyFill="1" applyBorder="1" applyAlignment="1">
      <alignment vertical="top" wrapText="1"/>
    </xf>
    <xf numFmtId="49" fontId="39" fillId="12" borderId="131" xfId="0" applyNumberFormat="1" applyFont="1" applyFill="1" applyBorder="1" applyAlignment="1">
      <alignment vertical="top" wrapText="1"/>
    </xf>
    <xf numFmtId="49" fontId="41" fillId="0" borderId="132" xfId="0" applyNumberFormat="1" applyFont="1" applyBorder="1" applyAlignment="1">
      <alignment vertical="top" wrapText="1"/>
    </xf>
    <xf numFmtId="40" fontId="40" fillId="0" borderId="133" xfId="0" applyNumberFormat="1" applyFont="1" applyBorder="1" applyAlignment="1">
      <alignment horizontal="right" vertical="top" wrapText="1"/>
    </xf>
    <xf numFmtId="40" fontId="40" fillId="12" borderId="134" xfId="0" applyNumberFormat="1" applyFont="1" applyFill="1" applyBorder="1" applyAlignment="1">
      <alignment horizontal="right" vertical="top" wrapText="1"/>
    </xf>
    <xf numFmtId="0" fontId="42" fillId="0" borderId="0" xfId="0" applyFont="1"/>
    <xf numFmtId="44" fontId="39" fillId="0" borderId="0" xfId="0" applyNumberFormat="1" applyFont="1"/>
    <xf numFmtId="49" fontId="22" fillId="0" borderId="5" xfId="5" applyNumberFormat="1" applyFont="1" applyBorder="1" applyAlignment="1">
      <alignment horizontal="left" vertical="center" wrapText="1"/>
    </xf>
    <xf numFmtId="0" fontId="11" fillId="10" borderId="22" xfId="1" applyFill="1" applyBorder="1" applyAlignment="1" applyProtection="1">
      <alignment horizontal="center" vertical="center"/>
      <protection locked="0"/>
    </xf>
    <xf numFmtId="0" fontId="0" fillId="0" borderId="42" xfId="0" applyBorder="1" applyProtection="1">
      <protection locked="0"/>
    </xf>
    <xf numFmtId="0" fontId="10" fillId="0" borderId="0" xfId="2" applyFont="1" applyAlignment="1">
      <alignment horizontal="center" vertical="center"/>
    </xf>
    <xf numFmtId="0" fontId="1" fillId="4" borderId="0" xfId="5" applyFont="1" applyFill="1" applyAlignment="1">
      <alignment vertical="center"/>
    </xf>
    <xf numFmtId="0" fontId="12" fillId="0" borderId="0" xfId="5" applyFont="1" applyAlignment="1">
      <alignment horizontal="center" vertical="center"/>
    </xf>
    <xf numFmtId="0" fontId="12" fillId="0" borderId="22" xfId="5" applyFont="1" applyBorder="1" applyAlignment="1">
      <alignment vertical="center" wrapText="1"/>
    </xf>
    <xf numFmtId="0" fontId="0" fillId="0" borderId="46" xfId="0" applyBorder="1"/>
    <xf numFmtId="0" fontId="0" fillId="0" borderId="47" xfId="0" applyBorder="1"/>
    <xf numFmtId="0" fontId="0" fillId="0" borderId="48" xfId="0" applyBorder="1"/>
    <xf numFmtId="0" fontId="0" fillId="0" borderId="49" xfId="0" applyBorder="1"/>
    <xf numFmtId="0" fontId="0" fillId="0" borderId="50" xfId="0" applyBorder="1"/>
    <xf numFmtId="0" fontId="9" fillId="0" borderId="0" xfId="2" applyFont="1" applyAlignment="1">
      <alignment horizontal="center" vertical="center"/>
    </xf>
    <xf numFmtId="0" fontId="3" fillId="4" borderId="0" xfId="5" applyFont="1" applyFill="1" applyAlignment="1">
      <alignment vertical="center"/>
    </xf>
    <xf numFmtId="0" fontId="12" fillId="0" borderId="22" xfId="0" applyFont="1" applyBorder="1" applyAlignment="1">
      <alignment vertical="center" wrapText="1"/>
    </xf>
    <xf numFmtId="14" fontId="19" fillId="0" borderId="0" xfId="0" applyNumberFormat="1" applyFont="1" applyAlignment="1">
      <alignment horizontal="center" wrapText="1"/>
    </xf>
    <xf numFmtId="0" fontId="1" fillId="4" borderId="0" xfId="5" applyFont="1" applyFill="1" applyAlignment="1">
      <alignment vertical="center" wrapText="1"/>
    </xf>
    <xf numFmtId="14" fontId="17" fillId="0" borderId="0" xfId="0" applyNumberFormat="1" applyFont="1" applyAlignment="1">
      <alignment horizontal="left" wrapText="1"/>
    </xf>
    <xf numFmtId="0" fontId="16" fillId="0" borderId="0" xfId="0" applyFont="1" applyAlignment="1">
      <alignment horizontal="center" wrapText="1"/>
    </xf>
    <xf numFmtId="0" fontId="0" fillId="0" borderId="0" xfId="0" applyAlignment="1">
      <alignment horizontal="left" wrapText="1"/>
    </xf>
    <xf numFmtId="40" fontId="0" fillId="7" borderId="0" xfId="0" applyNumberFormat="1" applyFill="1" applyAlignment="1">
      <alignment wrapText="1"/>
    </xf>
    <xf numFmtId="0" fontId="1" fillId="7" borderId="0" xfId="5" applyFont="1" applyFill="1" applyAlignment="1">
      <alignment vertical="center"/>
    </xf>
    <xf numFmtId="14" fontId="17" fillId="0" borderId="14" xfId="0" applyNumberFormat="1" applyFont="1" applyBorder="1" applyAlignment="1">
      <alignment horizontal="left" wrapText="1"/>
    </xf>
    <xf numFmtId="0" fontId="23" fillId="7" borderId="0" xfId="0" applyFont="1" applyFill="1" applyAlignment="1">
      <alignment wrapText="1"/>
    </xf>
    <xf numFmtId="0" fontId="25" fillId="0" borderId="104" xfId="0" applyFont="1" applyBorder="1" applyAlignment="1">
      <alignment horizontal="center" wrapText="1"/>
    </xf>
    <xf numFmtId="0" fontId="0" fillId="0" borderId="52" xfId="0" applyBorder="1"/>
    <xf numFmtId="0" fontId="0" fillId="7" borderId="0" xfId="0" applyFill="1" applyAlignment="1">
      <alignment wrapText="1"/>
    </xf>
    <xf numFmtId="14" fontId="0" fillId="7" borderId="0" xfId="0" applyNumberFormat="1" applyFill="1" applyAlignment="1">
      <alignment horizontal="center" wrapText="1"/>
    </xf>
    <xf numFmtId="0" fontId="0" fillId="7" borderId="0" xfId="0" applyFill="1" applyAlignment="1">
      <alignment horizontal="center" wrapText="1"/>
    </xf>
    <xf numFmtId="164" fontId="0" fillId="7" borderId="0" xfId="0" applyNumberFormat="1" applyFill="1" applyAlignment="1">
      <alignment horizontal="right" wrapText="1"/>
    </xf>
    <xf numFmtId="40" fontId="28" fillId="0" borderId="103" xfId="0" applyNumberFormat="1" applyFont="1" applyBorder="1" applyAlignment="1">
      <alignment horizontal="center" vertical="center" wrapText="1"/>
    </xf>
    <xf numFmtId="0" fontId="0" fillId="0" borderId="115" xfId="0" applyBorder="1"/>
    <xf numFmtId="0" fontId="0" fillId="0" borderId="116" xfId="0" applyBorder="1"/>
    <xf numFmtId="0" fontId="16" fillId="0" borderId="14" xfId="0" applyFont="1" applyBorder="1" applyAlignment="1">
      <alignment horizontal="center" wrapText="1"/>
    </xf>
    <xf numFmtId="0" fontId="23" fillId="7" borderId="0" xfId="0" applyFont="1" applyFill="1" applyAlignment="1">
      <alignment horizontal="center" wrapText="1"/>
    </xf>
    <xf numFmtId="14" fontId="19" fillId="0" borderId="14" xfId="0" applyNumberFormat="1" applyFont="1" applyBorder="1" applyAlignment="1">
      <alignment horizontal="center" wrapText="1"/>
    </xf>
    <xf numFmtId="0" fontId="23" fillId="0" borderId="102" xfId="0" applyFont="1" applyBorder="1" applyAlignment="1">
      <alignment horizontal="center" wrapText="1"/>
    </xf>
    <xf numFmtId="0" fontId="0" fillId="0" borderId="102" xfId="0" applyBorder="1"/>
    <xf numFmtId="0" fontId="13" fillId="7" borderId="30" xfId="5" applyFont="1" applyFill="1" applyBorder="1" applyAlignment="1">
      <alignment horizontal="center" vertical="center"/>
    </xf>
    <xf numFmtId="0" fontId="0" fillId="0" borderId="107" xfId="0" applyBorder="1"/>
    <xf numFmtId="0" fontId="0" fillId="0" borderId="108" xfId="0" applyBorder="1"/>
    <xf numFmtId="14" fontId="19" fillId="0" borderId="101" xfId="0" applyNumberFormat="1" applyFont="1" applyBorder="1" applyAlignment="1">
      <alignment horizontal="center" wrapText="1"/>
    </xf>
    <xf numFmtId="0" fontId="0" fillId="0" borderId="15" xfId="0" applyBorder="1"/>
    <xf numFmtId="0" fontId="15" fillId="0" borderId="106" xfId="0" applyFont="1" applyBorder="1" applyAlignment="1">
      <alignment horizontal="center" wrapText="1"/>
    </xf>
    <xf numFmtId="0" fontId="0" fillId="0" borderId="119" xfId="0" applyBorder="1"/>
    <xf numFmtId="0" fontId="0" fillId="0" borderId="118" xfId="0" applyBorder="1"/>
    <xf numFmtId="0" fontId="23" fillId="0" borderId="105" xfId="0" applyFont="1" applyBorder="1" applyAlignment="1">
      <alignment horizontal="right" wrapText="1"/>
    </xf>
    <xf numFmtId="0" fontId="0" fillId="0" borderId="117" xfId="0" applyBorder="1"/>
    <xf numFmtId="0" fontId="15" fillId="0" borderId="30" xfId="0" applyFont="1" applyBorder="1" applyAlignment="1" applyProtection="1">
      <alignment horizontal="center"/>
      <protection hidden="1"/>
    </xf>
    <xf numFmtId="0" fontId="0" fillId="0" borderId="107" xfId="0" applyBorder="1" applyProtection="1">
      <protection hidden="1"/>
    </xf>
    <xf numFmtId="0" fontId="0" fillId="0" borderId="108" xfId="0" applyBorder="1" applyProtection="1">
      <protection hidden="1"/>
    </xf>
    <xf numFmtId="0" fontId="15" fillId="0" borderId="80" xfId="4" applyFont="1" applyBorder="1" applyAlignment="1" applyProtection="1">
      <alignment horizontal="left" vertical="center"/>
      <protection hidden="1"/>
    </xf>
    <xf numFmtId="0" fontId="15" fillId="2" borderId="30" xfId="0" applyFont="1" applyFill="1" applyBorder="1" applyProtection="1">
      <protection locked="0" hidden="1"/>
    </xf>
    <xf numFmtId="0" fontId="0" fillId="0" borderId="107" xfId="0" applyBorder="1" applyProtection="1">
      <protection locked="0" hidden="1"/>
    </xf>
    <xf numFmtId="0" fontId="0" fillId="0" borderId="108" xfId="0" applyBorder="1" applyProtection="1">
      <protection locked="0" hidden="1"/>
    </xf>
    <xf numFmtId="0" fontId="15" fillId="0" borderId="30" xfId="0" applyFont="1" applyBorder="1" applyAlignment="1" applyProtection="1">
      <alignment horizontal="center"/>
      <protection locked="0" hidden="1"/>
    </xf>
    <xf numFmtId="0" fontId="15" fillId="2" borderId="30" xfId="0" applyFont="1" applyFill="1" applyBorder="1" applyAlignment="1" applyProtection="1">
      <alignment horizontal="left"/>
      <protection locked="0" hidden="1"/>
    </xf>
    <xf numFmtId="49" fontId="30" fillId="0" borderId="30" xfId="0" applyNumberFormat="1" applyFont="1" applyBorder="1" applyAlignment="1" applyProtection="1">
      <alignment horizontal="center"/>
      <protection hidden="1"/>
    </xf>
    <xf numFmtId="0" fontId="32" fillId="3" borderId="60" xfId="0" applyFont="1" applyFill="1" applyBorder="1" applyAlignment="1" applyProtection="1">
      <alignment horizontal="center"/>
      <protection hidden="1"/>
    </xf>
    <xf numFmtId="0" fontId="0" fillId="0" borderId="60" xfId="0" applyBorder="1" applyProtection="1">
      <protection hidden="1"/>
    </xf>
    <xf numFmtId="0" fontId="36" fillId="0" borderId="120" xfId="0" applyFont="1" applyBorder="1" applyAlignment="1" applyProtection="1">
      <alignment horizontal="center" vertical="center"/>
      <protection hidden="1"/>
    </xf>
    <xf numFmtId="0" fontId="0" fillId="0" borderId="109" xfId="0" applyBorder="1" applyProtection="1">
      <protection hidden="1"/>
    </xf>
    <xf numFmtId="0" fontId="0" fillId="0" borderId="110" xfId="0" applyBorder="1" applyProtection="1">
      <protection hidden="1"/>
    </xf>
    <xf numFmtId="49" fontId="30" fillId="0" borderId="123" xfId="0" applyNumberFormat="1" applyFont="1" applyBorder="1" applyAlignment="1" applyProtection="1">
      <alignment horizontal="center" vertical="center"/>
      <protection locked="0" hidden="1"/>
    </xf>
    <xf numFmtId="0" fontId="0" fillId="0" borderId="113" xfId="0" applyBorder="1" applyProtection="1">
      <protection locked="0" hidden="1"/>
    </xf>
    <xf numFmtId="0" fontId="0" fillId="0" borderId="32" xfId="0" applyBorder="1" applyProtection="1">
      <protection locked="0" hidden="1"/>
    </xf>
    <xf numFmtId="49" fontId="30" fillId="3" borderId="122" xfId="0" applyNumberFormat="1" applyFont="1" applyFill="1" applyBorder="1" applyAlignment="1" applyProtection="1">
      <alignment horizontal="left" vertical="center" wrapText="1"/>
      <protection locked="0" hidden="1"/>
    </xf>
    <xf numFmtId="0" fontId="0" fillId="0" borderId="85" xfId="0" applyBorder="1" applyProtection="1">
      <protection locked="0" hidden="1"/>
    </xf>
    <xf numFmtId="0" fontId="0" fillId="0" borderId="111" xfId="0" applyBorder="1" applyProtection="1">
      <protection locked="0" hidden="1"/>
    </xf>
    <xf numFmtId="0" fontId="36" fillId="0" borderId="121" xfId="0" applyFont="1" applyBorder="1" applyAlignment="1" applyProtection="1">
      <alignment horizontal="center" vertical="center"/>
      <protection hidden="1"/>
    </xf>
    <xf numFmtId="0" fontId="15" fillId="0" borderId="123" xfId="0" applyFont="1" applyBorder="1" applyAlignment="1" applyProtection="1">
      <alignment horizontal="center"/>
      <protection hidden="1"/>
    </xf>
    <xf numFmtId="0" fontId="0" fillId="0" borderId="113" xfId="0" applyBorder="1" applyProtection="1">
      <protection hidden="1"/>
    </xf>
    <xf numFmtId="0" fontId="0" fillId="0" borderId="32" xfId="0" applyBorder="1" applyProtection="1">
      <protection hidden="1"/>
    </xf>
    <xf numFmtId="49" fontId="30" fillId="2" borderId="37" xfId="0" applyNumberFormat="1" applyFont="1" applyFill="1" applyBorder="1" applyAlignment="1" applyProtection="1">
      <alignment horizontal="left" vertical="center" wrapText="1"/>
      <protection locked="0" hidden="1"/>
    </xf>
    <xf numFmtId="0" fontId="30" fillId="0" borderId="112" xfId="0" applyFont="1" applyBorder="1" applyAlignment="1" applyProtection="1">
      <alignment horizontal="center" textRotation="90" wrapText="1"/>
      <protection hidden="1"/>
    </xf>
    <xf numFmtId="0" fontId="15" fillId="0" borderId="114" xfId="0" applyFont="1" applyBorder="1" applyAlignment="1" applyProtection="1">
      <alignment horizontal="center"/>
      <protection hidden="1"/>
    </xf>
    <xf numFmtId="0" fontId="0" fillId="0" borderId="124" xfId="0" applyBorder="1" applyProtection="1">
      <protection hidden="1"/>
    </xf>
    <xf numFmtId="49" fontId="30" fillId="0" borderId="37" xfId="0" applyNumberFormat="1" applyFont="1" applyBorder="1" applyAlignment="1" applyProtection="1">
      <alignment horizontal="left" vertical="center" wrapText="1"/>
      <protection locked="0" hidden="1"/>
    </xf>
    <xf numFmtId="0" fontId="39" fillId="0" borderId="0" xfId="0" applyFont="1" applyAlignment="1">
      <alignment wrapText="1"/>
    </xf>
    <xf numFmtId="0" fontId="0" fillId="0" borderId="0" xfId="0"/>
  </cellXfs>
  <cellStyles count="8">
    <cellStyle name="Hyperlink" xfId="1" builtinId="8"/>
    <cellStyle name="Normal" xfId="0" builtinId="0"/>
    <cellStyle name="Normal_Balance-1" xfId="2" xr:uid="{00000000-0005-0000-0000-000002000000}"/>
    <cellStyle name="Normal_bank-12 (2)" xfId="3" xr:uid="{00000000-0005-0000-0000-000003000000}"/>
    <cellStyle name="Normal_CASH WK-3" xfId="4" xr:uid="{00000000-0005-0000-0000-000004000000}"/>
    <cellStyle name="Normal_Constants " xfId="5" xr:uid="{00000000-0005-0000-0000-000005000000}"/>
    <cellStyle name="Normal_Me-Info-11 (2)" xfId="6" xr:uid="{00000000-0005-0000-0000-000006000000}"/>
    <cellStyle name="Normal_NEWS WK-13 (2)" xfId="7" xr:uid="{00000000-0005-0000-0000-000007000000}"/>
  </cellStyles>
  <dxfs count="135">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rgb="FFCCFFCC"/>
          <bgColor rgb="FFCCFFCC"/>
        </patternFill>
      </fill>
    </dxf>
    <dxf>
      <fill>
        <patternFill patternType="solid">
          <fgColor rgb="FFCCFFCC"/>
          <bgColor rgb="FFCCFFCC"/>
        </patternFill>
      </fill>
    </dxf>
    <dxf>
      <fill>
        <patternFill patternType="solid">
          <fgColor rgb="FF99CCFF"/>
          <bgColor rgb="FF99CCFF"/>
        </patternFill>
      </fill>
    </dxf>
    <dxf>
      <fill>
        <patternFill patternType="solid">
          <fgColor rgb="FFC0C0C0"/>
          <bgColor rgb="FFC0C0C0"/>
        </patternFill>
      </fill>
    </dxf>
    <dxf>
      <fill>
        <patternFill patternType="solid">
          <fgColor rgb="FFFF99CC"/>
          <bgColor rgb="FFFF99CC"/>
        </patternFill>
      </fill>
    </dxf>
    <dxf>
      <fill>
        <patternFill>
          <bgColor indexed="45"/>
        </patternFill>
      </fill>
    </dxf>
    <dxf>
      <fill>
        <patternFill>
          <bgColor indexed="42"/>
        </patternFill>
      </fill>
    </dxf>
    <dxf>
      <fill>
        <patternFill>
          <bgColor indexed="45"/>
        </patternFill>
      </fill>
    </dxf>
    <dxf>
      <fill>
        <patternFill>
          <bgColor indexed="41"/>
        </patternFill>
      </fill>
    </dxf>
    <dxf>
      <fill>
        <patternFill>
          <bgColor indexed="45"/>
        </patternFill>
      </fill>
    </dxf>
    <dxf>
      <fill>
        <patternFill patternType="solid">
          <fgColor indexed="27"/>
          <bgColor indexed="42"/>
        </patternFill>
      </fill>
    </dxf>
    <dxf>
      <fill>
        <patternFill>
          <fgColor indexed="64"/>
          <bgColor indexed="65"/>
        </patternFill>
      </fill>
    </dxf>
    <dxf>
      <fill>
        <patternFill patternType="solid">
          <fgColor indexed="49"/>
          <bgColor indexed="11"/>
        </patternFill>
      </fill>
    </dxf>
    <dxf>
      <fill>
        <patternFill patternType="solid">
          <fgColor indexed="51"/>
          <bgColor indexed="50"/>
        </patternFill>
      </fill>
    </dxf>
    <dxf>
      <fill>
        <patternFill patternType="solid">
          <fgColor indexed="51"/>
          <bgColor indexed="50"/>
        </patternFill>
      </fill>
    </dxf>
    <dxf>
      <fill>
        <patternFill>
          <bgColor indexed="44"/>
        </patternFill>
      </fill>
    </dxf>
    <dxf>
      <fill>
        <patternFill>
          <bgColor indexed="22"/>
        </patternFill>
      </fill>
    </dxf>
    <dxf>
      <fill>
        <patternFill>
          <bgColor indexed="45"/>
        </patternFill>
      </fill>
    </dxf>
    <dxf>
      <fill>
        <patternFill patternType="solid">
          <fgColor indexed="49"/>
          <bgColor indexed="11"/>
        </patternFill>
      </fill>
    </dxf>
    <dxf>
      <fill>
        <patternFill>
          <bgColor indexed="11"/>
        </patternFill>
      </fill>
    </dxf>
    <dxf>
      <fill>
        <patternFill>
          <bgColor indexed="44"/>
        </patternFill>
      </fill>
    </dxf>
    <dxf>
      <fill>
        <patternFill>
          <bgColor indexed="42"/>
        </patternFill>
      </fill>
    </dxf>
    <dxf>
      <fill>
        <patternFill>
          <fgColor indexed="64"/>
          <bgColor indexed="65"/>
        </patternFill>
      </fill>
    </dxf>
    <dxf>
      <fill>
        <patternFill>
          <fgColor indexed="64"/>
          <bgColor indexed="65"/>
        </patternFill>
      </fill>
    </dxf>
    <dxf>
      <fill>
        <patternFill>
          <bgColor indexed="65"/>
        </patternFill>
      </fill>
    </dxf>
    <dxf>
      <fill>
        <patternFill>
          <bgColor indexed="65"/>
        </patternFill>
      </fill>
    </dxf>
    <dxf>
      <fill>
        <patternFill patternType="solid">
          <fgColor indexed="51"/>
          <bgColor indexed="50"/>
        </patternFill>
      </fill>
    </dxf>
    <dxf>
      <fill>
        <patternFill patternType="solid">
          <fgColor indexed="51"/>
          <bgColor indexed="50"/>
        </patternFill>
      </fill>
    </dxf>
    <dxf>
      <fill>
        <patternFill>
          <bgColor indexed="44"/>
        </patternFill>
      </fill>
    </dxf>
    <dxf>
      <fill>
        <patternFill>
          <bgColor indexed="22"/>
        </patternFill>
      </fill>
    </dxf>
    <dxf>
      <fill>
        <patternFill>
          <bgColor indexed="45"/>
        </patternFill>
      </fill>
    </dxf>
    <dxf>
      <fill>
        <patternFill patternType="solid">
          <fgColor indexed="49"/>
          <bgColor indexed="11"/>
        </patternFill>
      </fill>
    </dxf>
    <dxf>
      <fill>
        <patternFill>
          <bgColor indexed="11"/>
        </patternFill>
      </fill>
    </dxf>
    <dxf>
      <fill>
        <patternFill>
          <bgColor indexed="42"/>
        </patternFill>
      </fill>
    </dxf>
    <dxf>
      <fill>
        <patternFill>
          <bgColor indexed="44"/>
        </patternFill>
      </fill>
    </dxf>
    <dxf>
      <fill>
        <patternFill>
          <fgColor indexed="64"/>
          <bgColor indexed="65"/>
        </patternFill>
      </fill>
    </dxf>
    <dxf>
      <fill>
        <patternFill>
          <fgColor indexed="64"/>
          <bgColor indexed="65"/>
        </patternFill>
      </fill>
    </dxf>
    <dxf>
      <fill>
        <patternFill>
          <bgColor indexed="65"/>
        </patternFill>
      </fill>
    </dxf>
    <dxf>
      <fill>
        <patternFill>
          <bgColor indexed="65"/>
        </patternFill>
      </fill>
    </dxf>
    <dxf>
      <fill>
        <patternFill>
          <fgColor indexed="64"/>
          <bgColor indexed="65"/>
        </patternFill>
      </fill>
    </dxf>
    <dxf>
      <fill>
        <patternFill>
          <fgColor indexed="64"/>
          <bgColor indexed="65"/>
        </patternFill>
      </fill>
    </dxf>
    <dxf>
      <fill>
        <patternFill>
          <bgColor indexed="65"/>
        </patternFill>
      </fill>
    </dxf>
    <dxf>
      <fill>
        <patternFill>
          <bgColor indexed="65"/>
        </patternFill>
      </fill>
    </dxf>
    <dxf>
      <fill>
        <patternFill>
          <bgColor indexed="65"/>
        </patternFill>
      </fill>
    </dxf>
    <dxf>
      <fill>
        <patternFill patternType="solid">
          <fgColor indexed="51"/>
          <bgColor indexed="50"/>
        </patternFill>
      </fill>
    </dxf>
    <dxf>
      <fill>
        <patternFill patternType="solid">
          <fgColor indexed="51"/>
          <bgColor indexed="50"/>
        </patternFill>
      </fill>
    </dxf>
    <dxf>
      <fill>
        <patternFill>
          <bgColor indexed="44"/>
        </patternFill>
      </fill>
    </dxf>
    <dxf>
      <fill>
        <patternFill>
          <bgColor indexed="22"/>
        </patternFill>
      </fill>
    </dxf>
    <dxf>
      <fill>
        <patternFill>
          <bgColor indexed="45"/>
        </patternFill>
      </fill>
    </dxf>
    <dxf>
      <fill>
        <patternFill patternType="solid">
          <fgColor indexed="49"/>
          <bgColor indexed="11"/>
        </patternFill>
      </fill>
    </dxf>
    <dxf>
      <fill>
        <patternFill>
          <bgColor indexed="11"/>
        </patternFill>
      </fill>
    </dxf>
    <dxf>
      <fill>
        <patternFill patternType="solid">
          <fgColor indexed="27"/>
          <bgColor indexed="42"/>
        </patternFill>
      </fill>
    </dxf>
    <dxf>
      <fill>
        <patternFill>
          <bgColor indexed="42"/>
        </patternFill>
      </fill>
    </dxf>
    <dxf>
      <fill>
        <patternFill>
          <bgColor indexed="44"/>
        </patternFill>
      </fill>
    </dxf>
    <dxf>
      <fill>
        <patternFill>
          <fgColor indexed="64"/>
          <bgColor indexed="65"/>
        </patternFill>
      </fill>
    </dxf>
    <dxf>
      <fill>
        <patternFill>
          <bgColor indexed="65"/>
        </patternFill>
      </fill>
    </dxf>
    <dxf>
      <fill>
        <patternFill>
          <bgColor indexed="65"/>
        </patternFill>
      </fill>
    </dxf>
    <dxf>
      <fill>
        <patternFill>
          <fgColor indexed="64"/>
          <bgColor indexed="65"/>
        </patternFill>
      </fill>
    </dxf>
    <dxf>
      <fill>
        <patternFill>
          <bgColor indexed="65"/>
        </patternFill>
      </fill>
    </dxf>
    <dxf>
      <fill>
        <patternFill>
          <bgColor indexed="65"/>
        </patternFill>
      </fill>
    </dxf>
    <dxf>
      <fill>
        <patternFill patternType="solid">
          <fgColor indexed="51"/>
          <bgColor indexed="50"/>
        </patternFill>
      </fill>
    </dxf>
    <dxf>
      <fill>
        <patternFill patternType="solid">
          <fgColor indexed="51"/>
          <bgColor indexed="50"/>
        </patternFill>
      </fill>
    </dxf>
    <dxf>
      <fill>
        <patternFill>
          <bgColor indexed="44"/>
        </patternFill>
      </fill>
    </dxf>
    <dxf>
      <fill>
        <patternFill>
          <bgColor indexed="22"/>
        </patternFill>
      </fill>
    </dxf>
    <dxf>
      <fill>
        <patternFill>
          <bgColor indexed="45"/>
        </patternFill>
      </fill>
    </dxf>
    <dxf>
      <fill>
        <patternFill patternType="solid">
          <fgColor indexed="49"/>
          <bgColor indexed="11"/>
        </patternFill>
      </fill>
    </dxf>
    <dxf>
      <fill>
        <patternFill>
          <bgColor indexed="11"/>
        </patternFill>
      </fill>
    </dxf>
    <dxf>
      <fill>
        <patternFill>
          <bgColor indexed="42"/>
        </patternFill>
      </fill>
    </dxf>
    <dxf>
      <fill>
        <patternFill>
          <bgColor indexed="44"/>
        </patternFill>
      </fill>
    </dxf>
    <dxf>
      <fill>
        <patternFill>
          <bgColor indexed="65"/>
        </patternFill>
      </fill>
    </dxf>
    <dxf>
      <fill>
        <patternFill>
          <bgColor indexed="65"/>
        </patternFill>
      </fill>
    </dxf>
    <dxf>
      <fill>
        <patternFill>
          <bgColor indexed="65"/>
        </patternFill>
      </fill>
    </dxf>
    <dxf>
      <fill>
        <patternFill>
          <bgColor indexed="65"/>
        </patternFill>
      </fill>
    </dxf>
    <dxf>
      <fill>
        <patternFill patternType="solid">
          <fgColor indexed="49"/>
          <bgColor indexed="11"/>
        </patternFill>
      </fill>
    </dxf>
    <dxf>
      <fill>
        <patternFill patternType="solid">
          <fgColor indexed="49"/>
          <bgColor indexed="11"/>
        </patternFill>
      </fill>
    </dxf>
    <dxf>
      <fill>
        <patternFill patternType="solid">
          <fgColor indexed="49"/>
          <bgColor indexed="11"/>
        </patternFill>
      </fill>
    </dxf>
    <dxf>
      <fill>
        <patternFill patternType="solid">
          <fgColor indexed="49"/>
          <bgColor indexed="11"/>
        </patternFill>
      </fill>
    </dxf>
    <dxf>
      <fill>
        <patternFill patternType="solid">
          <fgColor indexed="26"/>
          <bgColor indexed="4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8.xml.rels><?xml version="1.0" encoding="UTF-8" standalone="yes"?>
<Relationships xmlns="http://schemas.openxmlformats.org/package/2006/relationships"><Relationship Id="rId1" Type="http://schemas.openxmlformats.org/officeDocument/2006/relationships/image" Target="../media/image7.jpeg"/></Relationships>
</file>

<file path=xl/drawings/_rels/drawing9.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6.jpeg"/></Relationships>
</file>

<file path=xl/drawings/_rels/drawing19.xml.rels><?xml version="1.0" encoding="UTF-8" standalone="yes"?>
<Relationships xmlns="http://schemas.openxmlformats.org/package/2006/relationships"><Relationship Id="rId1" Type="http://schemas.openxmlformats.org/officeDocument/2006/relationships/image" Target="../media/image6.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6.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6.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6.jpeg"/></Relationships>
</file>

<file path=xl/drawings/_rels/drawing23.xml.rels><?xml version="1.0" encoding="UTF-8" standalone="yes"?>
<Relationships xmlns="http://schemas.openxmlformats.org/package/2006/relationships"><Relationship Id="rId1" Type="http://schemas.openxmlformats.org/officeDocument/2006/relationships/image" Target="../media/image6.jpeg"/></Relationships>
</file>

<file path=xl/drawings/_rels/drawing24.xml.rels><?xml version="1.0" encoding="UTF-8" standalone="yes"?>
<Relationships xmlns="http://schemas.openxmlformats.org/package/2006/relationships"><Relationship Id="rId1" Type="http://schemas.openxmlformats.org/officeDocument/2006/relationships/image" Target="../media/image6.jpeg"/></Relationships>
</file>

<file path=xl/drawings/_rels/drawing2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26.xml.rels><?xml version="1.0" encoding="UTF-8" standalone="yes"?>
<Relationships xmlns="http://schemas.openxmlformats.org/package/2006/relationships"><Relationship Id="rId1" Type="http://schemas.openxmlformats.org/officeDocument/2006/relationships/image" Target="../media/image6.jpeg"/></Relationships>
</file>

<file path=xl/drawings/_rels/drawing27.xml.rels><?xml version="1.0" encoding="UTF-8" standalone="yes"?>
<Relationships xmlns="http://schemas.openxmlformats.org/package/2006/relationships"><Relationship Id="rId1"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xdr:from>
      <xdr:col>4</xdr:col>
      <xdr:colOff>76200</xdr:colOff>
      <xdr:row>1</xdr:row>
      <xdr:rowOff>95250</xdr:rowOff>
    </xdr:from>
    <xdr:to>
      <xdr:col>4</xdr:col>
      <xdr:colOff>466725</xdr:colOff>
      <xdr:row>3</xdr:row>
      <xdr:rowOff>95250</xdr:rowOff>
    </xdr:to>
    <xdr:pic>
      <xdr:nvPicPr>
        <xdr:cNvPr id="1335" name="Picture 82">
          <a:extLst>
            <a:ext uri="{FF2B5EF4-FFF2-40B4-BE49-F238E27FC236}">
              <a16:creationId xmlns:a16="http://schemas.microsoft.com/office/drawing/2014/main" id="{00000000-0008-0000-0000-0000370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133975" y="295275"/>
          <a:ext cx="390525" cy="457200"/>
        </a:xfrm>
        <a:prstGeom prst="rect">
          <a:avLst/>
        </a:prstGeom>
        <a:noFill/>
        <a:ln>
          <a:noFill/>
          <a:prstDash val="solid"/>
        </a:ln>
      </xdr:spPr>
    </xdr:pic>
    <xdr:clientData/>
  </xdr:twoCellAnchor>
  <mc:AlternateContent xmlns:mc="http://schemas.openxmlformats.org/markup-compatibility/2006">
    <mc:Choice xmlns:a14="http://schemas.microsoft.com/office/drawing/2010/main" Requires="a14">
      <xdr:twoCellAnchor>
        <xdr:from>
          <xdr:col>2</xdr:col>
          <xdr:colOff>251460</xdr:colOff>
          <xdr:row>6</xdr:row>
          <xdr:rowOff>68580</xdr:rowOff>
        </xdr:from>
        <xdr:to>
          <xdr:col>2</xdr:col>
          <xdr:colOff>1752600</xdr:colOff>
          <xdr:row>7</xdr:row>
          <xdr:rowOff>99060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RESET for new year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251460</xdr:colOff>
          <xdr:row>15</xdr:row>
          <xdr:rowOff>7620</xdr:rowOff>
        </xdr:from>
        <xdr:to>
          <xdr:col>2</xdr:col>
          <xdr:colOff>1752600</xdr:colOff>
          <xdr:row>16</xdr:row>
          <xdr:rowOff>7620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CREATE Account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251460</xdr:colOff>
          <xdr:row>16</xdr:row>
          <xdr:rowOff>83820</xdr:rowOff>
        </xdr:from>
        <xdr:to>
          <xdr:col>2</xdr:col>
          <xdr:colOff>1752600</xdr:colOff>
          <xdr:row>17</xdr:row>
          <xdr:rowOff>83820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CREATE Fund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251460</xdr:colOff>
          <xdr:row>13</xdr:row>
          <xdr:rowOff>121920</xdr:rowOff>
        </xdr:from>
        <xdr:to>
          <xdr:col>2</xdr:col>
          <xdr:colOff>1752600</xdr:colOff>
          <xdr:row>14</xdr:row>
          <xdr:rowOff>121920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DELETE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213360</xdr:colOff>
          <xdr:row>9</xdr:row>
          <xdr:rowOff>83820</xdr:rowOff>
        </xdr:from>
        <xdr:to>
          <xdr:col>1</xdr:col>
          <xdr:colOff>1493520</xdr:colOff>
          <xdr:row>10</xdr:row>
          <xdr:rowOff>83820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PRINT Second Quarter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213360</xdr:colOff>
          <xdr:row>8</xdr:row>
          <xdr:rowOff>7620</xdr:rowOff>
        </xdr:from>
        <xdr:to>
          <xdr:col>1</xdr:col>
          <xdr:colOff>1493520</xdr:colOff>
          <xdr:row>9</xdr:row>
          <xdr:rowOff>7620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PRINT First Quarter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213360</xdr:colOff>
          <xdr:row>10</xdr:row>
          <xdr:rowOff>160020</xdr:rowOff>
        </xdr:from>
        <xdr:to>
          <xdr:col>1</xdr:col>
          <xdr:colOff>1493520</xdr:colOff>
          <xdr:row>11</xdr:row>
          <xdr:rowOff>160020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PRINT Third Quarter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213360</xdr:colOff>
          <xdr:row>12</xdr:row>
          <xdr:rowOff>45720</xdr:rowOff>
        </xdr:from>
        <xdr:to>
          <xdr:col>1</xdr:col>
          <xdr:colOff>1493520</xdr:colOff>
          <xdr:row>13</xdr:row>
          <xdr:rowOff>45720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PRINT Fourth Quarter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213360</xdr:colOff>
          <xdr:row>13</xdr:row>
          <xdr:rowOff>121920</xdr:rowOff>
        </xdr:from>
        <xdr:to>
          <xdr:col>1</xdr:col>
          <xdr:colOff>1493520</xdr:colOff>
          <xdr:row>14</xdr:row>
          <xdr:rowOff>121920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PRINT Equipment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213360</xdr:colOff>
          <xdr:row>6</xdr:row>
          <xdr:rowOff>68580</xdr:rowOff>
        </xdr:from>
        <xdr:to>
          <xdr:col>1</xdr:col>
          <xdr:colOff>1493520</xdr:colOff>
          <xdr:row>7</xdr:row>
          <xdr:rowOff>99060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213360</xdr:colOff>
          <xdr:row>16</xdr:row>
          <xdr:rowOff>83820</xdr:rowOff>
        </xdr:from>
        <xdr:to>
          <xdr:col>1</xdr:col>
          <xdr:colOff>1493520</xdr:colOff>
          <xdr:row>17</xdr:row>
          <xdr:rowOff>83820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PRINT Fund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213360</xdr:colOff>
          <xdr:row>15</xdr:row>
          <xdr:rowOff>7620</xdr:rowOff>
        </xdr:from>
        <xdr:to>
          <xdr:col>1</xdr:col>
          <xdr:colOff>1493520</xdr:colOff>
          <xdr:row>16</xdr:row>
          <xdr:rowOff>7620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PRINT Account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17</xdr:row>
          <xdr:rowOff>160020</xdr:rowOff>
        </xdr:from>
        <xdr:to>
          <xdr:col>2</xdr:col>
          <xdr:colOff>1752600</xdr:colOff>
          <xdr:row>18</xdr:row>
          <xdr:rowOff>106680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CREATE Category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8</xdr:row>
          <xdr:rowOff>7620</xdr:rowOff>
        </xdr:from>
        <xdr:to>
          <xdr:col>2</xdr:col>
          <xdr:colOff>1752600</xdr:colOff>
          <xdr:row>9</xdr:row>
          <xdr:rowOff>7620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IMPORT from old Ledger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213360</xdr:colOff>
          <xdr:row>17</xdr:row>
          <xdr:rowOff>160020</xdr:rowOff>
        </xdr:from>
        <xdr:to>
          <xdr:col>1</xdr:col>
          <xdr:colOff>1493520</xdr:colOff>
          <xdr:row>18</xdr:row>
          <xdr:rowOff>106680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PRINT Category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213360</xdr:colOff>
          <xdr:row>20</xdr:row>
          <xdr:rowOff>38100</xdr:rowOff>
        </xdr:from>
        <xdr:to>
          <xdr:col>1</xdr:col>
          <xdr:colOff>1493520</xdr:colOff>
          <xdr:row>21</xdr:row>
          <xdr:rowOff>38100</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000-00000405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PRINT Signatories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213360</xdr:colOff>
          <xdr:row>18</xdr:row>
          <xdr:rowOff>182880</xdr:rowOff>
        </xdr:from>
        <xdr:to>
          <xdr:col>1</xdr:col>
          <xdr:colOff>1493520</xdr:colOff>
          <xdr:row>19</xdr:row>
          <xdr:rowOff>121920</xdr:rowOff>
        </xdr:to>
        <xdr:sp macro="" textlink="">
          <xdr:nvSpPr>
            <xdr:cNvPr id="1285" name="Button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Times New Roman"/>
                  <a:cs typeface="Times New Roman"/>
                </a:rPr>
                <a:t>PRINT Balances 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19050</xdr:colOff>
      <xdr:row>2</xdr:row>
      <xdr:rowOff>0</xdr:rowOff>
    </xdr:from>
    <xdr:to>
      <xdr:col>2</xdr:col>
      <xdr:colOff>400050</xdr:colOff>
      <xdr:row>4</xdr:row>
      <xdr:rowOff>57150</xdr:rowOff>
    </xdr:to>
    <xdr:pic>
      <xdr:nvPicPr>
        <xdr:cNvPr id="2264" name="Picture 82">
          <a:extLst>
            <a:ext uri="{FF2B5EF4-FFF2-40B4-BE49-F238E27FC236}">
              <a16:creationId xmlns:a16="http://schemas.microsoft.com/office/drawing/2014/main" id="{00000000-0008-0000-0100-0000D8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57200" y="323850"/>
          <a:ext cx="381000" cy="447675"/>
        </a:xfrm>
        <a:prstGeom prst="rect">
          <a:avLst/>
        </a:prstGeom>
        <a:noFill/>
        <a:ln>
          <a:noFill/>
          <a:prstDash val="solid"/>
        </a:ln>
      </xdr:spPr>
    </xdr:pic>
    <xdr:clientData/>
  </xdr:twoCellAnchor>
  <mc:AlternateContent xmlns:mc="http://schemas.openxmlformats.org/markup-compatibility/2006">
    <mc:Choice xmlns:a14="http://schemas.microsoft.com/office/drawing/2010/main" Requires="a14">
      <xdr:twoCellAnchor>
        <xdr:from>
          <xdr:col>20</xdr:col>
          <xdr:colOff>68580</xdr:colOff>
          <xdr:row>1</xdr:row>
          <xdr:rowOff>22860</xdr:rowOff>
        </xdr:from>
        <xdr:to>
          <xdr:col>22</xdr:col>
          <xdr:colOff>106680</xdr:colOff>
          <xdr:row>2</xdr:row>
          <xdr:rowOff>99060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an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68580</xdr:colOff>
          <xdr:row>2</xdr:row>
          <xdr:rowOff>175260</xdr:rowOff>
        </xdr:from>
        <xdr:to>
          <xdr:col>22</xdr:col>
          <xdr:colOff>106680</xdr:colOff>
          <xdr:row>4</xdr:row>
          <xdr:rowOff>22860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an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68580</xdr:colOff>
          <xdr:row>4</xdr:row>
          <xdr:rowOff>99060</xdr:rowOff>
        </xdr:from>
        <xdr:to>
          <xdr:col>22</xdr:col>
          <xdr:colOff>106680</xdr:colOff>
          <xdr:row>5</xdr:row>
          <xdr:rowOff>144780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Edit an Account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182880</xdr:colOff>
          <xdr:row>1</xdr:row>
          <xdr:rowOff>22860</xdr:rowOff>
        </xdr:from>
        <xdr:to>
          <xdr:col>24</xdr:col>
          <xdr:colOff>220980</xdr:colOff>
          <xdr:row>2</xdr:row>
          <xdr:rowOff>99060</xdr:rowOff>
        </xdr:to>
        <xdr:sp macro="" textlink="">
          <xdr:nvSpPr>
            <xdr:cNvPr id="2097" name="Button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a Fund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182880</xdr:colOff>
          <xdr:row>2</xdr:row>
          <xdr:rowOff>175260</xdr:rowOff>
        </xdr:from>
        <xdr:to>
          <xdr:col>24</xdr:col>
          <xdr:colOff>220980</xdr:colOff>
          <xdr:row>4</xdr:row>
          <xdr:rowOff>22860</xdr:rowOff>
        </xdr:to>
        <xdr:sp macro="" textlink="">
          <xdr:nvSpPr>
            <xdr:cNvPr id="2098" name="Button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a Fund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182880</xdr:colOff>
          <xdr:row>4</xdr:row>
          <xdr:rowOff>99060</xdr:rowOff>
        </xdr:from>
        <xdr:to>
          <xdr:col>24</xdr:col>
          <xdr:colOff>220980</xdr:colOff>
          <xdr:row>5</xdr:row>
          <xdr:rowOff>144780</xdr:rowOff>
        </xdr:to>
        <xdr:sp macro="" textlink="">
          <xdr:nvSpPr>
            <xdr:cNvPr id="2099" name="Button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Edit a Fund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38100</xdr:colOff>
      <xdr:row>3</xdr:row>
      <xdr:rowOff>19050</xdr:rowOff>
    </xdr:from>
    <xdr:to>
      <xdr:col>2</xdr:col>
      <xdr:colOff>28575</xdr:colOff>
      <xdr:row>5</xdr:row>
      <xdr:rowOff>57150</xdr:rowOff>
    </xdr:to>
    <xdr:pic>
      <xdr:nvPicPr>
        <xdr:cNvPr id="3945" name="Picture 82">
          <a:extLst>
            <a:ext uri="{FF2B5EF4-FFF2-40B4-BE49-F238E27FC236}">
              <a16:creationId xmlns:a16="http://schemas.microsoft.com/office/drawing/2014/main" id="{00000000-0008-0000-0200-0000690F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28600" y="685800"/>
          <a:ext cx="381000" cy="438150"/>
        </a:xfrm>
        <a:prstGeom prst="rect">
          <a:avLst/>
        </a:prstGeom>
        <a:noFill/>
        <a:ln>
          <a:noFill/>
          <a:prstDash val="solid"/>
        </a:ln>
      </xdr:spPr>
    </xdr:pic>
    <xdr:clientData/>
  </xdr:twoCellAnchor>
  <xdr:twoCellAnchor>
    <xdr:from>
      <xdr:col>22</xdr:col>
      <xdr:colOff>66675</xdr:colOff>
      <xdr:row>3</xdr:row>
      <xdr:rowOff>19050</xdr:rowOff>
    </xdr:from>
    <xdr:to>
      <xdr:col>23</xdr:col>
      <xdr:colOff>66675</xdr:colOff>
      <xdr:row>5</xdr:row>
      <xdr:rowOff>57150</xdr:rowOff>
    </xdr:to>
    <xdr:pic>
      <xdr:nvPicPr>
        <xdr:cNvPr id="3946" name="Picture 82">
          <a:extLst>
            <a:ext uri="{FF2B5EF4-FFF2-40B4-BE49-F238E27FC236}">
              <a16:creationId xmlns:a16="http://schemas.microsoft.com/office/drawing/2014/main" id="{00000000-0008-0000-0200-00006A0F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8060650" y="685800"/>
          <a:ext cx="390525" cy="438150"/>
        </a:xfrm>
        <a:prstGeom prst="rect">
          <a:avLst/>
        </a:prstGeom>
        <a:noFill/>
        <a:ln>
          <a:noFill/>
          <a:prstDash val="solid"/>
        </a:ln>
      </xdr:spPr>
    </xdr:pic>
    <xdr:clientData/>
  </xdr:twoCellAnchor>
  <xdr:twoCellAnchor>
    <xdr:from>
      <xdr:col>10</xdr:col>
      <xdr:colOff>76200</xdr:colOff>
      <xdr:row>3</xdr:row>
      <xdr:rowOff>19050</xdr:rowOff>
    </xdr:from>
    <xdr:to>
      <xdr:col>11</xdr:col>
      <xdr:colOff>66675</xdr:colOff>
      <xdr:row>5</xdr:row>
      <xdr:rowOff>66675</xdr:rowOff>
    </xdr:to>
    <xdr:pic>
      <xdr:nvPicPr>
        <xdr:cNvPr id="3947" name="Picture 82">
          <a:extLst>
            <a:ext uri="{FF2B5EF4-FFF2-40B4-BE49-F238E27FC236}">
              <a16:creationId xmlns:a16="http://schemas.microsoft.com/office/drawing/2014/main" id="{00000000-0008-0000-0200-00006B0F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3725525" y="685800"/>
          <a:ext cx="381000" cy="447675"/>
        </a:xfrm>
        <a:prstGeom prst="rect">
          <a:avLst/>
        </a:prstGeom>
        <a:noFill/>
        <a:ln>
          <a:noFill/>
          <a:prstDash val="soli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381000</xdr:colOff>
      <xdr:row>5</xdr:row>
      <xdr:rowOff>47625</xdr:rowOff>
    </xdr:to>
    <xdr:pic>
      <xdr:nvPicPr>
        <xdr:cNvPr id="4737" name="Picture 82">
          <a:extLst>
            <a:ext uri="{FF2B5EF4-FFF2-40B4-BE49-F238E27FC236}">
              <a16:creationId xmlns:a16="http://schemas.microsoft.com/office/drawing/2014/main" id="{00000000-0008-0000-0300-0000811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90500" y="666750"/>
          <a:ext cx="381000" cy="447675"/>
        </a:xfrm>
        <a:prstGeom prst="rect">
          <a:avLst/>
        </a:prstGeom>
        <a:noFill/>
        <a:ln>
          <a:noFill/>
          <a:prstDash val="solid"/>
        </a:ln>
      </xdr:spPr>
    </xdr:pic>
    <xdr:clientData/>
  </xdr:twoCellAnchor>
  <xdr:twoCellAnchor>
    <xdr:from>
      <xdr:col>10</xdr:col>
      <xdr:colOff>0</xdr:colOff>
      <xdr:row>3</xdr:row>
      <xdr:rowOff>0</xdr:rowOff>
    </xdr:from>
    <xdr:to>
      <xdr:col>10</xdr:col>
      <xdr:colOff>381000</xdr:colOff>
      <xdr:row>5</xdr:row>
      <xdr:rowOff>47625</xdr:rowOff>
    </xdr:to>
    <xdr:pic>
      <xdr:nvPicPr>
        <xdr:cNvPr id="4738" name="Picture 82">
          <a:extLst>
            <a:ext uri="{FF2B5EF4-FFF2-40B4-BE49-F238E27FC236}">
              <a16:creationId xmlns:a16="http://schemas.microsoft.com/office/drawing/2014/main" id="{00000000-0008-0000-0300-0000821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649325" y="666750"/>
          <a:ext cx="381000" cy="447675"/>
        </a:xfrm>
        <a:prstGeom prst="rect">
          <a:avLst/>
        </a:prstGeom>
        <a:noFill/>
        <a:ln>
          <a:noFill/>
          <a:prstDash val="solid"/>
        </a:ln>
      </xdr:spPr>
    </xdr:pic>
    <xdr:clientData/>
  </xdr:twoCellAnchor>
  <xdr:twoCellAnchor>
    <xdr:from>
      <xdr:col>22</xdr:col>
      <xdr:colOff>0</xdr:colOff>
      <xdr:row>3</xdr:row>
      <xdr:rowOff>0</xdr:rowOff>
    </xdr:from>
    <xdr:to>
      <xdr:col>22</xdr:col>
      <xdr:colOff>381000</xdr:colOff>
      <xdr:row>5</xdr:row>
      <xdr:rowOff>47625</xdr:rowOff>
    </xdr:to>
    <xdr:pic>
      <xdr:nvPicPr>
        <xdr:cNvPr id="4739" name="Picture 82">
          <a:extLst>
            <a:ext uri="{FF2B5EF4-FFF2-40B4-BE49-F238E27FC236}">
              <a16:creationId xmlns:a16="http://schemas.microsoft.com/office/drawing/2014/main" id="{00000000-0008-0000-0300-0000831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7993975" y="666750"/>
          <a:ext cx="381000" cy="447675"/>
        </a:xfrm>
        <a:prstGeom prst="rect">
          <a:avLst/>
        </a:prstGeom>
        <a:noFill/>
        <a:ln>
          <a:noFill/>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381000</xdr:colOff>
      <xdr:row>5</xdr:row>
      <xdr:rowOff>47625</xdr:rowOff>
    </xdr:to>
    <xdr:pic>
      <xdr:nvPicPr>
        <xdr:cNvPr id="5756" name="Picture 82">
          <a:extLst>
            <a:ext uri="{FF2B5EF4-FFF2-40B4-BE49-F238E27FC236}">
              <a16:creationId xmlns:a16="http://schemas.microsoft.com/office/drawing/2014/main" id="{00000000-0008-0000-0400-00007C16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90500" y="666750"/>
          <a:ext cx="381000" cy="447675"/>
        </a:xfrm>
        <a:prstGeom prst="rect">
          <a:avLst/>
        </a:prstGeom>
        <a:noFill/>
        <a:ln>
          <a:noFill/>
          <a:prstDash val="solid"/>
        </a:ln>
      </xdr:spPr>
    </xdr:pic>
    <xdr:clientData/>
  </xdr:twoCellAnchor>
  <xdr:twoCellAnchor>
    <xdr:from>
      <xdr:col>10</xdr:col>
      <xdr:colOff>0</xdr:colOff>
      <xdr:row>3</xdr:row>
      <xdr:rowOff>0</xdr:rowOff>
    </xdr:from>
    <xdr:to>
      <xdr:col>10</xdr:col>
      <xdr:colOff>381000</xdr:colOff>
      <xdr:row>5</xdr:row>
      <xdr:rowOff>47625</xdr:rowOff>
    </xdr:to>
    <xdr:pic>
      <xdr:nvPicPr>
        <xdr:cNvPr id="5757" name="Picture 82">
          <a:extLst>
            <a:ext uri="{FF2B5EF4-FFF2-40B4-BE49-F238E27FC236}">
              <a16:creationId xmlns:a16="http://schemas.microsoft.com/office/drawing/2014/main" id="{00000000-0008-0000-0400-00007D16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649325" y="666750"/>
          <a:ext cx="381000" cy="447675"/>
        </a:xfrm>
        <a:prstGeom prst="rect">
          <a:avLst/>
        </a:prstGeom>
        <a:noFill/>
        <a:ln>
          <a:noFill/>
          <a:prstDash val="solid"/>
        </a:ln>
      </xdr:spPr>
    </xdr:pic>
    <xdr:clientData/>
  </xdr:twoCellAnchor>
  <xdr:twoCellAnchor>
    <xdr:from>
      <xdr:col>22</xdr:col>
      <xdr:colOff>0</xdr:colOff>
      <xdr:row>3</xdr:row>
      <xdr:rowOff>0</xdr:rowOff>
    </xdr:from>
    <xdr:to>
      <xdr:col>22</xdr:col>
      <xdr:colOff>381000</xdr:colOff>
      <xdr:row>5</xdr:row>
      <xdr:rowOff>47625</xdr:rowOff>
    </xdr:to>
    <xdr:pic>
      <xdr:nvPicPr>
        <xdr:cNvPr id="5758" name="Picture 82">
          <a:extLst>
            <a:ext uri="{FF2B5EF4-FFF2-40B4-BE49-F238E27FC236}">
              <a16:creationId xmlns:a16="http://schemas.microsoft.com/office/drawing/2014/main" id="{00000000-0008-0000-0400-00007E16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8013025" y="666750"/>
          <a:ext cx="381000" cy="447675"/>
        </a:xfrm>
        <a:prstGeom prst="rect">
          <a:avLst/>
        </a:prstGeom>
        <a:noFill/>
        <a:ln>
          <a:noFill/>
          <a:prstDash val="solid"/>
        </a:ln>
      </xdr:spPr>
    </xdr:pic>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xdr:row>
      <xdr:rowOff>0</xdr:rowOff>
    </xdr:from>
    <xdr:to>
      <xdr:col>1</xdr:col>
      <xdr:colOff>381000</xdr:colOff>
      <xdr:row>5</xdr:row>
      <xdr:rowOff>47625</xdr:rowOff>
    </xdr:to>
    <xdr:pic>
      <xdr:nvPicPr>
        <xdr:cNvPr id="6778" name="Picture 82">
          <a:extLst>
            <a:ext uri="{FF2B5EF4-FFF2-40B4-BE49-F238E27FC236}">
              <a16:creationId xmlns:a16="http://schemas.microsoft.com/office/drawing/2014/main" id="{00000000-0008-0000-0500-00007A1A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90500" y="666750"/>
          <a:ext cx="381000" cy="447675"/>
        </a:xfrm>
        <a:prstGeom prst="rect">
          <a:avLst/>
        </a:prstGeom>
        <a:noFill/>
        <a:ln>
          <a:noFill/>
          <a:prstDash val="solid"/>
        </a:ln>
      </xdr:spPr>
    </xdr:pic>
    <xdr:clientData/>
  </xdr:twoCellAnchor>
  <xdr:twoCellAnchor>
    <xdr:from>
      <xdr:col>10</xdr:col>
      <xdr:colOff>0</xdr:colOff>
      <xdr:row>3</xdr:row>
      <xdr:rowOff>0</xdr:rowOff>
    </xdr:from>
    <xdr:to>
      <xdr:col>10</xdr:col>
      <xdr:colOff>381000</xdr:colOff>
      <xdr:row>5</xdr:row>
      <xdr:rowOff>47625</xdr:rowOff>
    </xdr:to>
    <xdr:pic>
      <xdr:nvPicPr>
        <xdr:cNvPr id="6779" name="Picture 82">
          <a:extLst>
            <a:ext uri="{FF2B5EF4-FFF2-40B4-BE49-F238E27FC236}">
              <a16:creationId xmlns:a16="http://schemas.microsoft.com/office/drawing/2014/main" id="{00000000-0008-0000-0500-00007B1A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3649325" y="666750"/>
          <a:ext cx="381000" cy="447675"/>
        </a:xfrm>
        <a:prstGeom prst="rect">
          <a:avLst/>
        </a:prstGeom>
        <a:noFill/>
        <a:ln>
          <a:noFill/>
          <a:prstDash val="solid"/>
        </a:ln>
      </xdr:spPr>
    </xdr:pic>
    <xdr:clientData/>
  </xdr:twoCellAnchor>
  <xdr:twoCellAnchor>
    <xdr:from>
      <xdr:col>22</xdr:col>
      <xdr:colOff>0</xdr:colOff>
      <xdr:row>3</xdr:row>
      <xdr:rowOff>0</xdr:rowOff>
    </xdr:from>
    <xdr:to>
      <xdr:col>22</xdr:col>
      <xdr:colOff>381000</xdr:colOff>
      <xdr:row>5</xdr:row>
      <xdr:rowOff>47625</xdr:rowOff>
    </xdr:to>
    <xdr:pic>
      <xdr:nvPicPr>
        <xdr:cNvPr id="6780" name="Picture 82">
          <a:extLst>
            <a:ext uri="{FF2B5EF4-FFF2-40B4-BE49-F238E27FC236}">
              <a16:creationId xmlns:a16="http://schemas.microsoft.com/office/drawing/2014/main" id="{00000000-0008-0000-0500-00007C1A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7993975" y="666750"/>
          <a:ext cx="381000" cy="447675"/>
        </a:xfrm>
        <a:prstGeom prst="rect">
          <a:avLst/>
        </a:prstGeom>
        <a:noFill/>
        <a:ln>
          <a:noFill/>
          <a:prstDash val="soli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9498" name="Picture 82">
          <a:extLst>
            <a:ext uri="{FF2B5EF4-FFF2-40B4-BE49-F238E27FC236}">
              <a16:creationId xmlns:a16="http://schemas.microsoft.com/office/drawing/2014/main" id="{00000000-0008-0000-0600-00001A2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7650" y="561975"/>
          <a:ext cx="381000" cy="466725"/>
        </a:xfrm>
        <a:prstGeom prst="rect">
          <a:avLst/>
        </a:prstGeom>
        <a:noFill/>
        <a:ln>
          <a:noFill/>
          <a:prstDash val="solid"/>
        </a:ln>
      </xdr:spPr>
    </xdr:pic>
    <xdr:clientData/>
  </xdr:twoCellAnchor>
</xdr:wsDr>
</file>

<file path=xl/drawings/drawing8.xml><?xml version="1.0" encoding="utf-8"?>
<xdr:wsDr xmlns:xdr="http://schemas.openxmlformats.org/drawingml/2006/spreadsheetDrawing" xmlns:a="http://schemas.openxmlformats.org/drawingml/2006/main">
  <xdr:twoCellAnchor>
    <xdr:from>
      <xdr:col>2</xdr:col>
      <xdr:colOff>28575</xdr:colOff>
      <xdr:row>1</xdr:row>
      <xdr:rowOff>180975</xdr:rowOff>
    </xdr:from>
    <xdr:to>
      <xdr:col>2</xdr:col>
      <xdr:colOff>409575</xdr:colOff>
      <xdr:row>3</xdr:row>
      <xdr:rowOff>0</xdr:rowOff>
    </xdr:to>
    <xdr:pic>
      <xdr:nvPicPr>
        <xdr:cNvPr id="7383" name="Picture 82">
          <a:extLst>
            <a:ext uri="{FF2B5EF4-FFF2-40B4-BE49-F238E27FC236}">
              <a16:creationId xmlns:a16="http://schemas.microsoft.com/office/drawing/2014/main" id="{00000000-0008-0000-0700-0000D7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23875" y="381000"/>
          <a:ext cx="381000" cy="447675"/>
        </a:xfrm>
        <a:prstGeom prst="rect">
          <a:avLst/>
        </a:prstGeom>
        <a:noFill/>
        <a:ln>
          <a:noFill/>
          <a:prstDash val="solid"/>
        </a:ln>
      </xdr:spPr>
    </xdr:pic>
    <xdr:clientData/>
  </xdr:twoCellAnchor>
</xdr:wsDr>
</file>

<file path=xl/drawings/drawing9.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535ABC48-FB60-430D-9DE7-FE6BFF85E36C}"/>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23F6323C-BB7B-4B3B-962E-FD83F100566F}"/>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2C554BA4-D1EB-4212-9288-0E690FEA8022}"/>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A091E953-C5B2-4E7A-9DBC-0EAAB619D2F9}"/>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13.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D27D2747-8115-4291-B30B-7BCCE9230EB7}"/>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14.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CE2A44EE-67A1-492C-AD8A-BD135F83B6A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562D8D55-97A3-43C2-9FF9-F249A8EFB0BF}"/>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C9E1241C-95EB-4C24-9380-4B36E9437FD5}"/>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17.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17568898-B51D-4FDC-B29B-6F08A839966E}"/>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18.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90B526E1-6490-4C65-8F30-B8767CD6D1AA}"/>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19.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0A657F2A-E609-4924-9E46-5952CF1A9D84}"/>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20.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788FBD50-ECD2-448C-92E2-D5134DF2B513}"/>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21.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27B5F39E-A394-4EDC-8C0F-B33997C6395D}"/>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22.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2BAEB53D-5057-4CCB-9EB0-5E7476E4EF45}"/>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23.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AD285173-8A3D-4F42-8770-A5105D184315}"/>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24.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C2AED50E-2723-4168-A5CF-C1C5D4843E8B}"/>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25.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9847F4ED-6027-4195-B290-FDF1CF77CFC3}"/>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26.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A52CC566-107E-4833-B2B0-AE1D1C893F38}"/>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drawings/drawing27.xml><?xml version="1.0" encoding="utf-8"?>
<xdr:wsDr xmlns:xdr="http://schemas.openxmlformats.org/drawingml/2006/spreadsheetDrawing" xmlns:a="http://schemas.openxmlformats.org/drawingml/2006/main">
  <xdr:twoCellAnchor>
    <xdr:from>
      <xdr:col>1</xdr:col>
      <xdr:colOff>57150</xdr:colOff>
      <xdr:row>3</xdr:row>
      <xdr:rowOff>57150</xdr:rowOff>
    </xdr:from>
    <xdr:to>
      <xdr:col>2</xdr:col>
      <xdr:colOff>47625</xdr:colOff>
      <xdr:row>5</xdr:row>
      <xdr:rowOff>133350</xdr:rowOff>
    </xdr:to>
    <xdr:pic>
      <xdr:nvPicPr>
        <xdr:cNvPr id="2" name="Picture 82">
          <a:extLst>
            <a:ext uri="{FF2B5EF4-FFF2-40B4-BE49-F238E27FC236}">
              <a16:creationId xmlns:a16="http://schemas.microsoft.com/office/drawing/2014/main" id="{4B80A8AF-5DD5-42B5-9076-B1B5251129BE}"/>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5270" y="567690"/>
          <a:ext cx="394335" cy="472440"/>
        </a:xfrm>
        <a:prstGeom prst="rect">
          <a:avLst/>
        </a:prstGeom>
        <a:noFill/>
        <a:ln>
          <a:noFill/>
          <a:prstDash val="soli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hyperlink" Target="mailto:exchequer@sca.org;%20treasurer@sca.org;%20mazelle@sca.org?subject=Help%20my%20ledger%20is%20broken!&amp;body=Give%20as%20much%20information%20as%20possible,%20including%20Excel%20version%20and%20Ledger%20version,%20and/or%20attach%20ledger." TargetMode="External"/><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ctrlProp" Target="../ctrlProps/ctrlProp18.xml"/><Relationship Id="rId7" Type="http://schemas.openxmlformats.org/officeDocument/2006/relationships/ctrlProp" Target="../ctrlProps/ctrlProp22.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113"/>
  <sheetViews>
    <sheetView showGridLines="0" tabSelected="1" zoomScaleNormal="100" workbookViewId="0">
      <selection activeCell="C6" sqref="C6"/>
    </sheetView>
  </sheetViews>
  <sheetFormatPr defaultColWidth="9.109375" defaultRowHeight="13.2" x14ac:dyDescent="0.25"/>
  <cols>
    <col min="1" max="1" width="3.33203125" style="105" customWidth="1"/>
    <col min="2" max="2" width="22.6640625" style="105" customWidth="1"/>
    <col min="3" max="3" width="42.88671875" style="105" customWidth="1"/>
    <col min="4" max="4" width="7" style="105" customWidth="1"/>
    <col min="5" max="5" width="24.88671875" style="105" customWidth="1"/>
    <col min="6" max="6" width="41.6640625" style="105" customWidth="1"/>
    <col min="7" max="7" width="18.88671875" style="105" customWidth="1"/>
    <col min="8" max="8" width="9.109375" style="105" hidden="1" customWidth="1"/>
    <col min="9" max="9" width="0" style="105" hidden="1"/>
    <col min="10" max="10" width="9.109375" style="105" customWidth="1"/>
    <col min="11" max="16384" width="9.109375" style="105"/>
  </cols>
  <sheetData>
    <row r="1" spans="1:8" ht="15.6" customHeight="1" x14ac:dyDescent="0.25">
      <c r="E1" s="106"/>
      <c r="F1" s="107"/>
      <c r="G1" s="108"/>
    </row>
    <row r="2" spans="1:8" s="107" customFormat="1" ht="18.600000000000001" customHeight="1" x14ac:dyDescent="0.25">
      <c r="B2" s="119" t="s">
        <v>0</v>
      </c>
      <c r="C2" s="120"/>
      <c r="E2" s="1"/>
      <c r="F2" s="2"/>
      <c r="G2" s="2"/>
    </row>
    <row r="3" spans="1:8" s="107" customFormat="1" ht="18.600000000000001" customHeight="1" x14ac:dyDescent="0.25">
      <c r="B3" s="109" t="s">
        <v>1</v>
      </c>
      <c r="C3" s="110"/>
      <c r="E3" s="395" t="str">
        <f>"THE SOCIETY FOR CREATIVE ANACHRONISM"&amp;IF(OR(C6="Corporate",C6="Non-US",ISBLANK(C6)),""," - "&amp;UPPER(C6))&amp;", INC."</f>
        <v>THE SOCIETY FOR CREATIVE ANACHRONISM, INC.</v>
      </c>
      <c r="F3" s="396"/>
      <c r="G3" s="396"/>
    </row>
    <row r="4" spans="1:8" ht="18.600000000000001" customHeight="1" x14ac:dyDescent="0.25">
      <c r="B4" s="200" t="s">
        <v>2</v>
      </c>
      <c r="C4" s="116" t="s">
        <v>3</v>
      </c>
      <c r="E4" s="2"/>
      <c r="F4" s="2"/>
      <c r="G4" s="2"/>
    </row>
    <row r="5" spans="1:8" ht="18.600000000000001" customHeight="1" x14ac:dyDescent="0.25">
      <c r="B5" s="201" t="s">
        <v>4</v>
      </c>
      <c r="C5" s="117">
        <v>2025</v>
      </c>
      <c r="E5" s="386" t="str">
        <f>Contents!B45</f>
        <v>Branch:   Caer Galen                                                              Year:        2025</v>
      </c>
      <c r="F5" s="387"/>
      <c r="G5" s="387"/>
    </row>
    <row r="6" spans="1:8" ht="18.600000000000001" customHeight="1" x14ac:dyDescent="0.25">
      <c r="B6" s="202" t="s">
        <v>5</v>
      </c>
      <c r="C6" s="118" t="s">
        <v>39</v>
      </c>
      <c r="E6" s="3"/>
      <c r="F6" s="3"/>
      <c r="G6" s="3"/>
    </row>
    <row r="7" spans="1:8" x14ac:dyDescent="0.25">
      <c r="B7" s="111"/>
      <c r="E7" s="6" t="s">
        <v>7</v>
      </c>
      <c r="F7" s="4" t="s">
        <v>8</v>
      </c>
      <c r="G7" s="4" t="s">
        <v>9</v>
      </c>
      <c r="H7" s="105" t="str">
        <f t="shared" ref="H7:H15" si="0">G7</f>
        <v>REQUIRED</v>
      </c>
    </row>
    <row r="8" spans="1:8" x14ac:dyDescent="0.25">
      <c r="E8" s="5" t="s">
        <v>10</v>
      </c>
      <c r="F8" s="4" t="s">
        <v>11</v>
      </c>
      <c r="G8" s="4" t="s">
        <v>9</v>
      </c>
      <c r="H8" s="105" t="str">
        <f t="shared" si="0"/>
        <v>REQUIRED</v>
      </c>
    </row>
    <row r="9" spans="1:8" ht="15" customHeight="1" x14ac:dyDescent="0.25">
      <c r="E9" s="5" t="s">
        <v>12</v>
      </c>
      <c r="F9" s="4" t="s">
        <v>13</v>
      </c>
      <c r="G9" s="4" t="s">
        <v>9</v>
      </c>
      <c r="H9" s="105" t="str">
        <f t="shared" si="0"/>
        <v>REQUIRED</v>
      </c>
    </row>
    <row r="10" spans="1:8" ht="15" customHeight="1" x14ac:dyDescent="0.25">
      <c r="E10" s="5" t="s">
        <v>14</v>
      </c>
      <c r="F10" s="4" t="s">
        <v>15</v>
      </c>
      <c r="G10" s="4" t="str">
        <f>IF($C$5=0,"REQUIRED IF DATA",IF(AND(COUNTBLANK(Ledger_Q2!$H$11:$H$110)=100,SUM(Ledger_Q2!$F$10:$F$110)=0),"No Data","REQUIRED"))</f>
        <v>REQUIRED</v>
      </c>
      <c r="H10" s="105" t="str">
        <f t="shared" si="0"/>
        <v>REQUIRED</v>
      </c>
    </row>
    <row r="11" spans="1:8" s="112" customFormat="1" ht="15" customHeight="1" x14ac:dyDescent="0.25">
      <c r="A11" s="105"/>
      <c r="B11" s="105"/>
      <c r="C11" s="105"/>
      <c r="D11" s="105"/>
      <c r="E11" s="5" t="s">
        <v>16</v>
      </c>
      <c r="F11" s="4" t="s">
        <v>17</v>
      </c>
      <c r="G11" s="4" t="str">
        <f>IF($C$5=0,"REQUIRED IF DATA",IF(AND(COUNTBLANK(Ledger_Q3!$H$11:$H$110)=100,SUM(Ledger_Q3!$F$11:$F$110)=0),"No Data","REQUIRED"))</f>
        <v>REQUIRED</v>
      </c>
      <c r="H11" s="105" t="str">
        <f t="shared" si="0"/>
        <v>REQUIRED</v>
      </c>
    </row>
    <row r="12" spans="1:8" s="112" customFormat="1" ht="15" customHeight="1" x14ac:dyDescent="0.25">
      <c r="A12" s="105"/>
      <c r="B12" s="105"/>
      <c r="C12" s="105"/>
      <c r="D12" s="105"/>
      <c r="E12" s="6" t="s">
        <v>18</v>
      </c>
      <c r="F12" s="4" t="s">
        <v>19</v>
      </c>
      <c r="G12" s="4" t="str">
        <f>IF($C$5=0,"REQUIRED IF DATA",IF(AND(COUNTBLANK(Ledger_Q4!$H$11:$H$110)=100,SUM(Ledger_Q4!$F$11:$F$110)=0),"No Data","REQUIRED"))</f>
        <v>REQUIRED</v>
      </c>
      <c r="H12" s="105" t="str">
        <f t="shared" si="0"/>
        <v>REQUIRED</v>
      </c>
    </row>
    <row r="13" spans="1:8" ht="15" customHeight="1" x14ac:dyDescent="0.25">
      <c r="A13" s="112"/>
      <c r="E13" s="6" t="s">
        <v>20</v>
      </c>
      <c r="F13" s="4" t="s">
        <v>20</v>
      </c>
      <c r="G13" s="4" t="str">
        <f>IF($C$5=0,"REQUIRED IF DATA",IF(COUNTBLANK(Equipment_List!D11)=1,"No Data","REQUIRED"))</f>
        <v>No Data</v>
      </c>
      <c r="H13" s="105" t="str">
        <f t="shared" si="0"/>
        <v>No Data</v>
      </c>
    </row>
    <row r="14" spans="1:8" ht="15" customHeight="1" x14ac:dyDescent="0.25">
      <c r="A14" s="112"/>
      <c r="E14" s="6" t="s">
        <v>21</v>
      </c>
      <c r="F14" s="4" t="s">
        <v>22</v>
      </c>
      <c r="G14" s="4" t="s">
        <v>9</v>
      </c>
      <c r="H14" s="105" t="str">
        <f t="shared" si="0"/>
        <v>REQUIRED</v>
      </c>
    </row>
    <row r="15" spans="1:8" s="107" customFormat="1" ht="15" customHeight="1" x14ac:dyDescent="0.25">
      <c r="A15" s="105"/>
      <c r="B15" s="105"/>
      <c r="C15" s="105"/>
      <c r="D15" s="105"/>
      <c r="E15" s="6" t="s">
        <v>23</v>
      </c>
      <c r="F15" s="4" t="s">
        <v>23</v>
      </c>
      <c r="G15" s="4" t="s">
        <v>9</v>
      </c>
      <c r="H15" s="105" t="str">
        <f t="shared" si="0"/>
        <v>REQUIRED</v>
      </c>
    </row>
    <row r="16" spans="1:8" ht="15" customHeight="1" x14ac:dyDescent="0.25">
      <c r="E16" s="6"/>
      <c r="F16" s="4"/>
      <c r="G16" s="4"/>
    </row>
    <row r="17" spans="1:8" ht="15" customHeight="1" x14ac:dyDescent="0.25">
      <c r="A17" s="107"/>
      <c r="D17" s="107"/>
      <c r="E17" s="6"/>
      <c r="F17" s="4"/>
      <c r="G17" s="4"/>
    </row>
    <row r="18" spans="1:8" ht="20.100000000000001" customHeight="1" x14ac:dyDescent="0.25">
      <c r="E18" s="6"/>
      <c r="F18" s="4"/>
      <c r="G18" s="4"/>
    </row>
    <row r="19" spans="1:8" ht="20.100000000000001" customHeight="1" x14ac:dyDescent="0.25">
      <c r="E19" s="6"/>
      <c r="F19" s="4"/>
      <c r="G19" s="4"/>
    </row>
    <row r="20" spans="1:8" x14ac:dyDescent="0.25">
      <c r="E20" s="6"/>
      <c r="F20" s="4"/>
      <c r="G20" s="4"/>
    </row>
    <row r="21" spans="1:8" ht="15" customHeight="1" x14ac:dyDescent="0.25">
      <c r="E21" s="6"/>
      <c r="F21" s="4"/>
      <c r="G21" s="4"/>
    </row>
    <row r="22" spans="1:8" ht="15" customHeight="1" x14ac:dyDescent="0.25">
      <c r="E22" s="6"/>
      <c r="F22" s="4"/>
      <c r="G22" s="4"/>
    </row>
    <row r="23" spans="1:8" ht="15" customHeight="1" x14ac:dyDescent="0.25">
      <c r="B23" s="389" t="s">
        <v>24</v>
      </c>
      <c r="C23" s="390"/>
      <c r="E23" s="6"/>
      <c r="F23" s="4"/>
      <c r="G23" s="4"/>
    </row>
    <row r="24" spans="1:8" s="112" customFormat="1" ht="15" customHeight="1" x14ac:dyDescent="0.25">
      <c r="A24" s="105"/>
      <c r="B24" s="391"/>
      <c r="C24" s="392"/>
      <c r="D24" s="105"/>
      <c r="E24" s="6"/>
      <c r="F24" s="4"/>
      <c r="G24" s="4"/>
      <c r="H24" s="105"/>
    </row>
    <row r="25" spans="1:8" ht="15" customHeight="1" x14ac:dyDescent="0.25">
      <c r="B25" s="393"/>
      <c r="C25" s="394"/>
      <c r="E25" s="6"/>
      <c r="F25" s="4"/>
      <c r="G25" s="4"/>
    </row>
    <row r="26" spans="1:8" ht="15" customHeight="1" x14ac:dyDescent="0.25">
      <c r="A26" s="112"/>
      <c r="B26" s="397" t="s">
        <v>25</v>
      </c>
      <c r="C26" s="390"/>
      <c r="D26" s="112"/>
      <c r="E26" s="6"/>
      <c r="F26" s="4"/>
      <c r="G26" s="4"/>
    </row>
    <row r="27" spans="1:8" ht="15" customHeight="1" x14ac:dyDescent="0.25">
      <c r="A27" s="112"/>
      <c r="B27" s="391"/>
      <c r="C27" s="392"/>
      <c r="D27" s="112"/>
      <c r="E27" s="6"/>
      <c r="F27" s="4"/>
      <c r="G27" s="4"/>
    </row>
    <row r="28" spans="1:8" ht="15" customHeight="1" x14ac:dyDescent="0.25">
      <c r="B28" s="393"/>
      <c r="C28" s="394"/>
      <c r="E28" s="6"/>
      <c r="F28" s="4"/>
      <c r="G28" s="4"/>
    </row>
    <row r="29" spans="1:8" ht="15" customHeight="1" x14ac:dyDescent="0.25">
      <c r="E29" s="4"/>
      <c r="F29" s="7"/>
      <c r="G29" s="4"/>
      <c r="H29" s="113"/>
    </row>
    <row r="30" spans="1:8" ht="15" customHeight="1" x14ac:dyDescent="0.25">
      <c r="B30" s="384" t="s">
        <v>26</v>
      </c>
      <c r="C30" s="385"/>
      <c r="E30" s="4"/>
      <c r="F30" s="4" t="str">
        <f>CONCATENATE("Version: ",F46," ",B34)</f>
        <v>Version: AS XLV 3.0 locked</v>
      </c>
      <c r="G30" s="4"/>
    </row>
    <row r="31" spans="1:8" ht="15" customHeight="1" x14ac:dyDescent="0.25">
      <c r="E31" s="388" t="s">
        <v>27</v>
      </c>
      <c r="F31" s="387"/>
      <c r="G31" s="387"/>
    </row>
    <row r="32" spans="1:8" ht="15" customHeight="1" x14ac:dyDescent="0.25">
      <c r="E32" s="8"/>
      <c r="F32" s="4"/>
      <c r="G32" s="4"/>
    </row>
    <row r="33" spans="1:7" ht="15" hidden="1" customHeight="1" x14ac:dyDescent="0.25"/>
    <row r="34" spans="1:7" ht="15" hidden="1" customHeight="1" x14ac:dyDescent="0.25">
      <c r="B34" s="121" t="s">
        <v>28</v>
      </c>
    </row>
    <row r="35" spans="1:7" ht="15" hidden="1" customHeight="1" x14ac:dyDescent="0.25"/>
    <row r="36" spans="1:7" ht="15" hidden="1" customHeight="1" x14ac:dyDescent="0.25"/>
    <row r="37" spans="1:7" ht="15" hidden="1" customHeight="1" x14ac:dyDescent="0.25"/>
    <row r="38" spans="1:7" ht="15" hidden="1" customHeight="1" x14ac:dyDescent="0.25"/>
    <row r="39" spans="1:7" hidden="1" x14ac:dyDescent="0.25"/>
    <row r="40" spans="1:7" hidden="1" x14ac:dyDescent="0.25"/>
    <row r="41" spans="1:7" hidden="1" x14ac:dyDescent="0.25"/>
    <row r="42" spans="1:7" hidden="1" x14ac:dyDescent="0.25"/>
    <row r="43" spans="1:7" hidden="1" x14ac:dyDescent="0.25">
      <c r="A43" s="111"/>
      <c r="B43" s="111" t="s">
        <v>29</v>
      </c>
      <c r="C43" s="111"/>
      <c r="D43" s="111"/>
      <c r="E43" s="111"/>
      <c r="F43" s="111"/>
      <c r="G43" s="111"/>
    </row>
    <row r="44" spans="1:7" hidden="1" x14ac:dyDescent="0.25"/>
    <row r="45" spans="1:7" hidden="1" x14ac:dyDescent="0.25">
      <c r="B45" s="114" t="str">
        <f>C49&amp;"  "&amp;C4&amp;C51&amp;C48</f>
        <v>Branch:   Caer Galen                                                              Year:        2025</v>
      </c>
    </row>
    <row r="46" spans="1:7" hidden="1" x14ac:dyDescent="0.25">
      <c r="B46" s="105" t="str">
        <f>F30</f>
        <v>Version: AS XLV 3.0 locked</v>
      </c>
      <c r="F46" s="105" t="s">
        <v>30</v>
      </c>
    </row>
    <row r="47" spans="1:7" hidden="1" x14ac:dyDescent="0.25">
      <c r="F47" s="105" t="s">
        <v>28</v>
      </c>
    </row>
    <row r="48" spans="1:7" hidden="1" x14ac:dyDescent="0.25">
      <c r="B48" s="105" t="s">
        <v>31</v>
      </c>
      <c r="C48" s="115">
        <f>IF(C5="","",IF(C5&lt;2000,2000+C5,C5))</f>
        <v>2025</v>
      </c>
      <c r="F48" s="105" t="s">
        <v>32</v>
      </c>
    </row>
    <row r="49" spans="2:6" hidden="1" x14ac:dyDescent="0.25">
      <c r="B49" s="105" t="s">
        <v>33</v>
      </c>
      <c r="C49" s="115" t="s">
        <v>34</v>
      </c>
      <c r="F49" s="105" t="s">
        <v>35</v>
      </c>
    </row>
    <row r="50" spans="2:6" hidden="1" x14ac:dyDescent="0.25">
      <c r="B50" s="105" t="s">
        <v>36</v>
      </c>
      <c r="C50" s="115" t="s">
        <v>37</v>
      </c>
      <c r="F50" s="105" t="s">
        <v>9</v>
      </c>
    </row>
    <row r="51" spans="2:6" hidden="1" x14ac:dyDescent="0.25">
      <c r="B51" s="105" t="s">
        <v>38</v>
      </c>
      <c r="C51" s="115" t="str">
        <f>RIGHT(C50,LEN(C50)-LEN(C4))</f>
        <v xml:space="preserve">                                                              Year:        </v>
      </c>
    </row>
    <row r="52" spans="2:6" hidden="1" x14ac:dyDescent="0.25"/>
    <row r="53" spans="2:6" hidden="1" x14ac:dyDescent="0.25"/>
    <row r="54" spans="2:6" hidden="1" x14ac:dyDescent="0.25">
      <c r="B54" s="339" t="s">
        <v>39</v>
      </c>
    </row>
    <row r="55" spans="2:6" hidden="1" x14ac:dyDescent="0.25">
      <c r="B55" s="339" t="s">
        <v>40</v>
      </c>
    </row>
    <row r="56" spans="2:6" hidden="1" x14ac:dyDescent="0.25">
      <c r="B56" s="339" t="s">
        <v>41</v>
      </c>
    </row>
    <row r="57" spans="2:6" hidden="1" x14ac:dyDescent="0.25">
      <c r="B57" s="339" t="s">
        <v>42</v>
      </c>
    </row>
    <row r="58" spans="2:6" hidden="1" x14ac:dyDescent="0.25">
      <c r="B58" s="339" t="s">
        <v>43</v>
      </c>
    </row>
    <row r="59" spans="2:6" hidden="1" x14ac:dyDescent="0.25">
      <c r="B59" s="339" t="s">
        <v>44</v>
      </c>
    </row>
    <row r="60" spans="2:6" hidden="1" x14ac:dyDescent="0.25">
      <c r="B60" s="339" t="s">
        <v>45</v>
      </c>
    </row>
    <row r="61" spans="2:6" hidden="1" x14ac:dyDescent="0.25">
      <c r="B61" s="339" t="s">
        <v>46</v>
      </c>
    </row>
    <row r="62" spans="2:6" hidden="1" x14ac:dyDescent="0.25">
      <c r="B62" s="339" t="s">
        <v>47</v>
      </c>
    </row>
    <row r="63" spans="2:6" hidden="1" x14ac:dyDescent="0.25">
      <c r="B63" s="339" t="s">
        <v>6</v>
      </c>
    </row>
    <row r="64" spans="2:6" hidden="1" x14ac:dyDescent="0.25">
      <c r="B64" s="339" t="s">
        <v>48</v>
      </c>
    </row>
    <row r="65" spans="2:2" hidden="1" x14ac:dyDescent="0.25">
      <c r="B65" s="339" t="s">
        <v>49</v>
      </c>
    </row>
    <row r="66" spans="2:2" hidden="1" x14ac:dyDescent="0.25">
      <c r="B66" s="339" t="s">
        <v>50</v>
      </c>
    </row>
    <row r="67" spans="2:2" hidden="1" x14ac:dyDescent="0.25">
      <c r="B67" s="339" t="s">
        <v>51</v>
      </c>
    </row>
    <row r="68" spans="2:2" hidden="1" x14ac:dyDescent="0.25">
      <c r="B68" s="339" t="s">
        <v>52</v>
      </c>
    </row>
    <row r="69" spans="2:2" hidden="1" x14ac:dyDescent="0.25">
      <c r="B69" s="339" t="s">
        <v>53</v>
      </c>
    </row>
    <row r="70" spans="2:2" hidden="1" x14ac:dyDescent="0.25">
      <c r="B70" s="339" t="s">
        <v>54</v>
      </c>
    </row>
    <row r="71" spans="2:2" hidden="1" x14ac:dyDescent="0.25">
      <c r="B71" s="339" t="s">
        <v>55</v>
      </c>
    </row>
    <row r="72" spans="2:2" hidden="1" x14ac:dyDescent="0.25">
      <c r="B72" s="339" t="s">
        <v>56</v>
      </c>
    </row>
    <row r="73" spans="2:2" hidden="1" x14ac:dyDescent="0.25">
      <c r="B73" s="339" t="s">
        <v>57</v>
      </c>
    </row>
    <row r="74" spans="2:2" hidden="1" x14ac:dyDescent="0.25">
      <c r="B74" s="339" t="s">
        <v>58</v>
      </c>
    </row>
    <row r="75" spans="2:2" hidden="1" x14ac:dyDescent="0.25">
      <c r="B75" s="339" t="s">
        <v>59</v>
      </c>
    </row>
    <row r="76" spans="2:2" hidden="1" x14ac:dyDescent="0.25">
      <c r="B76" s="339" t="s">
        <v>60</v>
      </c>
    </row>
    <row r="77" spans="2:2" hidden="1" x14ac:dyDescent="0.25">
      <c r="B77" s="339" t="s">
        <v>61</v>
      </c>
    </row>
    <row r="78" spans="2:2" hidden="1" x14ac:dyDescent="0.25">
      <c r="B78" s="339" t="s">
        <v>62</v>
      </c>
    </row>
    <row r="79" spans="2:2" hidden="1" x14ac:dyDescent="0.25">
      <c r="B79" s="339" t="s">
        <v>63</v>
      </c>
    </row>
    <row r="80" spans="2:2" hidden="1" x14ac:dyDescent="0.25">
      <c r="B80" s="339" t="s">
        <v>64</v>
      </c>
    </row>
    <row r="81" spans="2:2" hidden="1" x14ac:dyDescent="0.25">
      <c r="B81" s="339" t="s">
        <v>65</v>
      </c>
    </row>
    <row r="82" spans="2:2" hidden="1" x14ac:dyDescent="0.25">
      <c r="B82" s="339" t="s">
        <v>66</v>
      </c>
    </row>
    <row r="83" spans="2:2" hidden="1" x14ac:dyDescent="0.25">
      <c r="B83" s="339" t="s">
        <v>67</v>
      </c>
    </row>
    <row r="84" spans="2:2" hidden="1" x14ac:dyDescent="0.25">
      <c r="B84" s="339" t="s">
        <v>68</v>
      </c>
    </row>
    <row r="85" spans="2:2" hidden="1" x14ac:dyDescent="0.25">
      <c r="B85" s="339" t="s">
        <v>69</v>
      </c>
    </row>
    <row r="86" spans="2:2" hidden="1" x14ac:dyDescent="0.25">
      <c r="B86" s="339" t="s">
        <v>70</v>
      </c>
    </row>
    <row r="87" spans="2:2" hidden="1" x14ac:dyDescent="0.25">
      <c r="B87" s="339" t="s">
        <v>71</v>
      </c>
    </row>
    <row r="88" spans="2:2" hidden="1" x14ac:dyDescent="0.25">
      <c r="B88" s="339" t="s">
        <v>72</v>
      </c>
    </row>
    <row r="89" spans="2:2" hidden="1" x14ac:dyDescent="0.25">
      <c r="B89" s="339" t="s">
        <v>73</v>
      </c>
    </row>
    <row r="90" spans="2:2" hidden="1" x14ac:dyDescent="0.25">
      <c r="B90" s="339" t="s">
        <v>74</v>
      </c>
    </row>
    <row r="91" spans="2:2" hidden="1" x14ac:dyDescent="0.25">
      <c r="B91" s="339" t="s">
        <v>75</v>
      </c>
    </row>
    <row r="92" spans="2:2" hidden="1" x14ac:dyDescent="0.25">
      <c r="B92" s="339" t="s">
        <v>76</v>
      </c>
    </row>
    <row r="93" spans="2:2" hidden="1" x14ac:dyDescent="0.25">
      <c r="B93" s="339" t="s">
        <v>77</v>
      </c>
    </row>
    <row r="94" spans="2:2" hidden="1" x14ac:dyDescent="0.25">
      <c r="B94" s="339" t="s">
        <v>78</v>
      </c>
    </row>
    <row r="95" spans="2:2" hidden="1" x14ac:dyDescent="0.25">
      <c r="B95" s="339" t="s">
        <v>79</v>
      </c>
    </row>
    <row r="96" spans="2:2" hidden="1" x14ac:dyDescent="0.25">
      <c r="B96" s="339" t="s">
        <v>80</v>
      </c>
    </row>
    <row r="97" spans="2:2" hidden="1" x14ac:dyDescent="0.25">
      <c r="B97" s="339" t="s">
        <v>81</v>
      </c>
    </row>
    <row r="98" spans="2:2" hidden="1" x14ac:dyDescent="0.25">
      <c r="B98" s="339" t="s">
        <v>82</v>
      </c>
    </row>
    <row r="99" spans="2:2" hidden="1" x14ac:dyDescent="0.25">
      <c r="B99" s="339" t="s">
        <v>83</v>
      </c>
    </row>
    <row r="100" spans="2:2" hidden="1" x14ac:dyDescent="0.25">
      <c r="B100" s="339" t="s">
        <v>84</v>
      </c>
    </row>
    <row r="101" spans="2:2" hidden="1" x14ac:dyDescent="0.25">
      <c r="B101" s="339" t="s">
        <v>85</v>
      </c>
    </row>
    <row r="102" spans="2:2" hidden="1" x14ac:dyDescent="0.25">
      <c r="B102" s="339" t="s">
        <v>86</v>
      </c>
    </row>
    <row r="103" spans="2:2" hidden="1" x14ac:dyDescent="0.25">
      <c r="B103" s="339" t="s">
        <v>87</v>
      </c>
    </row>
    <row r="104" spans="2:2" hidden="1" x14ac:dyDescent="0.25">
      <c r="B104" s="339" t="s">
        <v>88</v>
      </c>
    </row>
    <row r="105" spans="2:2" hidden="1" x14ac:dyDescent="0.25">
      <c r="B105" s="339" t="s">
        <v>89</v>
      </c>
    </row>
    <row r="106" spans="2:2" hidden="1" x14ac:dyDescent="0.25">
      <c r="B106" s="339" t="s">
        <v>90</v>
      </c>
    </row>
    <row r="107" spans="2:2" hidden="1" x14ac:dyDescent="0.25">
      <c r="B107" s="339" t="s">
        <v>91</v>
      </c>
    </row>
    <row r="108" spans="2:2" hidden="1" x14ac:dyDescent="0.25">
      <c r="B108" s="339" t="s">
        <v>92</v>
      </c>
    </row>
    <row r="109" spans="2:2" hidden="1" x14ac:dyDescent="0.25">
      <c r="B109" s="339" t="s">
        <v>93</v>
      </c>
    </row>
    <row r="110" spans="2:2" hidden="1" x14ac:dyDescent="0.25">
      <c r="B110" s="339" t="s">
        <v>94</v>
      </c>
    </row>
    <row r="111" spans="2:2" hidden="1" x14ac:dyDescent="0.25">
      <c r="B111" s="339" t="s">
        <v>95</v>
      </c>
    </row>
    <row r="112" spans="2:2" hidden="1" x14ac:dyDescent="0.25"/>
    <row r="113" hidden="1" x14ac:dyDescent="0.25"/>
  </sheetData>
  <sheetProtection algorithmName="SHA-512" hashValue="x4BKYJ2ZmgKmNSWUx1HpWvML6MzROX9GE5OKAt51YMc2k0/dkT5ylqHml5ezPG8leZpTm/qIe5SOOUlrSSU5bg==" saltValue="neEFjW8Ooc1lmOKSGlZnSA==" spinCount="100000" sheet="1" objects="1" scenarios="1"/>
  <mergeCells count="6">
    <mergeCell ref="B30:C30"/>
    <mergeCell ref="E5:G5"/>
    <mergeCell ref="E31:G31"/>
    <mergeCell ref="B23:C25"/>
    <mergeCell ref="E3:G3"/>
    <mergeCell ref="B26:C28"/>
  </mergeCells>
  <dataValidations count="3">
    <dataValidation type="list" allowBlank="1" showErrorMessage="1" sqref="B34" xr:uid="{00000000-0002-0000-0000-000000000000}">
      <formula1>$F$47:$F$49</formula1>
      <formula2>0</formula2>
    </dataValidation>
    <dataValidation type="whole" operator="greaterThan" allowBlank="1" showErrorMessage="1" error="Enter full year starting with 2000." prompt="Enter year in 4 digits" sqref="C5" xr:uid="{00000000-0002-0000-0000-000001000000}">
      <formula1>2000</formula1>
      <formula2>0</formula2>
    </dataValidation>
    <dataValidation type="list" allowBlank="1" showInputMessage="1" showErrorMessage="1" sqref="C6" xr:uid="{00000000-0002-0000-0000-000002000000}">
      <formula1>$B$54:$B$111</formula1>
    </dataValidation>
  </dataValidations>
  <hyperlinks>
    <hyperlink ref="E7" location="Contents!A1" display="CONTENTS" xr:uid="{00000000-0004-0000-0000-000000000000}"/>
    <hyperlink ref="E8" location="Summary!A1" display="Account and Fund Summary" xr:uid="{00000000-0004-0000-0000-000001000000}"/>
    <hyperlink ref="E9" location="Ledger_Q1!A1" display="First Quarter Ledger" xr:uid="{00000000-0004-0000-0000-000002000000}"/>
    <hyperlink ref="E10" location="Ledger_Q2!A1" display="Second Quarter Ledger" xr:uid="{00000000-0004-0000-0000-000003000000}"/>
    <hyperlink ref="E11" location="Ledger_Q3!A1" display="Third Quarter Ledger" xr:uid="{00000000-0004-0000-0000-000004000000}"/>
    <hyperlink ref="E12" location="Ledger_Q4!A1" display="Fourth Quarter Ledger" xr:uid="{00000000-0004-0000-0000-000005000000}"/>
    <hyperlink ref="E13" location="Equipment_List!A1" display="Equipment List" xr:uid="{00000000-0004-0000-0000-000006000000}"/>
    <hyperlink ref="E14" location="Balances!A1" display="Balances" xr:uid="{00000000-0004-0000-0000-000007000000}"/>
    <hyperlink ref="E15" location="Signatories!A1" display="Signatories" xr:uid="{00000000-0004-0000-0000-000008000000}"/>
    <hyperlink ref="B30" r:id="rId1" xr:uid="{00000000-0004-0000-0000-000009000000}"/>
  </hyperlinks>
  <pageMargins left="0.75" right="0.75" top="1" bottom="1" header="0" footer="0"/>
  <pageSetup firstPageNumber="0" orientation="portrait" blackAndWhite="1" horizontalDpi="300" verticalDpi="30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Line="0" autoPict="0" macro="[0]!Module5.ResetYear">
                <anchor moveWithCells="1" sizeWithCells="1">
                  <from>
                    <xdr:col>2</xdr:col>
                    <xdr:colOff>251460</xdr:colOff>
                    <xdr:row>6</xdr:row>
                    <xdr:rowOff>68580</xdr:rowOff>
                  </from>
                  <to>
                    <xdr:col>2</xdr:col>
                    <xdr:colOff>1752600</xdr:colOff>
                    <xdr:row>7</xdr:row>
                    <xdr:rowOff>99060</xdr:rowOff>
                  </to>
                </anchor>
              </controlPr>
            </control>
          </mc:Choice>
        </mc:AlternateContent>
        <mc:AlternateContent xmlns:mc="http://schemas.openxmlformats.org/markup-compatibility/2006">
          <mc:Choice Requires="x14">
            <control shapeId="1033" r:id="rId5" name="Button 9">
              <controlPr defaultSize="0" print="0" autoFill="0" autoLine="0" autoPict="0" macro="[0]!Module5.CreateReportAccounts">
                <anchor moveWithCells="1" sizeWithCells="1">
                  <from>
                    <xdr:col>2</xdr:col>
                    <xdr:colOff>251460</xdr:colOff>
                    <xdr:row>15</xdr:row>
                    <xdr:rowOff>7620</xdr:rowOff>
                  </from>
                  <to>
                    <xdr:col>2</xdr:col>
                    <xdr:colOff>1752600</xdr:colOff>
                    <xdr:row>16</xdr:row>
                    <xdr:rowOff>7620</xdr:rowOff>
                  </to>
                </anchor>
              </controlPr>
            </control>
          </mc:Choice>
        </mc:AlternateContent>
        <mc:AlternateContent xmlns:mc="http://schemas.openxmlformats.org/markup-compatibility/2006">
          <mc:Choice Requires="x14">
            <control shapeId="1034" r:id="rId6" name="Button 10">
              <controlPr defaultSize="0" print="0" autoFill="0" autoLine="0" autoPict="0" macro="[0]!Module5.CreateReportFunds">
                <anchor moveWithCells="1" sizeWithCells="1">
                  <from>
                    <xdr:col>2</xdr:col>
                    <xdr:colOff>251460</xdr:colOff>
                    <xdr:row>16</xdr:row>
                    <xdr:rowOff>83820</xdr:rowOff>
                  </from>
                  <to>
                    <xdr:col>2</xdr:col>
                    <xdr:colOff>1752600</xdr:colOff>
                    <xdr:row>17</xdr:row>
                    <xdr:rowOff>83820</xdr:rowOff>
                  </to>
                </anchor>
              </controlPr>
            </control>
          </mc:Choice>
        </mc:AlternateContent>
        <mc:AlternateContent xmlns:mc="http://schemas.openxmlformats.org/markup-compatibility/2006">
          <mc:Choice Requires="x14">
            <control shapeId="1035" r:id="rId7" name="Button 11">
              <controlPr defaultSize="0" print="0" autoFill="0" autoLine="0" autoPict="0" macro="[0]!Module5.DeleteReports">
                <anchor moveWithCells="1" sizeWithCells="1">
                  <from>
                    <xdr:col>2</xdr:col>
                    <xdr:colOff>251460</xdr:colOff>
                    <xdr:row>13</xdr:row>
                    <xdr:rowOff>121920</xdr:rowOff>
                  </from>
                  <to>
                    <xdr:col>2</xdr:col>
                    <xdr:colOff>1752600</xdr:colOff>
                    <xdr:row>14</xdr:row>
                    <xdr:rowOff>121920</xdr:rowOff>
                  </to>
                </anchor>
              </controlPr>
            </control>
          </mc:Choice>
        </mc:AlternateContent>
        <mc:AlternateContent xmlns:mc="http://schemas.openxmlformats.org/markup-compatibility/2006">
          <mc:Choice Requires="x14">
            <control shapeId="1026" r:id="rId8" name="Button 2">
              <controlPr defaultSize="0" print="0" autoFill="0" autoLine="0" autoPict="0" macro="[0]!Module2.PrintSecondQuarter">
                <anchor moveWithCells="1" sizeWithCells="1">
                  <from>
                    <xdr:col>0</xdr:col>
                    <xdr:colOff>213360</xdr:colOff>
                    <xdr:row>9</xdr:row>
                    <xdr:rowOff>83820</xdr:rowOff>
                  </from>
                  <to>
                    <xdr:col>1</xdr:col>
                    <xdr:colOff>1493520</xdr:colOff>
                    <xdr:row>10</xdr:row>
                    <xdr:rowOff>83820</xdr:rowOff>
                  </to>
                </anchor>
              </controlPr>
            </control>
          </mc:Choice>
        </mc:AlternateContent>
        <mc:AlternateContent xmlns:mc="http://schemas.openxmlformats.org/markup-compatibility/2006">
          <mc:Choice Requires="x14">
            <control shapeId="1027" r:id="rId9" name="Button 3">
              <controlPr defaultSize="0" print="0" autoFill="0" autoLine="0" autoPict="0" macro="[0]!Module2.PrintFirstQuarter">
                <anchor moveWithCells="1" sizeWithCells="1">
                  <from>
                    <xdr:col>0</xdr:col>
                    <xdr:colOff>213360</xdr:colOff>
                    <xdr:row>8</xdr:row>
                    <xdr:rowOff>7620</xdr:rowOff>
                  </from>
                  <to>
                    <xdr:col>1</xdr:col>
                    <xdr:colOff>1493520</xdr:colOff>
                    <xdr:row>9</xdr:row>
                    <xdr:rowOff>7620</xdr:rowOff>
                  </to>
                </anchor>
              </controlPr>
            </control>
          </mc:Choice>
        </mc:AlternateContent>
        <mc:AlternateContent xmlns:mc="http://schemas.openxmlformats.org/markup-compatibility/2006">
          <mc:Choice Requires="x14">
            <control shapeId="1029" r:id="rId10" name="Button 5">
              <controlPr defaultSize="0" print="0" autoFill="0" autoLine="0" autoPict="0" macro="[0]!Module2.PrintThirdQuarter">
                <anchor moveWithCells="1" sizeWithCells="1">
                  <from>
                    <xdr:col>0</xdr:col>
                    <xdr:colOff>213360</xdr:colOff>
                    <xdr:row>10</xdr:row>
                    <xdr:rowOff>160020</xdr:rowOff>
                  </from>
                  <to>
                    <xdr:col>1</xdr:col>
                    <xdr:colOff>1493520</xdr:colOff>
                    <xdr:row>11</xdr:row>
                    <xdr:rowOff>160020</xdr:rowOff>
                  </to>
                </anchor>
              </controlPr>
            </control>
          </mc:Choice>
        </mc:AlternateContent>
        <mc:AlternateContent xmlns:mc="http://schemas.openxmlformats.org/markup-compatibility/2006">
          <mc:Choice Requires="x14">
            <control shapeId="1030" r:id="rId11" name="Button 6">
              <controlPr defaultSize="0" print="0" autoFill="0" autoLine="0" autoPict="0" macro="[0]!Module2.PrintFourthQuarter">
                <anchor moveWithCells="1" sizeWithCells="1">
                  <from>
                    <xdr:col>0</xdr:col>
                    <xdr:colOff>213360</xdr:colOff>
                    <xdr:row>12</xdr:row>
                    <xdr:rowOff>45720</xdr:rowOff>
                  </from>
                  <to>
                    <xdr:col>1</xdr:col>
                    <xdr:colOff>1493520</xdr:colOff>
                    <xdr:row>13</xdr:row>
                    <xdr:rowOff>45720</xdr:rowOff>
                  </to>
                </anchor>
              </controlPr>
            </control>
          </mc:Choice>
        </mc:AlternateContent>
        <mc:AlternateContent xmlns:mc="http://schemas.openxmlformats.org/markup-compatibility/2006">
          <mc:Choice Requires="x14">
            <control shapeId="1031" r:id="rId12" name="Button 7">
              <controlPr defaultSize="0" print="0" autoFill="0" autoLine="0" autoPict="0" macro="[0]!Module2.PrintEquip">
                <anchor moveWithCells="1" sizeWithCells="1">
                  <from>
                    <xdr:col>0</xdr:col>
                    <xdr:colOff>213360</xdr:colOff>
                    <xdr:row>13</xdr:row>
                    <xdr:rowOff>121920</xdr:rowOff>
                  </from>
                  <to>
                    <xdr:col>1</xdr:col>
                    <xdr:colOff>1493520</xdr:colOff>
                    <xdr:row>14</xdr:row>
                    <xdr:rowOff>121920</xdr:rowOff>
                  </to>
                </anchor>
              </controlPr>
            </control>
          </mc:Choice>
        </mc:AlternateContent>
        <mc:AlternateContent xmlns:mc="http://schemas.openxmlformats.org/markup-compatibility/2006">
          <mc:Choice Requires="x14">
            <control shapeId="1032" r:id="rId13" name="Button 8">
              <controlPr defaultSize="0" print="0" autoFill="0" autoLine="0" autoPict="0" macro="[0]!Module2.PrintAll">
                <anchor moveWithCells="1" sizeWithCells="1">
                  <from>
                    <xdr:col>0</xdr:col>
                    <xdr:colOff>213360</xdr:colOff>
                    <xdr:row>6</xdr:row>
                    <xdr:rowOff>68580</xdr:rowOff>
                  </from>
                  <to>
                    <xdr:col>1</xdr:col>
                    <xdr:colOff>1493520</xdr:colOff>
                    <xdr:row>7</xdr:row>
                    <xdr:rowOff>99060</xdr:rowOff>
                  </to>
                </anchor>
              </controlPr>
            </control>
          </mc:Choice>
        </mc:AlternateContent>
        <mc:AlternateContent xmlns:mc="http://schemas.openxmlformats.org/markup-compatibility/2006">
          <mc:Choice Requires="x14">
            <control shapeId="1036" r:id="rId14" name="Button 12">
              <controlPr defaultSize="0" print="0" autoFill="0" autoLine="0" autoPict="0" macro="[0]!Module2.PrintSubFun">
                <anchor moveWithCells="1" sizeWithCells="1">
                  <from>
                    <xdr:col>0</xdr:col>
                    <xdr:colOff>213360</xdr:colOff>
                    <xdr:row>16</xdr:row>
                    <xdr:rowOff>83820</xdr:rowOff>
                  </from>
                  <to>
                    <xdr:col>1</xdr:col>
                    <xdr:colOff>1493520</xdr:colOff>
                    <xdr:row>17</xdr:row>
                    <xdr:rowOff>83820</xdr:rowOff>
                  </to>
                </anchor>
              </controlPr>
            </control>
          </mc:Choice>
        </mc:AlternateContent>
        <mc:AlternateContent xmlns:mc="http://schemas.openxmlformats.org/markup-compatibility/2006">
          <mc:Choice Requires="x14">
            <control shapeId="1037" r:id="rId15" name="Button 13">
              <controlPr defaultSize="0" print="0" autoFill="0" autoLine="0" autoPict="0" macro="[0]!Module2.PrintSubAcc">
                <anchor moveWithCells="1" sizeWithCells="1">
                  <from>
                    <xdr:col>0</xdr:col>
                    <xdr:colOff>213360</xdr:colOff>
                    <xdr:row>15</xdr:row>
                    <xdr:rowOff>7620</xdr:rowOff>
                  </from>
                  <to>
                    <xdr:col>1</xdr:col>
                    <xdr:colOff>1493520</xdr:colOff>
                    <xdr:row>16</xdr:row>
                    <xdr:rowOff>7620</xdr:rowOff>
                  </to>
                </anchor>
              </controlPr>
            </control>
          </mc:Choice>
        </mc:AlternateContent>
        <mc:AlternateContent xmlns:mc="http://schemas.openxmlformats.org/markup-compatibility/2006">
          <mc:Choice Requires="x14">
            <control shapeId="1040" r:id="rId16" name="Button 16">
              <controlPr defaultSize="0" print="0" autoFill="0" autoPict="0" macro="[0]!CreateReportIncExp">
                <anchor moveWithCells="1">
                  <from>
                    <xdr:col>2</xdr:col>
                    <xdr:colOff>251460</xdr:colOff>
                    <xdr:row>17</xdr:row>
                    <xdr:rowOff>160020</xdr:rowOff>
                  </from>
                  <to>
                    <xdr:col>2</xdr:col>
                    <xdr:colOff>1752600</xdr:colOff>
                    <xdr:row>18</xdr:row>
                    <xdr:rowOff>106680</xdr:rowOff>
                  </to>
                </anchor>
              </controlPr>
            </control>
          </mc:Choice>
        </mc:AlternateContent>
        <mc:AlternateContent xmlns:mc="http://schemas.openxmlformats.org/markup-compatibility/2006">
          <mc:Choice Requires="x14">
            <control shapeId="1041" r:id="rId17" name="Button 17">
              <controlPr defaultSize="0" print="0" autoFill="0" autoPict="0" macro="[0]!importfromLedger">
                <anchor moveWithCells="1">
                  <from>
                    <xdr:col>2</xdr:col>
                    <xdr:colOff>251460</xdr:colOff>
                    <xdr:row>8</xdr:row>
                    <xdr:rowOff>7620</xdr:rowOff>
                  </from>
                  <to>
                    <xdr:col>2</xdr:col>
                    <xdr:colOff>1752600</xdr:colOff>
                    <xdr:row>9</xdr:row>
                    <xdr:rowOff>7620</xdr:rowOff>
                  </to>
                </anchor>
              </controlPr>
            </control>
          </mc:Choice>
        </mc:AlternateContent>
        <mc:AlternateContent xmlns:mc="http://schemas.openxmlformats.org/markup-compatibility/2006">
          <mc:Choice Requires="x14">
            <control shapeId="1050" r:id="rId18" name="Button 26">
              <controlPr defaultSize="0" print="0" autoFill="0" autoLine="0" autoPict="0" macro="[0]!printsubIE">
                <anchor moveWithCells="1" sizeWithCells="1">
                  <from>
                    <xdr:col>0</xdr:col>
                    <xdr:colOff>213360</xdr:colOff>
                    <xdr:row>17</xdr:row>
                    <xdr:rowOff>160020</xdr:rowOff>
                  </from>
                  <to>
                    <xdr:col>1</xdr:col>
                    <xdr:colOff>1493520</xdr:colOff>
                    <xdr:row>18</xdr:row>
                    <xdr:rowOff>106680</xdr:rowOff>
                  </to>
                </anchor>
              </controlPr>
            </control>
          </mc:Choice>
        </mc:AlternateContent>
        <mc:AlternateContent xmlns:mc="http://schemas.openxmlformats.org/markup-compatibility/2006">
          <mc:Choice Requires="x14">
            <control shapeId="1284" r:id="rId19" name="Button 260">
              <controlPr defaultSize="0" print="0" autoFill="0" autoLine="0" autoPict="0" macro="[0]!Printsig">
                <anchor moveWithCells="1" sizeWithCells="1">
                  <from>
                    <xdr:col>0</xdr:col>
                    <xdr:colOff>213360</xdr:colOff>
                    <xdr:row>20</xdr:row>
                    <xdr:rowOff>38100</xdr:rowOff>
                  </from>
                  <to>
                    <xdr:col>1</xdr:col>
                    <xdr:colOff>1493520</xdr:colOff>
                    <xdr:row>21</xdr:row>
                    <xdr:rowOff>38100</xdr:rowOff>
                  </to>
                </anchor>
              </controlPr>
            </control>
          </mc:Choice>
        </mc:AlternateContent>
        <mc:AlternateContent xmlns:mc="http://schemas.openxmlformats.org/markup-compatibility/2006">
          <mc:Choice Requires="x14">
            <control shapeId="1285" r:id="rId20" name="Button 261">
              <controlPr defaultSize="0" print="0" autoFill="0" autoLine="0" autoPict="0" macro="[0]!PrintBal">
                <anchor moveWithCells="1" sizeWithCells="1">
                  <from>
                    <xdr:col>0</xdr:col>
                    <xdr:colOff>213360</xdr:colOff>
                    <xdr:row>18</xdr:row>
                    <xdr:rowOff>182880</xdr:rowOff>
                  </from>
                  <to>
                    <xdr:col>1</xdr:col>
                    <xdr:colOff>1493520</xdr:colOff>
                    <xdr:row>19</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80"/>
  <sheetViews>
    <sheetView showGridLines="0" showRowColHeaders="0" zoomScaleNormal="100" workbookViewId="0"/>
  </sheetViews>
  <sheetFormatPr defaultColWidth="9.109375" defaultRowHeight="13.2" x14ac:dyDescent="0.25"/>
  <cols>
    <col min="1" max="2" width="3.33203125" style="122" customWidth="1"/>
    <col min="3" max="3" width="28.88671875" style="122" customWidth="1"/>
    <col min="4" max="5" width="11" style="122" customWidth="1"/>
    <col min="6" max="6" width="2.33203125" style="122" customWidth="1"/>
    <col min="7" max="7" width="28.88671875" style="122" customWidth="1"/>
    <col min="8" max="9" width="11" style="122" customWidth="1"/>
    <col min="10" max="10" width="3.109375" style="122" customWidth="1"/>
    <col min="11" max="11" width="7.109375" style="122" customWidth="1"/>
    <col min="12" max="12" width="7.109375" style="122" hidden="1" customWidth="1"/>
    <col min="13" max="13" width="6.33203125" style="122" hidden="1" customWidth="1"/>
    <col min="14" max="14" width="6.5546875" style="122" hidden="1" customWidth="1"/>
    <col min="15" max="15" width="7.88671875" style="122" hidden="1" customWidth="1"/>
    <col min="16" max="16" width="8.44140625" style="122" hidden="1" customWidth="1"/>
    <col min="17" max="17" width="7" style="122" hidden="1" customWidth="1"/>
    <col min="18" max="18" width="7.44140625" style="122" hidden="1" customWidth="1"/>
    <col min="19" max="19" width="6.6640625" style="122" hidden="1" customWidth="1"/>
    <col min="20" max="20" width="7.88671875" style="122" hidden="1" customWidth="1"/>
    <col min="21" max="21" width="9.109375" style="122" customWidth="1"/>
    <col min="22" max="16384" width="9.109375" style="122"/>
  </cols>
  <sheetData>
    <row r="1" spans="1:19" x14ac:dyDescent="0.25">
      <c r="M1" s="198">
        <f>13 - COUNTBLANK(C10:C22) + 9</f>
        <v>11</v>
      </c>
      <c r="N1" s="198">
        <f>41 - COUNTBLANK(G11:G51)</f>
        <v>1</v>
      </c>
      <c r="O1" s="198"/>
    </row>
    <row r="2" spans="1:19" ht="12.75" customHeight="1" x14ac:dyDescent="0.25">
      <c r="B2" s="9"/>
      <c r="C2" s="400" t="str">
        <f>Contents!$B$46</f>
        <v>Version: AS XLV 3.0 locked</v>
      </c>
      <c r="D2" s="399"/>
      <c r="E2" s="399"/>
      <c r="F2" s="399"/>
      <c r="G2" s="399"/>
      <c r="H2" s="11"/>
      <c r="I2" s="11"/>
      <c r="J2" s="12"/>
      <c r="M2" s="198" t="s">
        <v>96</v>
      </c>
      <c r="N2" s="198" t="s">
        <v>97</v>
      </c>
      <c r="O2" s="198" t="s">
        <v>98</v>
      </c>
    </row>
    <row r="3" spans="1:19" ht="15.6" customHeight="1" x14ac:dyDescent="0.3">
      <c r="B3" s="9"/>
      <c r="C3" s="398" t="str">
        <f>Contents!E3</f>
        <v>THE SOCIETY FOR CREATIVE ANACHRONISM, INC.</v>
      </c>
      <c r="D3" s="399"/>
      <c r="E3" s="399"/>
      <c r="F3" s="399"/>
      <c r="G3" s="399"/>
      <c r="H3" s="399"/>
      <c r="I3" s="399"/>
      <c r="J3" s="12"/>
    </row>
    <row r="4" spans="1:19" ht="15.6" customHeight="1" x14ac:dyDescent="0.3">
      <c r="B4" s="9"/>
      <c r="C4" s="398" t="s">
        <v>99</v>
      </c>
      <c r="D4" s="399"/>
      <c r="E4" s="399"/>
      <c r="F4" s="399"/>
      <c r="G4" s="399"/>
      <c r="H4" s="399"/>
      <c r="I4" s="399"/>
      <c r="J4" s="12"/>
    </row>
    <row r="5" spans="1:19" ht="15" customHeight="1" x14ac:dyDescent="0.3">
      <c r="B5" s="9"/>
      <c r="C5" s="13"/>
      <c r="D5" s="13"/>
      <c r="E5" s="13"/>
      <c r="F5" s="13"/>
      <c r="G5" s="13"/>
      <c r="H5" s="13"/>
      <c r="I5" s="13"/>
      <c r="J5" s="12"/>
    </row>
    <row r="6" spans="1:19" ht="15" customHeight="1" x14ac:dyDescent="0.25">
      <c r="B6" s="9"/>
      <c r="C6" s="401" t="str">
        <f>Contents!$B$45</f>
        <v>Branch:   Caer Galen                                                              Year:        2025</v>
      </c>
      <c r="D6" s="399"/>
      <c r="E6" s="399"/>
      <c r="F6" s="399"/>
      <c r="G6" s="399"/>
      <c r="H6" s="399"/>
      <c r="I6" s="399"/>
      <c r="J6" s="12"/>
    </row>
    <row r="7" spans="1:19" ht="15" customHeight="1" x14ac:dyDescent="0.25">
      <c r="B7" s="9"/>
      <c r="C7" s="9"/>
      <c r="D7" s="179"/>
      <c r="E7" s="179"/>
      <c r="F7" s="179"/>
      <c r="G7" s="179"/>
      <c r="H7" s="179"/>
      <c r="I7" s="179"/>
      <c r="J7" s="12"/>
    </row>
    <row r="8" spans="1:19" s="195" customFormat="1" ht="15" customHeight="1" x14ac:dyDescent="0.25">
      <c r="A8" s="122"/>
      <c r="B8" s="9"/>
      <c r="C8" s="12"/>
      <c r="D8" s="12"/>
      <c r="E8" s="12"/>
      <c r="F8" s="12"/>
      <c r="G8" s="12"/>
      <c r="H8" s="12"/>
      <c r="I8" s="12"/>
      <c r="J8" s="12"/>
      <c r="L8" s="122" t="s">
        <v>100</v>
      </c>
      <c r="M8" s="199"/>
      <c r="P8" s="122" t="s">
        <v>101</v>
      </c>
    </row>
    <row r="9" spans="1:19" s="195" customFormat="1" ht="15" customHeight="1" thickBot="1" x14ac:dyDescent="0.3">
      <c r="A9" s="122"/>
      <c r="B9" s="9"/>
      <c r="C9" s="12" t="s">
        <v>102</v>
      </c>
      <c r="D9" s="12" t="s">
        <v>103</v>
      </c>
      <c r="E9" s="12" t="s">
        <v>104</v>
      </c>
      <c r="F9" s="12"/>
      <c r="G9" s="12" t="s">
        <v>105</v>
      </c>
      <c r="H9" s="12" t="s">
        <v>103</v>
      </c>
      <c r="I9" s="12" t="s">
        <v>104</v>
      </c>
      <c r="J9" s="12"/>
      <c r="L9" s="122" t="s">
        <v>106</v>
      </c>
      <c r="M9" s="122" t="s">
        <v>107</v>
      </c>
      <c r="N9" s="122" t="s">
        <v>108</v>
      </c>
      <c r="O9" s="122" t="s">
        <v>109</v>
      </c>
      <c r="P9" s="122" t="s">
        <v>106</v>
      </c>
      <c r="Q9" s="122" t="s">
        <v>107</v>
      </c>
      <c r="R9" s="122" t="s">
        <v>108</v>
      </c>
      <c r="S9" s="122" t="s">
        <v>109</v>
      </c>
    </row>
    <row r="10" spans="1:19" ht="15" customHeight="1" thickTop="1" x14ac:dyDescent="0.25">
      <c r="A10" s="195"/>
      <c r="B10" s="9"/>
      <c r="C10" s="15" t="s">
        <v>110</v>
      </c>
      <c r="D10" s="304">
        <v>10650.84</v>
      </c>
      <c r="E10" s="14">
        <f>SUM(Ledger_Q1:Ledger_Q4!$AO11:$AO11)+$D10</f>
        <v>7917.5300000000007</v>
      </c>
      <c r="F10" s="12"/>
      <c r="G10" s="15" t="s">
        <v>111</v>
      </c>
      <c r="H10" s="336">
        <v>10185.59</v>
      </c>
      <c r="I10" s="14">
        <f>SUM(Ledger_Q1:Ledger_Q4!$AQ11:$AQ11)+$H10</f>
        <v>7452.2800000000007</v>
      </c>
      <c r="J10" s="12"/>
      <c r="L10" s="122" t="b">
        <f>OR(COUNTIF(Ledger_Q1!$N$10:$N$110,$C10)&gt;0,COUNTIF(Ledger_Q1!$S$10:$S$110,$C10)&gt;0,COUNTIF(Ledger_Q1!$Y$10:$Y$110,$C10)&gt;0,COUNTIF(Ledger_Q1!$AD$10:$AD$110,$C10)&gt;0)</f>
        <v>1</v>
      </c>
      <c r="M10" s="122" t="b">
        <f>OR(COUNTIF(Ledger_Q2!$N$10:$N$110,$C10)&gt;0,COUNTIF(Ledger_Q2!$S$10:$S$110,$C10)&gt;0,COUNTIF(Ledger_Q2!$Y$10:$Y$110,$C10)&gt;0,COUNTIF(Ledger_Q2!$AD$10:$AD$110,$C10)&gt;0)</f>
        <v>1</v>
      </c>
      <c r="N10" s="122" t="b">
        <f>OR(COUNTIF(Ledger_Q3!$N$10:$N$110,$C10)&gt;0,COUNTIF(Ledger_Q3!$S$10:$S$110,$C10)&gt;0,COUNTIF(Ledger_Q3!$Y$10:$Y$110,$C10)&gt;0,COUNTIF(Ledger_Q3!$AD$10:$AD$110,$C10)&gt;0)</f>
        <v>1</v>
      </c>
      <c r="O10" s="122" t="b">
        <f>OR(COUNTIF(Ledger_Q4!$N$10:$N$110,$C10)&gt;0,COUNTIF(Ledger_Q4!$S$10:$S$110,$C10)&gt;0,COUNTIF(Ledger_Q4!$Y$10:$Y$110,$C10)&gt;0,COUNTIF(Ledger_Q4!$AD$10:$AD$110,$C10)&gt;0)</f>
        <v>1</v>
      </c>
      <c r="P10" s="122" t="b">
        <f>AND($G10&lt;&gt;"",OR(COUNTIF(Ledger_Q1!$Q$10:$Q$110,$G10)&gt;0,COUNTIF(Ledger_Q1!$V$10:$V$110,$G10)&gt;0,COUNTIF(Ledger_Q1!$AB$10:$AB$110,$G10)&gt;0,COUNTIF(Ledger_Q1!$AG$10:$AG$110,$G10)&gt;0))</f>
        <v>1</v>
      </c>
      <c r="Q10" s="122" t="b">
        <f>AND($G10&lt;&gt;"",OR(COUNTIF(Ledger_Q1!$Q$10:$Q$110,$G10)&gt;0,COUNTIF(Ledger_Q1!$V$10:$V$110,$G10)&gt;0,COUNTIF(Ledger_Q1!$AB$10:$AB$110,$G10)&gt;0,COUNTIF(Ledger_Q1!$AG$10:$AG$110,$G10)&gt;0))</f>
        <v>1</v>
      </c>
      <c r="R10" s="122" t="b">
        <f>AND($G10&lt;&gt;"",OR(COUNTIF(Ledger_Q1!$Q$10:$Q$110,$G10)&gt;0,COUNTIF(Ledger_Q1!$V$10:$V$110,$G10)&gt;0,COUNTIF(Ledger_Q1!$AB$10:$AB$110,$G10)&gt;0,COUNTIF(Ledger_Q1!$AG$10:$AG$110,$G10)&gt;0))</f>
        <v>1</v>
      </c>
      <c r="S10" s="122" t="b">
        <f>AND($G10&lt;&gt;"",OR(COUNTIF(Ledger_Q1!$Q$10:$Q$110,$G10)&gt;0,COUNTIF(Ledger_Q1!$V$10:$V$110,$G10)&gt;0,COUNTIF(Ledger_Q1!$AB$10:$AB$110,$G10)&gt;0,COUNTIF(Ledger_Q1!$AG$10:$AG$110,$G10)&gt;0))</f>
        <v>1</v>
      </c>
    </row>
    <row r="11" spans="1:19" ht="15" customHeight="1" x14ac:dyDescent="0.25">
      <c r="A11" s="195"/>
      <c r="B11" s="9"/>
      <c r="C11" s="383" t="s">
        <v>515</v>
      </c>
      <c r="D11" s="303">
        <v>60</v>
      </c>
      <c r="E11" s="16">
        <f>SUM(Ledger_Q1:Ledger_Q4!$AO22:$AO22)+$D11</f>
        <v>60</v>
      </c>
      <c r="F11" s="12"/>
      <c r="G11" s="19" t="s">
        <v>485</v>
      </c>
      <c r="H11" s="367">
        <v>525.25</v>
      </c>
      <c r="I11" s="17">
        <f>SUM(Ledger_Q1:Ledger_Q4!$AQ12:$AQ12)+$H11</f>
        <v>525.25</v>
      </c>
      <c r="J11" s="12"/>
      <c r="L11" s="122" t="b">
        <f>OR(COUNTIF(Ledger_Q1!$N$10:$N$110,$C11)&gt;0,COUNTIF(Ledger_Q1!$S$10:$S$110,$C11)&gt;0,COUNTIF(Ledger_Q1!$Y$10:$Y$110,$C11)&gt;0,COUNTIF(Ledger_Q1!$AD$10:$AD$110,$C11)&gt;0)</f>
        <v>0</v>
      </c>
      <c r="M11" s="122" t="b">
        <f>OR(COUNTIF(Ledger_Q2!$N$10:$N$110,$C11)&gt;0,COUNTIF(Ledger_Q2!$S$10:$S$110,$C11)&gt;0,COUNTIF(Ledger_Q2!$Y$10:$Y$110,$C11)&gt;0,COUNTIF(Ledger_Q2!$AD$10:$AD$110,$C11)&gt;0)</f>
        <v>0</v>
      </c>
      <c r="N11" s="122" t="b">
        <f>OR(COUNTIF(Ledger_Q3!$N$10:$N$110,$C11)&gt;0,COUNTIF(Ledger_Q3!$S$10:$S$110,$C11)&gt;0,COUNTIF(Ledger_Q3!$Y$10:$Y$110,$C11)&gt;0,COUNTIF(Ledger_Q3!$AD$10:$AD$110,$C11)&gt;0)</f>
        <v>0</v>
      </c>
      <c r="O11" s="122" t="b">
        <f>OR(COUNTIF(Ledger_Q4!$N$10:$N$110,$C11)&gt;0,COUNTIF(Ledger_Q4!$S$10:$S$110,$C11)&gt;0,COUNTIF(Ledger_Q4!$Y$10:$Y$110,$C11)&gt;0,COUNTIF(Ledger_Q4!$AD$10:$AD$110,$C11)&gt;0)</f>
        <v>0</v>
      </c>
      <c r="P11" s="122" t="b">
        <f>AND($G11&lt;&gt;"",OR(COUNTIF(Ledger_Q1!$Q$10:$Q$110,$G11)&gt;0,COUNTIF(Ledger_Q1!$V$10:$V$110,$G11)&gt;0,COUNTIF(Ledger_Q1!$AB$10:$AB$110,$G11)&gt;0,COUNTIF(Ledger_Q1!$AG$10:$AG$110,$G11)&gt;0))</f>
        <v>0</v>
      </c>
      <c r="Q11" s="122" t="b">
        <f>AND($G11&lt;&gt;"",OR(COUNTIF(Ledger_Q1!$Q$10:$Q$110,$G11)&gt;0,COUNTIF(Ledger_Q1!$V$10:$V$110,$G11)&gt;0,COUNTIF(Ledger_Q1!$AB$10:$AB$110,$G11)&gt;0,COUNTIF(Ledger_Q1!$AG$10:$AG$110,$G11)&gt;0))</f>
        <v>0</v>
      </c>
      <c r="R11" s="122" t="b">
        <f>AND($G11&lt;&gt;"",OR(COUNTIF(Ledger_Q1!$Q$10:$Q$110,$G11)&gt;0,COUNTIF(Ledger_Q1!$V$10:$V$110,$G11)&gt;0,COUNTIF(Ledger_Q1!$AB$10:$AB$110,$G11)&gt;0,COUNTIF(Ledger_Q1!$AG$10:$AG$110,$G11)&gt;0))</f>
        <v>0</v>
      </c>
      <c r="S11" s="122" t="b">
        <f>AND($G11&lt;&gt;"",OR(COUNTIF(Ledger_Q1!$Q$10:$Q$110,$G11)&gt;0,COUNTIF(Ledger_Q1!$V$10:$V$110,$G11)&gt;0,COUNTIF(Ledger_Q1!$AB$10:$AB$110,$G11)&gt;0,COUNTIF(Ledger_Q1!$AG$10:$AG$110,$G11)&gt;0))</f>
        <v>0</v>
      </c>
    </row>
    <row r="12" spans="1:19" s="196" customFormat="1" ht="15" customHeight="1" x14ac:dyDescent="0.25">
      <c r="A12" s="122"/>
      <c r="B12" s="9"/>
      <c r="C12" s="18"/>
      <c r="D12" s="348">
        <v>0</v>
      </c>
      <c r="E12" s="16">
        <f>SUM(Ledger_Q1:Ledger_Q4!$AO23:$AO23)+$D12</f>
        <v>0</v>
      </c>
      <c r="F12" s="12"/>
      <c r="G12" s="19"/>
      <c r="H12" s="104">
        <v>0</v>
      </c>
      <c r="I12" s="16">
        <f>SUM(Ledger_Q1:Ledger_Q4!$AQ13:$AQ13)+$H12</f>
        <v>0</v>
      </c>
      <c r="J12" s="12"/>
      <c r="L12" s="122" t="b">
        <f>OR(COUNTIF(Ledger_Q1!$N$10:$N$110,$C12)&gt;0,COUNTIF(Ledger_Q1!$S$10:$S$110,$C12)&gt;0,COUNTIF(Ledger_Q1!$Y$10:$Y$110,$C12)&gt;0,COUNTIF(Ledger_Q1!$AD$10:$AD$110,$C12)&gt;0)</f>
        <v>0</v>
      </c>
      <c r="M12" s="122" t="b">
        <f>OR(COUNTIF(Ledger_Q2!$N$10:$N$110,$C12)&gt;0,COUNTIF(Ledger_Q2!$S$10:$S$110,$C12)&gt;0,COUNTIF(Ledger_Q2!$Y$10:$Y$110,$C12)&gt;0,COUNTIF(Ledger_Q2!$AD$10:$AD$110,$C12)&gt;0)</f>
        <v>0</v>
      </c>
      <c r="N12" s="122" t="b">
        <f>OR(COUNTIF(Ledger_Q3!$N$10:$N$110,$C12)&gt;0,COUNTIF(Ledger_Q3!$S$10:$S$110,$C12)&gt;0,COUNTIF(Ledger_Q3!$Y$10:$Y$110,$C12)&gt;0,COUNTIF(Ledger_Q3!$AD$10:$AD$110,$C12)&gt;0)</f>
        <v>0</v>
      </c>
      <c r="O12" s="122" t="b">
        <f>OR(COUNTIF(Ledger_Q4!$N$10:$N$110,$C12)&gt;0,COUNTIF(Ledger_Q4!$S$10:$S$110,$C12)&gt;0,COUNTIF(Ledger_Q4!$Y$10:$Y$110,$C12)&gt;0,COUNTIF(Ledger_Q4!$AD$10:$AD$110,$C12)&gt;0)</f>
        <v>0</v>
      </c>
      <c r="P12" s="122" t="b">
        <f>AND($G12&lt;&gt;"",OR(COUNTIF(Ledger_Q1!$Q$10:$Q$110,$G12)&gt;0,COUNTIF(Ledger_Q1!$V$10:$V$110,$G12)&gt;0,COUNTIF(Ledger_Q1!$AB$10:$AB$110,$G12)&gt;0,COUNTIF(Ledger_Q1!$AG$10:$AG$110,$G12)&gt;0))</f>
        <v>0</v>
      </c>
      <c r="Q12" s="122" t="b">
        <f>AND($G12&lt;&gt;"",OR(COUNTIF(Ledger_Q1!$Q$10:$Q$110,$G12)&gt;0,COUNTIF(Ledger_Q1!$V$10:$V$110,$G12)&gt;0,COUNTIF(Ledger_Q1!$AB$10:$AB$110,$G12)&gt;0,COUNTIF(Ledger_Q1!$AG$10:$AG$110,$G12)&gt;0))</f>
        <v>0</v>
      </c>
      <c r="R12" s="122" t="b">
        <f>AND($G12&lt;&gt;"",OR(COUNTIF(Ledger_Q1!$Q$10:$Q$110,$G12)&gt;0,COUNTIF(Ledger_Q1!$V$10:$V$110,$G12)&gt;0,COUNTIF(Ledger_Q1!$AB$10:$AB$110,$G12)&gt;0,COUNTIF(Ledger_Q1!$AG$10:$AG$110,$G12)&gt;0))</f>
        <v>0</v>
      </c>
      <c r="S12" s="122" t="b">
        <f>AND($G12&lt;&gt;"",OR(COUNTIF(Ledger_Q1!$Q$10:$Q$110,$G12)&gt;0,COUNTIF(Ledger_Q1!$V$10:$V$110,$G12)&gt;0,COUNTIF(Ledger_Q1!$AB$10:$AB$110,$G12)&gt;0,COUNTIF(Ledger_Q1!$AG$10:$AG$110,$G12)&gt;0))</f>
        <v>0</v>
      </c>
    </row>
    <row r="13" spans="1:19" ht="15" customHeight="1" x14ac:dyDescent="0.25">
      <c r="B13" s="9"/>
      <c r="C13" s="18"/>
      <c r="D13" s="348">
        <v>0</v>
      </c>
      <c r="E13" s="16">
        <f>SUM(Ledger_Q1:Ledger_Q4!$AO24:$AO24)+$D13</f>
        <v>0</v>
      </c>
      <c r="F13" s="12"/>
      <c r="G13" s="19"/>
      <c r="H13" s="104">
        <v>0</v>
      </c>
      <c r="I13" s="16">
        <f>SUM(Ledger_Q1:Ledger_Q4!$AQ14:$AQ14)+$H13</f>
        <v>0</v>
      </c>
      <c r="J13" s="12"/>
      <c r="L13" s="122" t="b">
        <f>OR(COUNTIF(Ledger_Q1!$N$10:$N$110,$C13)&gt;0,COUNTIF(Ledger_Q1!$S$10:$S$110,$C13)&gt;0,COUNTIF(Ledger_Q1!$Y$10:$Y$110,$C13)&gt;0,COUNTIF(Ledger_Q1!$AD$10:$AD$110,$C13)&gt;0)</f>
        <v>0</v>
      </c>
      <c r="M13" s="122" t="b">
        <f>OR(COUNTIF(Ledger_Q2!$N$10:$N$110,$C13)&gt;0,COUNTIF(Ledger_Q2!$S$10:$S$110,$C13)&gt;0,COUNTIF(Ledger_Q2!$Y$10:$Y$110,$C13)&gt;0,COUNTIF(Ledger_Q2!$AD$10:$AD$110,$C13)&gt;0)</f>
        <v>0</v>
      </c>
      <c r="N13" s="122" t="b">
        <f>OR(COUNTIF(Ledger_Q3!$N$10:$N$110,$C13)&gt;0,COUNTIF(Ledger_Q3!$S$10:$S$110,$C13)&gt;0,COUNTIF(Ledger_Q3!$Y$10:$Y$110,$C13)&gt;0,COUNTIF(Ledger_Q3!$AD$10:$AD$110,$C13)&gt;0)</f>
        <v>0</v>
      </c>
      <c r="O13" s="122" t="b">
        <f>OR(COUNTIF(Ledger_Q4!$N$10:$N$110,$C13)&gt;0,COUNTIF(Ledger_Q4!$S$10:$S$110,$C13)&gt;0,COUNTIF(Ledger_Q4!$Y$10:$Y$110,$C13)&gt;0,COUNTIF(Ledger_Q4!$AD$10:$AD$110,$C13)&gt;0)</f>
        <v>0</v>
      </c>
      <c r="P13" s="122" t="b">
        <f>AND($G13&lt;&gt;"",OR(COUNTIF(Ledger_Q1!$Q$10:$Q$110,$G13)&gt;0,COUNTIF(Ledger_Q1!$V$10:$V$110,$G13)&gt;0,COUNTIF(Ledger_Q1!$AB$10:$AB$110,$G13)&gt;0,COUNTIF(Ledger_Q1!$AG$10:$AG$110,$G13)&gt;0))</f>
        <v>0</v>
      </c>
      <c r="Q13" s="122" t="b">
        <f>AND($G13&lt;&gt;"",OR(COUNTIF(Ledger_Q1!$Q$10:$Q$110,$G13)&gt;0,COUNTIF(Ledger_Q1!$V$10:$V$110,$G13)&gt;0,COUNTIF(Ledger_Q1!$AB$10:$AB$110,$G13)&gt;0,COUNTIF(Ledger_Q1!$AG$10:$AG$110,$G13)&gt;0))</f>
        <v>0</v>
      </c>
      <c r="R13" s="122" t="b">
        <f>AND($G13&lt;&gt;"",OR(COUNTIF(Ledger_Q1!$Q$10:$Q$110,$G13)&gt;0,COUNTIF(Ledger_Q1!$V$10:$V$110,$G13)&gt;0,COUNTIF(Ledger_Q1!$AB$10:$AB$110,$G13)&gt;0,COUNTIF(Ledger_Q1!$AG$10:$AG$110,$G13)&gt;0))</f>
        <v>0</v>
      </c>
      <c r="S13" s="122" t="b">
        <f>AND($G13&lt;&gt;"",OR(COUNTIF(Ledger_Q1!$Q$10:$Q$110,$G13)&gt;0,COUNTIF(Ledger_Q1!$V$10:$V$110,$G13)&gt;0,COUNTIF(Ledger_Q1!$AB$10:$AB$110,$G13)&gt;0,COUNTIF(Ledger_Q1!$AG$10:$AG$110,$G13)&gt;0))</f>
        <v>0</v>
      </c>
    </row>
    <row r="14" spans="1:19" ht="15" customHeight="1" x14ac:dyDescent="0.25">
      <c r="A14" s="195"/>
      <c r="B14" s="9"/>
      <c r="C14" s="18"/>
      <c r="D14" s="348">
        <v>0</v>
      </c>
      <c r="E14" s="16">
        <f>SUM(Ledger_Q1:Ledger_Q4!$AO25:$AO25)+$D14</f>
        <v>0</v>
      </c>
      <c r="F14" s="12"/>
      <c r="G14" s="19"/>
      <c r="H14" s="104">
        <v>0</v>
      </c>
      <c r="I14" s="16">
        <f>SUM(Ledger_Q1:Ledger_Q4!$AQ15:$AQ15)+$H14</f>
        <v>0</v>
      </c>
      <c r="J14" s="12"/>
      <c r="L14" s="122" t="b">
        <f>OR(COUNTIF(Ledger_Q1!$N$10:$N$110,$C14)&gt;0,COUNTIF(Ledger_Q1!$S$10:$S$110,$C14)&gt;0,COUNTIF(Ledger_Q1!$Y$10:$Y$110,$C14)&gt;0,COUNTIF(Ledger_Q1!$AD$10:$AD$110,$C14)&gt;0)</f>
        <v>0</v>
      </c>
      <c r="M14" s="122" t="b">
        <f>OR(COUNTIF(Ledger_Q2!$N$10:$N$110,$C14)&gt;0,COUNTIF(Ledger_Q2!$S$10:$S$110,$C14)&gt;0,COUNTIF(Ledger_Q2!$Y$10:$Y$110,$C14)&gt;0,COUNTIF(Ledger_Q2!$AD$10:$AD$110,$C14)&gt;0)</f>
        <v>0</v>
      </c>
      <c r="N14" s="122" t="b">
        <f>OR(COUNTIF(Ledger_Q3!$N$10:$N$110,$C14)&gt;0,COUNTIF(Ledger_Q3!$S$10:$S$110,$C14)&gt;0,COUNTIF(Ledger_Q3!$Y$10:$Y$110,$C14)&gt;0,COUNTIF(Ledger_Q3!$AD$10:$AD$110,$C14)&gt;0)</f>
        <v>0</v>
      </c>
      <c r="O14" s="122" t="b">
        <f>OR(COUNTIF(Ledger_Q4!$N$10:$N$110,$C14)&gt;0,COUNTIF(Ledger_Q4!$S$10:$S$110,$C14)&gt;0,COUNTIF(Ledger_Q4!$Y$10:$Y$110,$C14)&gt;0,COUNTIF(Ledger_Q4!$AD$10:$AD$110,$C14)&gt;0)</f>
        <v>0</v>
      </c>
      <c r="P14" s="122" t="b">
        <f>AND($G14&lt;&gt;"",OR(COUNTIF(Ledger_Q1!$Q$10:$Q$110,$G14)&gt;0,COUNTIF(Ledger_Q1!$V$10:$V$110,$G14)&gt;0,COUNTIF(Ledger_Q1!$AB$10:$AB$110,$G14)&gt;0,COUNTIF(Ledger_Q1!$AG$10:$AG$110,$G14)&gt;0))</f>
        <v>0</v>
      </c>
      <c r="Q14" s="122" t="b">
        <f>AND($G14&lt;&gt;"",OR(COUNTIF(Ledger_Q1!$Q$10:$Q$110,$G14)&gt;0,COUNTIF(Ledger_Q1!$V$10:$V$110,$G14)&gt;0,COUNTIF(Ledger_Q1!$AB$10:$AB$110,$G14)&gt;0,COUNTIF(Ledger_Q1!$AG$10:$AG$110,$G14)&gt;0))</f>
        <v>0</v>
      </c>
      <c r="R14" s="122" t="b">
        <f>AND($G14&lt;&gt;"",OR(COUNTIF(Ledger_Q1!$Q$10:$Q$110,$G14)&gt;0,COUNTIF(Ledger_Q1!$V$10:$V$110,$G14)&gt;0,COUNTIF(Ledger_Q1!$AB$10:$AB$110,$G14)&gt;0,COUNTIF(Ledger_Q1!$AG$10:$AG$110,$G14)&gt;0))</f>
        <v>0</v>
      </c>
      <c r="S14" s="122" t="b">
        <f>AND($G14&lt;&gt;"",OR(COUNTIF(Ledger_Q1!$Q$10:$Q$110,$G14)&gt;0,COUNTIF(Ledger_Q1!$V$10:$V$110,$G14)&gt;0,COUNTIF(Ledger_Q1!$AB$10:$AB$110,$G14)&gt;0,COUNTIF(Ledger_Q1!$AG$10:$AG$110,$G14)&gt;0))</f>
        <v>0</v>
      </c>
    </row>
    <row r="15" spans="1:19" ht="15" customHeight="1" x14ac:dyDescent="0.25">
      <c r="A15" s="195"/>
      <c r="B15" s="9"/>
      <c r="C15" s="18"/>
      <c r="D15" s="348">
        <v>0</v>
      </c>
      <c r="E15" s="16">
        <f>SUM(Ledger_Q1:Ledger_Q4!$AO26:$AO26)+$D15</f>
        <v>0</v>
      </c>
      <c r="F15" s="12"/>
      <c r="G15" s="19"/>
      <c r="H15" s="104">
        <v>0</v>
      </c>
      <c r="I15" s="16">
        <f>SUM(Ledger_Q1:Ledger_Q4!$AQ16:$AQ16)+$H15</f>
        <v>0</v>
      </c>
      <c r="J15" s="12"/>
      <c r="L15" s="122" t="b">
        <f>OR(COUNTIF(Ledger_Q1!$N$10:$N$110,$C15)&gt;0,COUNTIF(Ledger_Q1!$S$10:$S$110,$C15)&gt;0,COUNTIF(Ledger_Q1!$Y$10:$Y$110,$C15)&gt;0,COUNTIF(Ledger_Q1!$AD$10:$AD$110,$C15)&gt;0)</f>
        <v>0</v>
      </c>
      <c r="M15" s="122" t="b">
        <f>OR(COUNTIF(Ledger_Q2!$N$10:$N$110,$C15)&gt;0,COUNTIF(Ledger_Q2!$S$10:$S$110,$C15)&gt;0,COUNTIF(Ledger_Q2!$Y$10:$Y$110,$C15)&gt;0,COUNTIF(Ledger_Q2!$AD$10:$AD$110,$C15)&gt;0)</f>
        <v>0</v>
      </c>
      <c r="N15" s="122" t="b">
        <f>OR(COUNTIF(Ledger_Q3!$N$10:$N$110,$C15)&gt;0,COUNTIF(Ledger_Q3!$S$10:$S$110,$C15)&gt;0,COUNTIF(Ledger_Q3!$Y$10:$Y$110,$C15)&gt;0,COUNTIF(Ledger_Q3!$AD$10:$AD$110,$C15)&gt;0)</f>
        <v>0</v>
      </c>
      <c r="O15" s="122" t="b">
        <f>OR(COUNTIF(Ledger_Q4!$N$10:$N$110,$C15)&gt;0,COUNTIF(Ledger_Q4!$S$10:$S$110,$C15)&gt;0,COUNTIF(Ledger_Q4!$Y$10:$Y$110,$C15)&gt;0,COUNTIF(Ledger_Q4!$AD$10:$AD$110,$C15)&gt;0)</f>
        <v>0</v>
      </c>
      <c r="P15" s="122" t="b">
        <f>AND($G15&lt;&gt;"",OR(COUNTIF(Ledger_Q1!$Q$10:$Q$110,$G15)&gt;0,COUNTIF(Ledger_Q1!$V$10:$V$110,$G15)&gt;0,COUNTIF(Ledger_Q1!$AB$10:$AB$110,$G15)&gt;0,COUNTIF(Ledger_Q1!$AG$10:$AG$110,$G15)&gt;0))</f>
        <v>0</v>
      </c>
      <c r="Q15" s="122" t="b">
        <f>AND($G15&lt;&gt;"",OR(COUNTIF(Ledger_Q1!$Q$10:$Q$110,$G15)&gt;0,COUNTIF(Ledger_Q1!$V$10:$V$110,$G15)&gt;0,COUNTIF(Ledger_Q1!$AB$10:$AB$110,$G15)&gt;0,COUNTIF(Ledger_Q1!$AG$10:$AG$110,$G15)&gt;0))</f>
        <v>0</v>
      </c>
      <c r="R15" s="122" t="b">
        <f>AND($G15&lt;&gt;"",OR(COUNTIF(Ledger_Q1!$Q$10:$Q$110,$G15)&gt;0,COUNTIF(Ledger_Q1!$V$10:$V$110,$G15)&gt;0,COUNTIF(Ledger_Q1!$AB$10:$AB$110,$G15)&gt;0,COUNTIF(Ledger_Q1!$AG$10:$AG$110,$G15)&gt;0))</f>
        <v>0</v>
      </c>
      <c r="S15" s="122" t="b">
        <f>AND($G15&lt;&gt;"",OR(COUNTIF(Ledger_Q1!$Q$10:$Q$110,$G15)&gt;0,COUNTIF(Ledger_Q1!$V$10:$V$110,$G15)&gt;0,COUNTIF(Ledger_Q1!$AB$10:$AB$110,$G15)&gt;0,COUNTIF(Ledger_Q1!$AG$10:$AG$110,$G15)&gt;0))</f>
        <v>0</v>
      </c>
    </row>
    <row r="16" spans="1:19" s="196" customFormat="1" ht="15" customHeight="1" x14ac:dyDescent="0.25">
      <c r="A16" s="122"/>
      <c r="B16" s="9"/>
      <c r="C16" s="18"/>
      <c r="D16" s="348">
        <v>0</v>
      </c>
      <c r="E16" s="16">
        <f>SUM(Ledger_Q1:Ledger_Q4!$AO27:$AO27)+$D16</f>
        <v>0</v>
      </c>
      <c r="F16" s="12"/>
      <c r="G16" s="19"/>
      <c r="H16" s="104">
        <v>0</v>
      </c>
      <c r="I16" s="16">
        <f>SUM(Ledger_Q1:Ledger_Q4!$AQ17:$AQ17)+$H16</f>
        <v>0</v>
      </c>
      <c r="J16" s="12"/>
      <c r="L16" s="122" t="b">
        <f>OR(COUNTIF(Ledger_Q1!$N$10:$N$110,$C16)&gt;0,COUNTIF(Ledger_Q1!$S$10:$S$110,$C16)&gt;0,COUNTIF(Ledger_Q1!$Y$10:$Y$110,$C16)&gt;0,COUNTIF(Ledger_Q1!$AD$10:$AD$110,$C16)&gt;0)</f>
        <v>0</v>
      </c>
      <c r="M16" s="122" t="b">
        <f>OR(COUNTIF(Ledger_Q2!$N$10:$N$110,$C16)&gt;0,COUNTIF(Ledger_Q2!$S$10:$S$110,$C16)&gt;0,COUNTIF(Ledger_Q2!$Y$10:$Y$110,$C16)&gt;0,COUNTIF(Ledger_Q2!$AD$10:$AD$110,$C16)&gt;0)</f>
        <v>0</v>
      </c>
      <c r="N16" s="122" t="b">
        <f>OR(COUNTIF(Ledger_Q3!$N$10:$N$110,$C16)&gt;0,COUNTIF(Ledger_Q3!$S$10:$S$110,$C16)&gt;0,COUNTIF(Ledger_Q3!$Y$10:$Y$110,$C16)&gt;0,COUNTIF(Ledger_Q3!$AD$10:$AD$110,$C16)&gt;0)</f>
        <v>0</v>
      </c>
      <c r="O16" s="122" t="b">
        <f>OR(COUNTIF(Ledger_Q4!$N$10:$N$110,$C16)&gt;0,COUNTIF(Ledger_Q4!$S$10:$S$110,$C16)&gt;0,COUNTIF(Ledger_Q4!$Y$10:$Y$110,$C16)&gt;0,COUNTIF(Ledger_Q4!$AD$10:$AD$110,$C16)&gt;0)</f>
        <v>0</v>
      </c>
      <c r="P16" s="122" t="b">
        <f>AND($G16&lt;&gt;"",OR(COUNTIF(Ledger_Q1!$Q$10:$Q$110,$G16)&gt;0,COUNTIF(Ledger_Q1!$V$10:$V$110,$G16)&gt;0,COUNTIF(Ledger_Q1!$AB$10:$AB$110,$G16)&gt;0,COUNTIF(Ledger_Q1!$AG$10:$AG$110,$G16)&gt;0))</f>
        <v>0</v>
      </c>
      <c r="Q16" s="122" t="b">
        <f>AND($G16&lt;&gt;"",OR(COUNTIF(Ledger_Q1!$Q$10:$Q$110,$G16)&gt;0,COUNTIF(Ledger_Q1!$V$10:$V$110,$G16)&gt;0,COUNTIF(Ledger_Q1!$AB$10:$AB$110,$G16)&gt;0,COUNTIF(Ledger_Q1!$AG$10:$AG$110,$G16)&gt;0))</f>
        <v>0</v>
      </c>
      <c r="R16" s="122" t="b">
        <f>AND($G16&lt;&gt;"",OR(COUNTIF(Ledger_Q1!$Q$10:$Q$110,$G16)&gt;0,COUNTIF(Ledger_Q1!$V$10:$V$110,$G16)&gt;0,COUNTIF(Ledger_Q1!$AB$10:$AB$110,$G16)&gt;0,COUNTIF(Ledger_Q1!$AG$10:$AG$110,$G16)&gt;0))</f>
        <v>0</v>
      </c>
      <c r="S16" s="122" t="b">
        <f>AND($G16&lt;&gt;"",OR(COUNTIF(Ledger_Q1!$Q$10:$Q$110,$G16)&gt;0,COUNTIF(Ledger_Q1!$V$10:$V$110,$G16)&gt;0,COUNTIF(Ledger_Q1!$AB$10:$AB$110,$G16)&gt;0,COUNTIF(Ledger_Q1!$AG$10:$AG$110,$G16)&gt;0))</f>
        <v>0</v>
      </c>
    </row>
    <row r="17" spans="1:20" ht="15" customHeight="1" x14ac:dyDescent="0.25">
      <c r="B17" s="9"/>
      <c r="C17" s="18"/>
      <c r="D17" s="348">
        <v>0</v>
      </c>
      <c r="E17" s="16">
        <f>SUM(Ledger_Q1:Ledger_Q4!$AO28:$AO28)+$D17</f>
        <v>0</v>
      </c>
      <c r="F17" s="12"/>
      <c r="G17" s="19"/>
      <c r="H17" s="104">
        <v>0</v>
      </c>
      <c r="I17" s="16">
        <f>SUM(Ledger_Q1:Ledger_Q4!$AQ18:$AQ18)+$H17</f>
        <v>0</v>
      </c>
      <c r="J17" s="12"/>
      <c r="L17" s="122" t="b">
        <f>OR(COUNTIF(Ledger_Q1!$N$10:$N$110,$C17)&gt;0,COUNTIF(Ledger_Q1!$S$10:$S$110,$C17)&gt;0,COUNTIF(Ledger_Q1!$Y$10:$Y$110,$C17)&gt;0,COUNTIF(Ledger_Q1!$AD$10:$AD$110,$C17)&gt;0)</f>
        <v>0</v>
      </c>
      <c r="M17" s="122" t="b">
        <f>OR(COUNTIF(Ledger_Q2!$N$10:$N$110,$C17)&gt;0,COUNTIF(Ledger_Q2!$S$10:$S$110,$C17)&gt;0,COUNTIF(Ledger_Q2!$Y$10:$Y$110,$C17)&gt;0,COUNTIF(Ledger_Q2!$AD$10:$AD$110,$C17)&gt;0)</f>
        <v>0</v>
      </c>
      <c r="N17" s="122" t="b">
        <f>OR(COUNTIF(Ledger_Q3!$N$10:$N$110,$C17)&gt;0,COUNTIF(Ledger_Q3!$S$10:$S$110,$C17)&gt;0,COUNTIF(Ledger_Q3!$Y$10:$Y$110,$C17)&gt;0,COUNTIF(Ledger_Q3!$AD$10:$AD$110,$C17)&gt;0)</f>
        <v>0</v>
      </c>
      <c r="O17" s="122" t="b">
        <f>OR(COUNTIF(Ledger_Q4!$N$10:$N$110,$C17)&gt;0,COUNTIF(Ledger_Q4!$S$10:$S$110,$C17)&gt;0,COUNTIF(Ledger_Q4!$Y$10:$Y$110,$C17)&gt;0,COUNTIF(Ledger_Q4!$AD$10:$AD$110,$C17)&gt;0)</f>
        <v>0</v>
      </c>
      <c r="P17" s="122" t="b">
        <f>AND($G17&lt;&gt;"",OR(COUNTIF(Ledger_Q1!$Q$10:$Q$110,$G17)&gt;0,COUNTIF(Ledger_Q1!$V$10:$V$110,$G17)&gt;0,COUNTIF(Ledger_Q1!$AB$10:$AB$110,$G17)&gt;0,COUNTIF(Ledger_Q1!$AG$10:$AG$110,$G17)&gt;0))</f>
        <v>0</v>
      </c>
      <c r="Q17" s="122" t="b">
        <f>AND($G17&lt;&gt;"",OR(COUNTIF(Ledger_Q1!$Q$10:$Q$110,$G17)&gt;0,COUNTIF(Ledger_Q1!$V$10:$V$110,$G17)&gt;0,COUNTIF(Ledger_Q1!$AB$10:$AB$110,$G17)&gt;0,COUNTIF(Ledger_Q1!$AG$10:$AG$110,$G17)&gt;0))</f>
        <v>0</v>
      </c>
      <c r="R17" s="122" t="b">
        <f>AND($G17&lt;&gt;"",OR(COUNTIF(Ledger_Q1!$Q$10:$Q$110,$G17)&gt;0,COUNTIF(Ledger_Q1!$V$10:$V$110,$G17)&gt;0,COUNTIF(Ledger_Q1!$AB$10:$AB$110,$G17)&gt;0,COUNTIF(Ledger_Q1!$AG$10:$AG$110,$G17)&gt;0))</f>
        <v>0</v>
      </c>
      <c r="S17" s="122" t="b">
        <f>AND($G17&lt;&gt;"",OR(COUNTIF(Ledger_Q1!$Q$10:$Q$110,$G17)&gt;0,COUNTIF(Ledger_Q1!$V$10:$V$110,$G17)&gt;0,COUNTIF(Ledger_Q1!$AB$10:$AB$110,$G17)&gt;0,COUNTIF(Ledger_Q1!$AG$10:$AG$110,$G17)&gt;0))</f>
        <v>0</v>
      </c>
    </row>
    <row r="18" spans="1:20" ht="15" customHeight="1" x14ac:dyDescent="0.25">
      <c r="A18" s="196"/>
      <c r="B18" s="9"/>
      <c r="C18" s="18"/>
      <c r="D18" s="348">
        <v>0</v>
      </c>
      <c r="E18" s="16">
        <f>SUM(Ledger_Q1:Ledger_Q4!$AO29:$AO29)+$D18</f>
        <v>0</v>
      </c>
      <c r="F18" s="12"/>
      <c r="G18" s="19"/>
      <c r="H18" s="104">
        <v>0</v>
      </c>
      <c r="I18" s="16">
        <f>SUM(Ledger_Q1:Ledger_Q4!$AQ19:$AQ19)+$H18</f>
        <v>0</v>
      </c>
      <c r="J18" s="12"/>
      <c r="L18" s="122" t="b">
        <f>OR(COUNTIF(Ledger_Q1!$N$10:$N$110,$C18)&gt;0,COUNTIF(Ledger_Q1!$S$10:$S$110,$C18)&gt;0,COUNTIF(Ledger_Q1!$Y$10:$Y$110,$C18)&gt;0,COUNTIF(Ledger_Q1!$AD$10:$AD$110,$C18)&gt;0)</f>
        <v>0</v>
      </c>
      <c r="M18" s="122" t="b">
        <f>OR(COUNTIF(Ledger_Q2!$N$10:$N$110,$C18)&gt;0,COUNTIF(Ledger_Q2!$S$10:$S$110,$C18)&gt;0,COUNTIF(Ledger_Q2!$Y$10:$Y$110,$C18)&gt;0,COUNTIF(Ledger_Q2!$AD$10:$AD$110,$C18)&gt;0)</f>
        <v>0</v>
      </c>
      <c r="N18" s="122" t="b">
        <f>OR(COUNTIF(Ledger_Q3!$N$10:$N$110,$C18)&gt;0,COUNTIF(Ledger_Q3!$S$10:$S$110,$C18)&gt;0,COUNTIF(Ledger_Q3!$Y$10:$Y$110,$C18)&gt;0,COUNTIF(Ledger_Q3!$AD$10:$AD$110,$C18)&gt;0)</f>
        <v>0</v>
      </c>
      <c r="O18" s="122" t="b">
        <f>OR(COUNTIF(Ledger_Q4!$N$10:$N$110,$C18)&gt;0,COUNTIF(Ledger_Q4!$S$10:$S$110,$C18)&gt;0,COUNTIF(Ledger_Q4!$Y$10:$Y$110,$C18)&gt;0,COUNTIF(Ledger_Q4!$AD$10:$AD$110,$C18)&gt;0)</f>
        <v>0</v>
      </c>
      <c r="P18" s="122" t="b">
        <f>AND($G18&lt;&gt;"",OR(COUNTIF(Ledger_Q1!$Q$10:$Q$110,$G18)&gt;0,COUNTIF(Ledger_Q1!$V$10:$V$110,$G18)&gt;0,COUNTIF(Ledger_Q1!$AB$10:$AB$110,$G18)&gt;0,COUNTIF(Ledger_Q1!$AG$10:$AG$110,$G18)&gt;0))</f>
        <v>0</v>
      </c>
      <c r="Q18" s="122" t="b">
        <f>AND($G18&lt;&gt;"",OR(COUNTIF(Ledger_Q1!$Q$10:$Q$110,$G18)&gt;0,COUNTIF(Ledger_Q1!$V$10:$V$110,$G18)&gt;0,COUNTIF(Ledger_Q1!$AB$10:$AB$110,$G18)&gt;0,COUNTIF(Ledger_Q1!$AG$10:$AG$110,$G18)&gt;0))</f>
        <v>0</v>
      </c>
      <c r="R18" s="122" t="b">
        <f>AND($G18&lt;&gt;"",OR(COUNTIF(Ledger_Q1!$Q$10:$Q$110,$G18)&gt;0,COUNTIF(Ledger_Q1!$V$10:$V$110,$G18)&gt;0,COUNTIF(Ledger_Q1!$AB$10:$AB$110,$G18)&gt;0,COUNTIF(Ledger_Q1!$AG$10:$AG$110,$G18)&gt;0))</f>
        <v>0</v>
      </c>
      <c r="S18" s="122" t="b">
        <f>AND($G18&lt;&gt;"",OR(COUNTIF(Ledger_Q1!$Q$10:$Q$110,$G18)&gt;0,COUNTIF(Ledger_Q1!$V$10:$V$110,$G18)&gt;0,COUNTIF(Ledger_Q1!$AB$10:$AB$110,$G18)&gt;0,COUNTIF(Ledger_Q1!$AG$10:$AG$110,$G18)&gt;0))</f>
        <v>0</v>
      </c>
    </row>
    <row r="19" spans="1:20" ht="15" customHeight="1" x14ac:dyDescent="0.25">
      <c r="B19" s="9"/>
      <c r="C19" s="18"/>
      <c r="D19" s="348">
        <v>0</v>
      </c>
      <c r="E19" s="16">
        <f>SUM(Ledger_Q1:Ledger_Q4!$AO30:$AO30)+$D19</f>
        <v>0</v>
      </c>
      <c r="F19" s="12"/>
      <c r="G19" s="19"/>
      <c r="H19" s="104">
        <v>0</v>
      </c>
      <c r="I19" s="16">
        <f>SUM(Ledger_Q1:Ledger_Q4!$AQ20:$AQ20)+$H19</f>
        <v>0</v>
      </c>
      <c r="J19" s="12"/>
      <c r="L19" s="122" t="b">
        <f>OR(COUNTIF(Ledger_Q1!$N$10:$N$110,$C19)&gt;0,COUNTIF(Ledger_Q1!$S$10:$S$110,$C19)&gt;0,COUNTIF(Ledger_Q1!$Y$10:$Y$110,$C19)&gt;0,COUNTIF(Ledger_Q1!$AD$10:$AD$110,$C19)&gt;0)</f>
        <v>0</v>
      </c>
      <c r="M19" s="122" t="b">
        <f>OR(COUNTIF(Ledger_Q2!$N$10:$N$110,$C19)&gt;0,COUNTIF(Ledger_Q2!$S$10:$S$110,$C19)&gt;0,COUNTIF(Ledger_Q2!$Y$10:$Y$110,$C19)&gt;0,COUNTIF(Ledger_Q2!$AD$10:$AD$110,$C19)&gt;0)</f>
        <v>0</v>
      </c>
      <c r="N19" s="122" t="b">
        <f>OR(COUNTIF(Ledger_Q3!$N$10:$N$110,$C19)&gt;0,COUNTIF(Ledger_Q3!$S$10:$S$110,$C19)&gt;0,COUNTIF(Ledger_Q3!$Y$10:$Y$110,$C19)&gt;0,COUNTIF(Ledger_Q3!$AD$10:$AD$110,$C19)&gt;0)</f>
        <v>0</v>
      </c>
      <c r="O19" s="122" t="b">
        <f>OR(COUNTIF(Ledger_Q4!$N$10:$N$110,$C19)&gt;0,COUNTIF(Ledger_Q4!$S$10:$S$110,$C19)&gt;0,COUNTIF(Ledger_Q4!$Y$10:$Y$110,$C19)&gt;0,COUNTIF(Ledger_Q4!$AD$10:$AD$110,$C19)&gt;0)</f>
        <v>0</v>
      </c>
      <c r="P19" s="122" t="b">
        <f>AND($G19&lt;&gt;"",OR(COUNTIF(Ledger_Q1!$Q$10:$Q$110,$G19)&gt;0,COUNTIF(Ledger_Q1!$V$10:$V$110,$G19)&gt;0,COUNTIF(Ledger_Q1!$AB$10:$AB$110,$G19)&gt;0,COUNTIF(Ledger_Q1!$AG$10:$AG$110,$G19)&gt;0))</f>
        <v>0</v>
      </c>
      <c r="Q19" s="122" t="b">
        <f>AND($G19&lt;&gt;"",OR(COUNTIF(Ledger_Q1!$Q$10:$Q$110,$G19)&gt;0,COUNTIF(Ledger_Q1!$V$10:$V$110,$G19)&gt;0,COUNTIF(Ledger_Q1!$AB$10:$AB$110,$G19)&gt;0,COUNTIF(Ledger_Q1!$AG$10:$AG$110,$G19)&gt;0))</f>
        <v>0</v>
      </c>
      <c r="R19" s="122" t="b">
        <f>AND($G19&lt;&gt;"",OR(COUNTIF(Ledger_Q1!$Q$10:$Q$110,$G19)&gt;0,COUNTIF(Ledger_Q1!$V$10:$V$110,$G19)&gt;0,COUNTIF(Ledger_Q1!$AB$10:$AB$110,$G19)&gt;0,COUNTIF(Ledger_Q1!$AG$10:$AG$110,$G19)&gt;0))</f>
        <v>0</v>
      </c>
      <c r="S19" s="122" t="b">
        <f>AND($G19&lt;&gt;"",OR(COUNTIF(Ledger_Q1!$Q$10:$Q$110,$G19)&gt;0,COUNTIF(Ledger_Q1!$V$10:$V$110,$G19)&gt;0,COUNTIF(Ledger_Q1!$AB$10:$AB$110,$G19)&gt;0,COUNTIF(Ledger_Q1!$AG$10:$AG$110,$G19)&gt;0))</f>
        <v>0</v>
      </c>
    </row>
    <row r="20" spans="1:20" ht="15" customHeight="1" x14ac:dyDescent="0.25">
      <c r="B20" s="9"/>
      <c r="C20" s="18"/>
      <c r="D20" s="348">
        <v>0</v>
      </c>
      <c r="E20" s="16">
        <f>SUM(Ledger_Q1:Ledger_Q4!$AO31:$AO31)+$D20</f>
        <v>0</v>
      </c>
      <c r="F20" s="12"/>
      <c r="G20" s="19"/>
      <c r="H20" s="104">
        <v>0</v>
      </c>
      <c r="I20" s="16">
        <f>SUM(Ledger_Q1:Ledger_Q4!$AQ21:$AQ21)+$H20</f>
        <v>0</v>
      </c>
      <c r="J20" s="12"/>
      <c r="L20" s="122" t="b">
        <f>OR(COUNTIF(Ledger_Q1!$N$10:$N$110,$C20)&gt;0,COUNTIF(Ledger_Q1!$S$10:$S$110,$C20)&gt;0,COUNTIF(Ledger_Q1!$Y$10:$Y$110,$C20)&gt;0,COUNTIF(Ledger_Q1!$AD$10:$AD$110,$C20)&gt;0)</f>
        <v>0</v>
      </c>
      <c r="M20" s="122" t="b">
        <f>OR(COUNTIF(Ledger_Q2!$N$10:$N$110,$C20)&gt;0,COUNTIF(Ledger_Q2!$S$10:$S$110,$C20)&gt;0,COUNTIF(Ledger_Q2!$Y$10:$Y$110,$C20)&gt;0,COUNTIF(Ledger_Q2!$AD$10:$AD$110,$C20)&gt;0)</f>
        <v>0</v>
      </c>
      <c r="N20" s="122" t="b">
        <f>OR(COUNTIF(Ledger_Q3!$N$10:$N$110,$C20)&gt;0,COUNTIF(Ledger_Q3!$S$10:$S$110,$C20)&gt;0,COUNTIF(Ledger_Q3!$Y$10:$Y$110,$C20)&gt;0,COUNTIF(Ledger_Q3!$AD$10:$AD$110,$C20)&gt;0)</f>
        <v>0</v>
      </c>
      <c r="O20" s="122" t="b">
        <f>OR(COUNTIF(Ledger_Q4!$N$10:$N$110,$C20)&gt;0,COUNTIF(Ledger_Q4!$S$10:$S$110,$C20)&gt;0,COUNTIF(Ledger_Q4!$Y$10:$Y$110,$C20)&gt;0,COUNTIF(Ledger_Q4!$AD$10:$AD$110,$C20)&gt;0)</f>
        <v>0</v>
      </c>
      <c r="P20" s="122" t="b">
        <f>AND($G20&lt;&gt;"",OR(COUNTIF(Ledger_Q1!$Q$10:$Q$110,$G20)&gt;0,COUNTIF(Ledger_Q1!$V$10:$V$110,$G20)&gt;0,COUNTIF(Ledger_Q1!$AB$10:$AB$110,$G20)&gt;0,COUNTIF(Ledger_Q1!$AG$10:$AG$110,$G20)&gt;0))</f>
        <v>0</v>
      </c>
      <c r="Q20" s="122" t="b">
        <f>AND($G20&lt;&gt;"",OR(COUNTIF(Ledger_Q1!$Q$10:$Q$110,$G20)&gt;0,COUNTIF(Ledger_Q1!$V$10:$V$110,$G20)&gt;0,COUNTIF(Ledger_Q1!$AB$10:$AB$110,$G20)&gt;0,COUNTIF(Ledger_Q1!$AG$10:$AG$110,$G20)&gt;0))</f>
        <v>0</v>
      </c>
      <c r="R20" s="122" t="b">
        <f>AND($G20&lt;&gt;"",OR(COUNTIF(Ledger_Q1!$Q$10:$Q$110,$G20)&gt;0,COUNTIF(Ledger_Q1!$V$10:$V$110,$G20)&gt;0,COUNTIF(Ledger_Q1!$AB$10:$AB$110,$G20)&gt;0,COUNTIF(Ledger_Q1!$AG$10:$AG$110,$G20)&gt;0))</f>
        <v>0</v>
      </c>
      <c r="S20" s="122" t="b">
        <f>AND($G20&lt;&gt;"",OR(COUNTIF(Ledger_Q1!$Q$10:$Q$110,$G20)&gt;0,COUNTIF(Ledger_Q1!$V$10:$V$110,$G20)&gt;0,COUNTIF(Ledger_Q1!$AB$10:$AB$110,$G20)&gt;0,COUNTIF(Ledger_Q1!$AG$10:$AG$110,$G20)&gt;0))</f>
        <v>0</v>
      </c>
    </row>
    <row r="21" spans="1:20" ht="15" customHeight="1" x14ac:dyDescent="0.25">
      <c r="B21" s="9"/>
      <c r="C21" s="18"/>
      <c r="D21" s="348">
        <v>0</v>
      </c>
      <c r="E21" s="16">
        <f>SUM(Ledger_Q1:Ledger_Q4!$AO32:$AO32)+$D21</f>
        <v>0</v>
      </c>
      <c r="F21" s="12"/>
      <c r="G21" s="19"/>
      <c r="H21" s="104">
        <v>0</v>
      </c>
      <c r="I21" s="16">
        <f>SUM(Ledger_Q1:Ledger_Q4!$AQ22:$AQ22)+$H21</f>
        <v>0</v>
      </c>
      <c r="J21" s="12"/>
      <c r="L21" s="122" t="b">
        <f>OR(COUNTIF(Ledger_Q1!$N$10:$N$110,$C21)&gt;0,COUNTIF(Ledger_Q1!$S$10:$S$110,$C21)&gt;0,COUNTIF(Ledger_Q1!$Y$10:$Y$110,$C21)&gt;0,COUNTIF(Ledger_Q1!$AD$10:$AD$110,$C21)&gt;0)</f>
        <v>0</v>
      </c>
      <c r="M21" s="122" t="b">
        <f>OR(COUNTIF(Ledger_Q2!$N$10:$N$110,$C21)&gt;0,COUNTIF(Ledger_Q2!$S$10:$S$110,$C21)&gt;0,COUNTIF(Ledger_Q2!$Y$10:$Y$110,$C21)&gt;0,COUNTIF(Ledger_Q2!$AD$10:$AD$110,$C21)&gt;0)</f>
        <v>0</v>
      </c>
      <c r="N21" s="122" t="b">
        <f>OR(COUNTIF(Ledger_Q3!$N$10:$N$110,$C21)&gt;0,COUNTIF(Ledger_Q3!$S$10:$S$110,$C21)&gt;0,COUNTIF(Ledger_Q3!$Y$10:$Y$110,$C21)&gt;0,COUNTIF(Ledger_Q3!$AD$10:$AD$110,$C21)&gt;0)</f>
        <v>0</v>
      </c>
      <c r="O21" s="122" t="b">
        <f>OR(COUNTIF(Ledger_Q4!$N$10:$N$110,$C21)&gt;0,COUNTIF(Ledger_Q4!$S$10:$S$110,$C21)&gt;0,COUNTIF(Ledger_Q4!$Y$10:$Y$110,$C21)&gt;0,COUNTIF(Ledger_Q4!$AD$10:$AD$110,$C21)&gt;0)</f>
        <v>0</v>
      </c>
      <c r="P21" s="122" t="b">
        <f>AND($G21&lt;&gt;"",OR(COUNTIF(Ledger_Q1!$Q$10:$Q$110,$G21)&gt;0,COUNTIF(Ledger_Q1!$V$10:$V$110,$G21)&gt;0,COUNTIF(Ledger_Q1!$AB$10:$AB$110,$G21)&gt;0,COUNTIF(Ledger_Q1!$AG$10:$AG$110,$G21)&gt;0))</f>
        <v>0</v>
      </c>
      <c r="Q21" s="122" t="b">
        <f>AND($G21&lt;&gt;"",OR(COUNTIF(Ledger_Q1!$Q$10:$Q$110,$G21)&gt;0,COUNTIF(Ledger_Q1!$V$10:$V$110,$G21)&gt;0,COUNTIF(Ledger_Q1!$AB$10:$AB$110,$G21)&gt;0,COUNTIF(Ledger_Q1!$AG$10:$AG$110,$G21)&gt;0))</f>
        <v>0</v>
      </c>
      <c r="R21" s="122" t="b">
        <f>AND($G21&lt;&gt;"",OR(COUNTIF(Ledger_Q1!$Q$10:$Q$110,$G21)&gt;0,COUNTIF(Ledger_Q1!$V$10:$V$110,$G21)&gt;0,COUNTIF(Ledger_Q1!$AB$10:$AB$110,$G21)&gt;0,COUNTIF(Ledger_Q1!$AG$10:$AG$110,$G21)&gt;0))</f>
        <v>0</v>
      </c>
      <c r="S21" s="122" t="b">
        <f>AND($G21&lt;&gt;"",OR(COUNTIF(Ledger_Q1!$Q$10:$Q$110,$G21)&gt;0,COUNTIF(Ledger_Q1!$V$10:$V$110,$G21)&gt;0,COUNTIF(Ledger_Q1!$AB$10:$AB$110,$G21)&gt;0,COUNTIF(Ledger_Q1!$AG$10:$AG$110,$G21)&gt;0))</f>
        <v>0</v>
      </c>
    </row>
    <row r="22" spans="1:20" ht="15" customHeight="1" thickBot="1" x14ac:dyDescent="0.3">
      <c r="B22" s="9"/>
      <c r="C22" s="20"/>
      <c r="D22" s="21">
        <v>0</v>
      </c>
      <c r="E22" s="102">
        <f>SUM(Ledger_Q1:Ledger_Q4!$AO33:$AO33)+$D22</f>
        <v>0</v>
      </c>
      <c r="F22" s="12"/>
      <c r="G22" s="19"/>
      <c r="H22" s="104">
        <v>0</v>
      </c>
      <c r="I22" s="16">
        <f>SUM(Ledger_Q1:Ledger_Q4!$AQ23:$AQ23)+$H22</f>
        <v>0</v>
      </c>
      <c r="J22" s="12"/>
      <c r="L22" s="122" t="b">
        <f>OR(COUNTIF(Ledger_Q1!$N$10:$N$110,$C22)&gt;0,COUNTIF(Ledger_Q1!$S$10:$S$110,$C22)&gt;0,COUNTIF(Ledger_Q1!$Y$10:$Y$110,$C22)&gt;0,COUNTIF(Ledger_Q1!$AD$10:$AD$110,$C22)&gt;0)</f>
        <v>0</v>
      </c>
      <c r="M22" s="122" t="b">
        <f>OR(COUNTIF(Ledger_Q2!$N$10:$N$110,$C22)&gt;0,COUNTIF(Ledger_Q2!$S$10:$S$110,$C22)&gt;0,COUNTIF(Ledger_Q2!$Y$10:$Y$110,$C22)&gt;0,COUNTIF(Ledger_Q2!$AD$10:$AD$110,$C22)&gt;0)</f>
        <v>0</v>
      </c>
      <c r="N22" s="122" t="b">
        <f>OR(COUNTIF(Ledger_Q3!$N$10:$N$110,$C22)&gt;0,COUNTIF(Ledger_Q3!$S$10:$S$110,$C22)&gt;0,COUNTIF(Ledger_Q3!$Y$10:$Y$110,$C22)&gt;0,COUNTIF(Ledger_Q3!$AD$10:$AD$110,$C22)&gt;0)</f>
        <v>0</v>
      </c>
      <c r="O22" s="122" t="b">
        <f>OR(COUNTIF(Ledger_Q4!$N$10:$N$110,$C22)&gt;0,COUNTIF(Ledger_Q4!$S$10:$S$110,$C22)&gt;0,COUNTIF(Ledger_Q4!$Y$10:$Y$110,$C22)&gt;0,COUNTIF(Ledger_Q4!$AD$10:$AD$110,$C22)&gt;0)</f>
        <v>0</v>
      </c>
      <c r="P22" s="122" t="b">
        <f>AND($G22&lt;&gt;"",OR(COUNTIF(Ledger_Q1!$Q$10:$Q$110,$G22)&gt;0,COUNTIF(Ledger_Q1!$V$10:$V$110,$G22)&gt;0,COUNTIF(Ledger_Q1!$AB$10:$AB$110,$G22)&gt;0,COUNTIF(Ledger_Q1!$AG$10:$AG$110,$G22)&gt;0))</f>
        <v>0</v>
      </c>
      <c r="Q22" s="122" t="b">
        <f>AND($G22&lt;&gt;"",OR(COUNTIF(Ledger_Q1!$Q$10:$Q$110,$G22)&gt;0,COUNTIF(Ledger_Q1!$V$10:$V$110,$G22)&gt;0,COUNTIF(Ledger_Q1!$AB$10:$AB$110,$G22)&gt;0,COUNTIF(Ledger_Q1!$AG$10:$AG$110,$G22)&gt;0))</f>
        <v>0</v>
      </c>
      <c r="R22" s="122" t="b">
        <f>AND($G22&lt;&gt;"",OR(COUNTIF(Ledger_Q1!$Q$10:$Q$110,$G22)&gt;0,COUNTIF(Ledger_Q1!$V$10:$V$110,$G22)&gt;0,COUNTIF(Ledger_Q1!$AB$10:$AB$110,$G22)&gt;0,COUNTIF(Ledger_Q1!$AG$10:$AG$110,$G22)&gt;0))</f>
        <v>0</v>
      </c>
      <c r="S22" s="122" t="b">
        <f>AND($G22&lt;&gt;"",OR(COUNTIF(Ledger_Q1!$Q$10:$Q$110,$G22)&gt;0,COUNTIF(Ledger_Q1!$V$10:$V$110,$G22)&gt;0,COUNTIF(Ledger_Q1!$AB$10:$AB$110,$G22)&gt;0,COUNTIF(Ledger_Q1!$AG$10:$AG$110,$G22)&gt;0))</f>
        <v>0</v>
      </c>
    </row>
    <row r="23" spans="1:20" ht="15" customHeight="1" thickTop="1" thickBot="1" x14ac:dyDescent="0.3">
      <c r="B23" s="9"/>
      <c r="C23" s="23" t="s">
        <v>112</v>
      </c>
      <c r="D23" s="356">
        <f>SUM(D10:D22)</f>
        <v>10710.84</v>
      </c>
      <c r="E23" s="357">
        <f>SUM(E10:E22)</f>
        <v>7977.5300000000007</v>
      </c>
      <c r="F23" s="24"/>
      <c r="G23" s="19"/>
      <c r="H23" s="104">
        <v>0</v>
      </c>
      <c r="I23" s="16">
        <f>SUM(Ledger_Q1:Ledger_Q4!$AQ24:$AQ24)+$H23</f>
        <v>0</v>
      </c>
      <c r="J23" s="12"/>
      <c r="P23" s="122" t="b">
        <f>AND($G23&lt;&gt;"",OR(COUNTIF(Ledger_Q1!$Q$10:$Q$110,$G23)&gt;0,COUNTIF(Ledger_Q1!$V$10:$V$110,$G23)&gt;0,COUNTIF(Ledger_Q1!$AB$10:$AB$110,$G23)&gt;0,COUNTIF(Ledger_Q1!$AG$10:$AG$110,$G23)&gt;0))</f>
        <v>0</v>
      </c>
      <c r="Q23" s="122" t="b">
        <f>AND($G23&lt;&gt;"",OR(COUNTIF(Ledger_Q1!$Q$10:$Q$110,$G23)&gt;0,COUNTIF(Ledger_Q1!$V$10:$V$110,$G23)&gt;0,COUNTIF(Ledger_Q1!$AB$10:$AB$110,$G23)&gt;0,COUNTIF(Ledger_Q1!$AG$10:$AG$110,$G23)&gt;0))</f>
        <v>0</v>
      </c>
      <c r="R23" s="122" t="b">
        <f>AND($G23&lt;&gt;"",OR(COUNTIF(Ledger_Q1!$Q$10:$Q$110,$G23)&gt;0,COUNTIF(Ledger_Q1!$V$10:$V$110,$G23)&gt;0,COUNTIF(Ledger_Q1!$AB$10:$AB$110,$G23)&gt;0,COUNTIF(Ledger_Q1!$AG$10:$AG$110,$G23)&gt;0))</f>
        <v>0</v>
      </c>
      <c r="S23" s="122" t="b">
        <f>AND($G23&lt;&gt;"",OR(COUNTIF(Ledger_Q1!$Q$10:$Q$110,$G23)&gt;0,COUNTIF(Ledger_Q1!$V$10:$V$110,$G23)&gt;0,COUNTIF(Ledger_Q1!$AB$10:$AB$110,$G23)&gt;0,COUNTIF(Ledger_Q1!$AG$10:$AG$110,$G23)&gt;0))</f>
        <v>0</v>
      </c>
    </row>
    <row r="24" spans="1:20" ht="15" customHeight="1" thickTop="1" x14ac:dyDescent="0.25">
      <c r="B24" s="9"/>
      <c r="C24" s="25"/>
      <c r="D24" s="12"/>
      <c r="E24" s="12"/>
      <c r="F24" s="12"/>
      <c r="G24" s="19"/>
      <c r="H24" s="104">
        <v>0</v>
      </c>
      <c r="I24" s="16">
        <f>SUM(Ledger_Q1:Ledger_Q4!$AQ25:$AQ25)+$H24</f>
        <v>0</v>
      </c>
      <c r="J24" s="12"/>
      <c r="P24" s="122" t="b">
        <f>AND($G24&lt;&gt;"",OR(COUNTIF(Ledger_Q1!$Q$10:$Q$110,$G24)&gt;0,COUNTIF(Ledger_Q1!$V$10:$V$110,$G24)&gt;0,COUNTIF(Ledger_Q1!$AB$10:$AB$110,$G24)&gt;0,COUNTIF(Ledger_Q1!$AG$10:$AG$110,$G24)&gt;0))</f>
        <v>0</v>
      </c>
      <c r="Q24" s="122" t="b">
        <f>AND($G24&lt;&gt;"",OR(COUNTIF(Ledger_Q1!$Q$10:$Q$110,$G24)&gt;0,COUNTIF(Ledger_Q1!$V$10:$V$110,$G24)&gt;0,COUNTIF(Ledger_Q1!$AB$10:$AB$110,$G24)&gt;0,COUNTIF(Ledger_Q1!$AG$10:$AG$110,$G24)&gt;0))</f>
        <v>0</v>
      </c>
      <c r="R24" s="122" t="b">
        <f>AND($G24&lt;&gt;"",OR(COUNTIF(Ledger_Q1!$Q$10:$Q$110,$G24)&gt;0,COUNTIF(Ledger_Q1!$V$10:$V$110,$G24)&gt;0,COUNTIF(Ledger_Q1!$AB$10:$AB$110,$G24)&gt;0,COUNTIF(Ledger_Q1!$AG$10:$AG$110,$G24)&gt;0))</f>
        <v>0</v>
      </c>
      <c r="S24" s="122" t="b">
        <f>AND($G24&lt;&gt;"",OR(COUNTIF(Ledger_Q1!$Q$10:$Q$110,$G24)&gt;0,COUNTIF(Ledger_Q1!$V$10:$V$110,$G24)&gt;0,COUNTIF(Ledger_Q1!$AB$10:$AB$110,$G24)&gt;0,COUNTIF(Ledger_Q1!$AG$10:$AG$110,$G24)&gt;0))</f>
        <v>0</v>
      </c>
    </row>
    <row r="25" spans="1:20" s="195" customFormat="1" ht="15" customHeight="1" x14ac:dyDescent="0.25">
      <c r="B25" s="9"/>
      <c r="C25" s="12" t="s">
        <v>113</v>
      </c>
      <c r="D25" s="12" t="s">
        <v>103</v>
      </c>
      <c r="E25" s="12" t="s">
        <v>104</v>
      </c>
      <c r="F25" s="12"/>
      <c r="G25" s="19"/>
      <c r="H25" s="104">
        <v>0</v>
      </c>
      <c r="I25" s="16">
        <f>SUM(Ledger_Q1:Ledger_Q4!$AQ26:$AQ26)+$H25</f>
        <v>0</v>
      </c>
      <c r="J25" s="12"/>
      <c r="P25" s="122" t="b">
        <f>AND($G25&lt;&gt;"",OR(COUNTIF(Ledger_Q1!$Q$10:$Q$110,$G25)&gt;0,COUNTIF(Ledger_Q1!$V$10:$V$110,$G25)&gt;0,COUNTIF(Ledger_Q1!$AB$10:$AB$110,$G25)&gt;0,COUNTIF(Ledger_Q1!$AG$10:$AG$110,$G25)&gt;0))</f>
        <v>0</v>
      </c>
      <c r="Q25" s="122" t="b">
        <f>AND($G25&lt;&gt;"",OR(COUNTIF(Ledger_Q1!$Q$10:$Q$110,$G25)&gt;0,COUNTIF(Ledger_Q1!$V$10:$V$110,$G25)&gt;0,COUNTIF(Ledger_Q1!$AB$10:$AB$110,$G25)&gt;0,COUNTIF(Ledger_Q1!$AG$10:$AG$110,$G25)&gt;0))</f>
        <v>0</v>
      </c>
      <c r="R25" s="122" t="b">
        <f>AND($G25&lt;&gt;"",OR(COUNTIF(Ledger_Q1!$Q$10:$Q$110,$G25)&gt;0,COUNTIF(Ledger_Q1!$V$10:$V$110,$G25)&gt;0,COUNTIF(Ledger_Q1!$AB$10:$AB$110,$G25)&gt;0,COUNTIF(Ledger_Q1!$AG$10:$AG$110,$G25)&gt;0))</f>
        <v>0</v>
      </c>
      <c r="S25" s="122" t="b">
        <f>AND($G25&lt;&gt;"",OR(COUNTIF(Ledger_Q1!$Q$10:$Q$110,$G25)&gt;0,COUNTIF(Ledger_Q1!$V$10:$V$110,$G25)&gt;0,COUNTIF(Ledger_Q1!$AB$10:$AB$110,$G25)&gt;0,COUNTIF(Ledger_Q1!$AG$10:$AG$110,$G25)&gt;0))</f>
        <v>0</v>
      </c>
    </row>
    <row r="26" spans="1:20" ht="15" customHeight="1" x14ac:dyDescent="0.25">
      <c r="B26" s="9"/>
      <c r="C26" s="15" t="s">
        <v>114</v>
      </c>
      <c r="D26" s="305">
        <v>0</v>
      </c>
      <c r="E26" s="14">
        <f>SUM(Ledger_Q1:Ledger_Q4!$AO12:$AO12)+$D26</f>
        <v>0</v>
      </c>
      <c r="F26" s="12"/>
      <c r="G26" s="19"/>
      <c r="H26" s="104">
        <v>0</v>
      </c>
      <c r="I26" s="16">
        <f>SUM(Ledger_Q1:Ledger_Q4!$AQ27:$AQ27)+$H26</f>
        <v>0</v>
      </c>
      <c r="J26" s="12"/>
      <c r="L26" s="122" t="b">
        <f>OR(COUNTIF(Ledger_Q1!$N$10:$N$110,$C26)&gt;0,COUNTIF(Ledger_Q1!$S$10:$S$110,$C26)&gt;0,COUNTIF(Ledger_Q1!$Y$10:$Y$110,$C26)&gt;0,COUNTIF(Ledger_Q1!$AD$10:$AD$110,$C26)&gt;0)</f>
        <v>0</v>
      </c>
      <c r="M26" s="122" t="b">
        <f>OR(COUNTIF(Ledger_Q2!$N$10:$N$110,$C26)&gt;0,COUNTIF(Ledger_Q2!$S$10:$S$110,$C26)&gt;0,COUNTIF(Ledger_Q2!$Y$10:$Y$110,$C26)&gt;0,COUNTIF(Ledger_Q2!$AD$10:$AD$110,$C26)&gt;0)</f>
        <v>0</v>
      </c>
      <c r="N26" s="122" t="b">
        <f>OR(COUNTIF(Ledger_Q3!$N$10:$N$110,$C26)&gt;0,COUNTIF(Ledger_Q3!$S$10:$S$110,$C26)&gt;0,COUNTIF(Ledger_Q3!$Y$10:$Y$110,$C26)&gt;0,COUNTIF(Ledger_Q3!$AD$10:$AD$110,$C26)&gt;0)</f>
        <v>0</v>
      </c>
      <c r="O26" s="122" t="b">
        <f>OR(COUNTIF(Ledger_Q4!$N$10:$N$110,$C26)&gt;0,COUNTIF(Ledger_Q4!$S$10:$S$110,$C26)&gt;0,COUNTIF(Ledger_Q4!$Y$10:$Y$110,$C26)&gt;0,COUNTIF(Ledger_Q4!$AD$10:$AD$110,$C26)&gt;0)</f>
        <v>0</v>
      </c>
      <c r="P26" s="122" t="b">
        <f>AND($G26&lt;&gt;"",OR(COUNTIF(Ledger_Q1!$Q$10:$Q$110,$G26)&gt;0,COUNTIF(Ledger_Q1!$V$10:$V$110,$G26)&gt;0,COUNTIF(Ledger_Q1!$AB$10:$AB$110,$G26)&gt;0,COUNTIF(Ledger_Q1!$AG$10:$AG$110,$G26)&gt;0))</f>
        <v>0</v>
      </c>
      <c r="Q26" s="122" t="b">
        <f>AND($G26&lt;&gt;"",OR(COUNTIF(Ledger_Q1!$Q$10:$Q$110,$G26)&gt;0,COUNTIF(Ledger_Q1!$V$10:$V$110,$G26)&gt;0,COUNTIF(Ledger_Q1!$AB$10:$AB$110,$G26)&gt;0,COUNTIF(Ledger_Q1!$AG$10:$AG$110,$G26)&gt;0))</f>
        <v>0</v>
      </c>
      <c r="R26" s="122" t="b">
        <f>AND($G26&lt;&gt;"",OR(COUNTIF(Ledger_Q1!$Q$10:$Q$110,$G26)&gt;0,COUNTIF(Ledger_Q1!$V$10:$V$110,$G26)&gt;0,COUNTIF(Ledger_Q1!$AB$10:$AB$110,$G26)&gt;0,COUNTIF(Ledger_Q1!$AG$10:$AG$110,$G26)&gt;0))</f>
        <v>0</v>
      </c>
      <c r="S26" s="122" t="b">
        <f>AND($G26&lt;&gt;"",OR(COUNTIF(Ledger_Q1!$Q$10:$Q$110,$G26)&gt;0,COUNTIF(Ledger_Q1!$V$10:$V$110,$G26)&gt;0,COUNTIF(Ledger_Q1!$AB$10:$AB$110,$G26)&gt;0,COUNTIF(Ledger_Q1!$AG$10:$AG$110,$G26)&gt;0))</f>
        <v>0</v>
      </c>
    </row>
    <row r="27" spans="1:20" ht="15" customHeight="1" x14ac:dyDescent="0.25">
      <c r="B27" s="9"/>
      <c r="C27" s="18" t="s">
        <v>115</v>
      </c>
      <c r="D27" s="303">
        <v>0</v>
      </c>
      <c r="E27" s="16">
        <f>SUM(Ledger_Q1:Ledger_Q4!$AO13:$AO13)+$D27</f>
        <v>0</v>
      </c>
      <c r="F27" s="12"/>
      <c r="G27" s="19"/>
      <c r="H27" s="104">
        <v>0</v>
      </c>
      <c r="I27" s="16">
        <f>SUM(Ledger_Q1:Ledger_Q4!$AQ28:$AQ28)+$H27</f>
        <v>0</v>
      </c>
      <c r="J27" s="12"/>
      <c r="L27" s="122" t="b">
        <f>OR(COUNTIF(Ledger_Q1!$N$10:$N$110,$C27)&gt;0,COUNTIF(Ledger_Q1!$S$10:$S$110,$C27)&gt;0,COUNTIF(Ledger_Q1!$Y$10:$Y$110,$C27)&gt;0,COUNTIF(Ledger_Q1!$AD$10:$AD$110,$C27)&gt;0)</f>
        <v>0</v>
      </c>
      <c r="M27" s="122" t="b">
        <f>OR(COUNTIF(Ledger_Q2!$N$10:$N$110,$C27)&gt;0,COUNTIF(Ledger_Q2!$S$10:$S$110,$C27)&gt;0,COUNTIF(Ledger_Q2!$Y$10:$Y$110,$C27)&gt;0,COUNTIF(Ledger_Q2!$AD$10:$AD$110,$C27)&gt;0)</f>
        <v>0</v>
      </c>
      <c r="N27" s="122" t="b">
        <f>OR(COUNTIF(Ledger_Q3!$N$10:$N$110,$C27)&gt;0,COUNTIF(Ledger_Q3!$S$10:$S$110,$C27)&gt;0,COUNTIF(Ledger_Q3!$Y$10:$Y$110,$C27)&gt;0,COUNTIF(Ledger_Q3!$AD$10:$AD$110,$C27)&gt;0)</f>
        <v>0</v>
      </c>
      <c r="O27" s="122" t="b">
        <f>OR(COUNTIF(Ledger_Q4!$N$10:$N$110,$C27)&gt;0,COUNTIF(Ledger_Q4!$S$10:$S$110,$C27)&gt;0,COUNTIF(Ledger_Q4!$Y$10:$Y$110,$C27)&gt;0,COUNTIF(Ledger_Q4!$AD$10:$AD$110,$C27)&gt;0)</f>
        <v>0</v>
      </c>
      <c r="P27" s="122" t="b">
        <f>AND($G27&lt;&gt;"",OR(COUNTIF(Ledger_Q1!$Q$10:$Q$110,$G27)&gt;0,COUNTIF(Ledger_Q1!$V$10:$V$110,$G27)&gt;0,COUNTIF(Ledger_Q1!$AB$10:$AB$110,$G27)&gt;0,COUNTIF(Ledger_Q1!$AG$10:$AG$110,$G27)&gt;0))</f>
        <v>0</v>
      </c>
      <c r="Q27" s="122" t="b">
        <f>AND($G27&lt;&gt;"",OR(COUNTIF(Ledger_Q1!$Q$10:$Q$110,$G27)&gt;0,COUNTIF(Ledger_Q1!$V$10:$V$110,$G27)&gt;0,COUNTIF(Ledger_Q1!$AB$10:$AB$110,$G27)&gt;0,COUNTIF(Ledger_Q1!$AG$10:$AG$110,$G27)&gt;0))</f>
        <v>0</v>
      </c>
      <c r="R27" s="122" t="b">
        <f>AND($G27&lt;&gt;"",OR(COUNTIF(Ledger_Q1!$Q$10:$Q$110,$G27)&gt;0,COUNTIF(Ledger_Q1!$V$10:$V$110,$G27)&gt;0,COUNTIF(Ledger_Q1!$AB$10:$AB$110,$G27)&gt;0,COUNTIF(Ledger_Q1!$AG$10:$AG$110,$G27)&gt;0))</f>
        <v>0</v>
      </c>
      <c r="S27" s="122" t="b">
        <f>AND($G27&lt;&gt;"",OR(COUNTIF(Ledger_Q1!$Q$10:$Q$110,$G27)&gt;0,COUNTIF(Ledger_Q1!$V$10:$V$110,$G27)&gt;0,COUNTIF(Ledger_Q1!$AB$10:$AB$110,$G27)&gt;0,COUNTIF(Ledger_Q1!$AG$10:$AG$110,$G27)&gt;0))</f>
        <v>0</v>
      </c>
      <c r="T27" s="122">
        <f>SUMIF(Equipment_List!$H$11:$H$260,Summary!$C27,Equipment_List!$G$11:$G$260)</f>
        <v>0</v>
      </c>
    </row>
    <row r="28" spans="1:20" ht="15" customHeight="1" x14ac:dyDescent="0.25">
      <c r="B28" s="9"/>
      <c r="C28" s="18" t="s">
        <v>116</v>
      </c>
      <c r="D28" s="303">
        <v>0</v>
      </c>
      <c r="E28" s="16">
        <f>SUM(Ledger_Q1:Ledger_Q4!$AO14:$AO14)+$D28</f>
        <v>0</v>
      </c>
      <c r="F28" s="12"/>
      <c r="G28" s="19"/>
      <c r="H28" s="104">
        <v>0</v>
      </c>
      <c r="I28" s="16">
        <f>SUM(Ledger_Q1:Ledger_Q4!$AQ29:$AQ29)+$H28</f>
        <v>0</v>
      </c>
      <c r="J28" s="12"/>
      <c r="L28" s="122" t="b">
        <f>OR(COUNTIF(Ledger_Q1!$N$10:$N$110,$C28)&gt;0,COUNTIF(Ledger_Q1!$S$10:$S$110,$C28)&gt;0,COUNTIF(Ledger_Q1!$Y$10:$Y$110,$C28)&gt;0,COUNTIF(Ledger_Q1!$AD$10:$AD$110,$C28)&gt;0)</f>
        <v>0</v>
      </c>
      <c r="M28" s="122" t="b">
        <f>OR(COUNTIF(Ledger_Q2!$N$10:$N$110,$C28)&gt;0,COUNTIF(Ledger_Q2!$S$10:$S$110,$C28)&gt;0,COUNTIF(Ledger_Q2!$Y$10:$Y$110,$C28)&gt;0,COUNTIF(Ledger_Q2!$AD$10:$AD$110,$C28)&gt;0)</f>
        <v>0</v>
      </c>
      <c r="N28" s="122" t="b">
        <f>OR(COUNTIF(Ledger_Q3!$N$10:$N$110,$C28)&gt;0,COUNTIF(Ledger_Q3!$S$10:$S$110,$C28)&gt;0,COUNTIF(Ledger_Q3!$Y$10:$Y$110,$C28)&gt;0,COUNTIF(Ledger_Q3!$AD$10:$AD$110,$C28)&gt;0)</f>
        <v>0</v>
      </c>
      <c r="O28" s="122" t="b">
        <f>OR(COUNTIF(Ledger_Q4!$N$10:$N$110,$C28)&gt;0,COUNTIF(Ledger_Q4!$S$10:$S$110,$C28)&gt;0,COUNTIF(Ledger_Q4!$Y$10:$Y$110,$C28)&gt;0,COUNTIF(Ledger_Q4!$AD$10:$AD$110,$C28)&gt;0)</f>
        <v>0</v>
      </c>
      <c r="P28" s="122" t="b">
        <f>AND($G28&lt;&gt;"",OR(COUNTIF(Ledger_Q1!$Q$10:$Q$110,$G28)&gt;0,COUNTIF(Ledger_Q1!$V$10:$V$110,$G28)&gt;0,COUNTIF(Ledger_Q1!$AB$10:$AB$110,$G28)&gt;0,COUNTIF(Ledger_Q1!$AG$10:$AG$110,$G28)&gt;0))</f>
        <v>0</v>
      </c>
      <c r="Q28" s="122" t="b">
        <f>AND($G28&lt;&gt;"",OR(COUNTIF(Ledger_Q1!$Q$10:$Q$110,$G28)&gt;0,COUNTIF(Ledger_Q1!$V$10:$V$110,$G28)&gt;0,COUNTIF(Ledger_Q1!$AB$10:$AB$110,$G28)&gt;0,COUNTIF(Ledger_Q1!$AG$10:$AG$110,$G28)&gt;0))</f>
        <v>0</v>
      </c>
      <c r="R28" s="122" t="b">
        <f>AND($G28&lt;&gt;"",OR(COUNTIF(Ledger_Q1!$Q$10:$Q$110,$G28)&gt;0,COUNTIF(Ledger_Q1!$V$10:$V$110,$G28)&gt;0,COUNTIF(Ledger_Q1!$AB$10:$AB$110,$G28)&gt;0,COUNTIF(Ledger_Q1!$AG$10:$AG$110,$G28)&gt;0))</f>
        <v>0</v>
      </c>
      <c r="S28" s="122" t="b">
        <f>AND($G28&lt;&gt;"",OR(COUNTIF(Ledger_Q1!$Q$10:$Q$110,$G28)&gt;0,COUNTIF(Ledger_Q1!$V$10:$V$110,$G28)&gt;0,COUNTIF(Ledger_Q1!$AB$10:$AB$110,$G28)&gt;0,COUNTIF(Ledger_Q1!$AG$10:$AG$110,$G28)&gt;0))</f>
        <v>0</v>
      </c>
      <c r="T28" s="122">
        <f>SUMIF(Equipment_List!$H$11:$H$260,Summary!$C28,Equipment_List!$G$11:$G$260)</f>
        <v>0</v>
      </c>
    </row>
    <row r="29" spans="1:20" ht="15" customHeight="1" x14ac:dyDescent="0.25">
      <c r="B29" s="9"/>
      <c r="C29" s="18" t="s">
        <v>117</v>
      </c>
      <c r="D29" s="303">
        <v>0</v>
      </c>
      <c r="E29" s="16">
        <f>SUM(Ledger_Q1:Ledger_Q4!$AO15:$AO15)+$D29</f>
        <v>0</v>
      </c>
      <c r="F29" s="12"/>
      <c r="G29" s="19"/>
      <c r="H29" s="104">
        <v>0</v>
      </c>
      <c r="I29" s="16">
        <f>SUM(Ledger_Q1:Ledger_Q4!$AQ30:$AQ30)+$H29</f>
        <v>0</v>
      </c>
      <c r="J29" s="12"/>
      <c r="L29" s="122" t="b">
        <f>OR(COUNTIF(Ledger_Q1!$N$10:$N$110,$C29)&gt;0,COUNTIF(Ledger_Q1!$S$10:$S$110,$C29)&gt;0,COUNTIF(Ledger_Q1!$Y$10:$Y$110,$C29)&gt;0,COUNTIF(Ledger_Q1!$AD$10:$AD$110,$C29)&gt;0)</f>
        <v>0</v>
      </c>
      <c r="M29" s="122" t="b">
        <f>OR(COUNTIF(Ledger_Q2!$N$10:$N$110,$C29)&gt;0,COUNTIF(Ledger_Q2!$S$10:$S$110,$C29)&gt;0,COUNTIF(Ledger_Q2!$Y$10:$Y$110,$C29)&gt;0,COUNTIF(Ledger_Q2!$AD$10:$AD$110,$C29)&gt;0)</f>
        <v>0</v>
      </c>
      <c r="N29" s="122" t="b">
        <f>OR(COUNTIF(Ledger_Q3!$N$10:$N$110,$C29)&gt;0,COUNTIF(Ledger_Q3!$S$10:$S$110,$C29)&gt;0,COUNTIF(Ledger_Q3!$Y$10:$Y$110,$C29)&gt;0,COUNTIF(Ledger_Q3!$AD$10:$AD$110,$C29)&gt;0)</f>
        <v>0</v>
      </c>
      <c r="O29" s="122" t="b">
        <f>OR(COUNTIF(Ledger_Q4!$N$10:$N$110,$C29)&gt;0,COUNTIF(Ledger_Q4!$S$10:$S$110,$C29)&gt;0,COUNTIF(Ledger_Q4!$Y$10:$Y$110,$C29)&gt;0,COUNTIF(Ledger_Q4!$AD$10:$AD$110,$C29)&gt;0)</f>
        <v>0</v>
      </c>
      <c r="P29" s="122" t="b">
        <f>AND($G29&lt;&gt;"",OR(COUNTIF(Ledger_Q1!$Q$10:$Q$110,$G29)&gt;0,COUNTIF(Ledger_Q1!$V$10:$V$110,$G29)&gt;0,COUNTIF(Ledger_Q1!$AB$10:$AB$110,$G29)&gt;0,COUNTIF(Ledger_Q1!$AG$10:$AG$110,$G29)&gt;0))</f>
        <v>0</v>
      </c>
      <c r="Q29" s="122" t="b">
        <f>AND($G29&lt;&gt;"",OR(COUNTIF(Ledger_Q1!$Q$10:$Q$110,$G29)&gt;0,COUNTIF(Ledger_Q1!$V$10:$V$110,$G29)&gt;0,COUNTIF(Ledger_Q1!$AB$10:$AB$110,$G29)&gt;0,COUNTIF(Ledger_Q1!$AG$10:$AG$110,$G29)&gt;0))</f>
        <v>0</v>
      </c>
      <c r="R29" s="122" t="b">
        <f>AND($G29&lt;&gt;"",OR(COUNTIF(Ledger_Q1!$Q$10:$Q$110,$G29)&gt;0,COUNTIF(Ledger_Q1!$V$10:$V$110,$G29)&gt;0,COUNTIF(Ledger_Q1!$AB$10:$AB$110,$G29)&gt;0,COUNTIF(Ledger_Q1!$AG$10:$AG$110,$G29)&gt;0))</f>
        <v>0</v>
      </c>
      <c r="S29" s="122" t="b">
        <f>AND($G29&lt;&gt;"",OR(COUNTIF(Ledger_Q1!$Q$10:$Q$110,$G29)&gt;0,COUNTIF(Ledger_Q1!$V$10:$V$110,$G29)&gt;0,COUNTIF(Ledger_Q1!$AB$10:$AB$110,$G29)&gt;0,COUNTIF(Ledger_Q1!$AG$10:$AG$110,$G29)&gt;0))</f>
        <v>0</v>
      </c>
      <c r="T29" s="122">
        <f>SUMIF(Equipment_List!$H$11:$H$260,Summary!$C28,Equipment_List!$G$11:$G$260)</f>
        <v>0</v>
      </c>
    </row>
    <row r="30" spans="1:20" ht="15" customHeight="1" x14ac:dyDescent="0.25">
      <c r="B30" s="9"/>
      <c r="C30" s="18" t="s">
        <v>118</v>
      </c>
      <c r="D30" s="303">
        <v>2698</v>
      </c>
      <c r="E30" s="16">
        <f>SUM(Ledger_Q1:Ledger_Q4!$AO16:$AO16)+$D30</f>
        <v>2698</v>
      </c>
      <c r="F30" s="25"/>
      <c r="G30" s="19"/>
      <c r="H30" s="104">
        <v>0</v>
      </c>
      <c r="I30" s="16">
        <f>SUM(Ledger_Q1:Ledger_Q4!$AQ31:$AQ31)+$H30</f>
        <v>0</v>
      </c>
      <c r="J30" s="12"/>
      <c r="L30" s="122" t="b">
        <f>OR(COUNTIF(Ledger_Q1!$N$10:$N$110,$C30)&gt;0,COUNTIF(Ledger_Q1!$S$10:$S$110,$C30)&gt;0,COUNTIF(Ledger_Q1!$Y$10:$Y$110,$C30)&gt;0,COUNTIF(Ledger_Q1!$AD$10:$AD$110,$C30)&gt;0)</f>
        <v>0</v>
      </c>
      <c r="M30" s="122" t="b">
        <f>OR(COUNTIF(Ledger_Q2!$N$10:$N$110,$C30)&gt;0,COUNTIF(Ledger_Q2!$S$10:$S$110,$C30)&gt;0,COUNTIF(Ledger_Q2!$Y$10:$Y$110,$C30)&gt;0,COUNTIF(Ledger_Q2!$AD$10:$AD$110,$C30)&gt;0)</f>
        <v>0</v>
      </c>
      <c r="N30" s="122" t="b">
        <f>OR(COUNTIF(Ledger_Q3!$N$10:$N$110,$C30)&gt;0,COUNTIF(Ledger_Q3!$S$10:$S$110,$C30)&gt;0,COUNTIF(Ledger_Q3!$Y$10:$Y$110,$C30)&gt;0,COUNTIF(Ledger_Q3!$AD$10:$AD$110,$C30)&gt;0)</f>
        <v>0</v>
      </c>
      <c r="O30" s="122" t="b">
        <f>OR(COUNTIF(Ledger_Q4!$N$10:$N$110,$C30)&gt;0,COUNTIF(Ledger_Q4!$S$10:$S$110,$C30)&gt;0,COUNTIF(Ledger_Q4!$Y$10:$Y$110,$C30)&gt;0,COUNTIF(Ledger_Q4!$AD$10:$AD$110,$C30)&gt;0)</f>
        <v>0</v>
      </c>
      <c r="P30" s="122" t="b">
        <f>AND($G30&lt;&gt;"",OR(COUNTIF(Ledger_Q1!$Q$10:$Q$110,$G30)&gt;0,COUNTIF(Ledger_Q1!$V$10:$V$110,$G30)&gt;0,COUNTIF(Ledger_Q1!$AB$10:$AB$110,$G30)&gt;0,COUNTIF(Ledger_Q1!$AG$10:$AG$110,$G30)&gt;0))</f>
        <v>0</v>
      </c>
      <c r="Q30" s="122" t="b">
        <f>AND($G30&lt;&gt;"",OR(COUNTIF(Ledger_Q1!$Q$10:$Q$110,$G30)&gt;0,COUNTIF(Ledger_Q1!$V$10:$V$110,$G30)&gt;0,COUNTIF(Ledger_Q1!$AB$10:$AB$110,$G30)&gt;0,COUNTIF(Ledger_Q1!$AG$10:$AG$110,$G30)&gt;0))</f>
        <v>0</v>
      </c>
      <c r="R30" s="122" t="b">
        <f>AND($G30&lt;&gt;"",OR(COUNTIF(Ledger_Q1!$Q$10:$Q$110,$G30)&gt;0,COUNTIF(Ledger_Q1!$V$10:$V$110,$G30)&gt;0,COUNTIF(Ledger_Q1!$AB$10:$AB$110,$G30)&gt;0,COUNTIF(Ledger_Q1!$AG$10:$AG$110,$G30)&gt;0))</f>
        <v>0</v>
      </c>
      <c r="S30" s="122" t="b">
        <f>AND($G30&lt;&gt;"",OR(COUNTIF(Ledger_Q1!$Q$10:$Q$110,$G30)&gt;0,COUNTIF(Ledger_Q1!$V$10:$V$110,$G30)&gt;0,COUNTIF(Ledger_Q1!$AB$10:$AB$110,$G30)&gt;0,COUNTIF(Ledger_Q1!$AG$10:$AG$110,$G30)&gt;0))</f>
        <v>0</v>
      </c>
    </row>
    <row r="31" spans="1:20" ht="15" customHeight="1" x14ac:dyDescent="0.25">
      <c r="B31" s="9"/>
      <c r="C31" s="18" t="s">
        <v>119</v>
      </c>
      <c r="D31" s="303">
        <v>125</v>
      </c>
      <c r="E31" s="16">
        <f>SUM(Ledger_Q1:Ledger_Q4!$AO17:$AO17)+$D31</f>
        <v>125</v>
      </c>
      <c r="F31" s="12"/>
      <c r="G31" s="19"/>
      <c r="H31" s="104">
        <v>0</v>
      </c>
      <c r="I31" s="16">
        <f>SUM(Ledger_Q1:Ledger_Q4!$AQ32:$AQ32)+$H31</f>
        <v>0</v>
      </c>
      <c r="J31" s="12"/>
      <c r="L31" s="122" t="b">
        <f>OR(COUNTIF(Ledger_Q1!$N$10:$N$110,$C31)&gt;0,COUNTIF(Ledger_Q1!$S$10:$S$110,$C31)&gt;0,COUNTIF(Ledger_Q1!$Y$10:$Y$110,$C31)&gt;0,COUNTIF(Ledger_Q1!$AD$10:$AD$110,$C31)&gt;0)</f>
        <v>0</v>
      </c>
      <c r="M31" s="122" t="b">
        <f>OR(COUNTIF(Ledger_Q2!$N$10:$N$110,$C31)&gt;0,COUNTIF(Ledger_Q2!$S$10:$S$110,$C31)&gt;0,COUNTIF(Ledger_Q2!$Y$10:$Y$110,$C31)&gt;0,COUNTIF(Ledger_Q2!$AD$10:$AD$110,$C31)&gt;0)</f>
        <v>0</v>
      </c>
      <c r="N31" s="122" t="b">
        <f>OR(COUNTIF(Ledger_Q3!$N$10:$N$110,$C31)&gt;0,COUNTIF(Ledger_Q3!$S$10:$S$110,$C31)&gt;0,COUNTIF(Ledger_Q3!$Y$10:$Y$110,$C31)&gt;0,COUNTIF(Ledger_Q3!$AD$10:$AD$110,$C31)&gt;0)</f>
        <v>0</v>
      </c>
      <c r="O31" s="122" t="b">
        <f>OR(COUNTIF(Ledger_Q4!$N$10:$N$110,$C31)&gt;0,COUNTIF(Ledger_Q4!$S$10:$S$110,$C31)&gt;0,COUNTIF(Ledger_Q4!$Y$10:$Y$110,$C31)&gt;0,COUNTIF(Ledger_Q4!$AD$10:$AD$110,$C31)&gt;0)</f>
        <v>0</v>
      </c>
      <c r="P31" s="122" t="b">
        <f>AND($G31&lt;&gt;"",OR(COUNTIF(Ledger_Q1!$Q$10:$Q$110,$G31)&gt;0,COUNTIF(Ledger_Q1!$V$10:$V$110,$G31)&gt;0,COUNTIF(Ledger_Q1!$AB$10:$AB$110,$G31)&gt;0,COUNTIF(Ledger_Q1!$AG$10:$AG$110,$G31)&gt;0))</f>
        <v>0</v>
      </c>
      <c r="Q31" s="122" t="b">
        <f>AND($G31&lt;&gt;"",OR(COUNTIF(Ledger_Q1!$Q$10:$Q$110,$G31)&gt;0,COUNTIF(Ledger_Q1!$V$10:$V$110,$G31)&gt;0,COUNTIF(Ledger_Q1!$AB$10:$AB$110,$G31)&gt;0,COUNTIF(Ledger_Q1!$AG$10:$AG$110,$G31)&gt;0))</f>
        <v>0</v>
      </c>
      <c r="R31" s="122" t="b">
        <f>AND($G31&lt;&gt;"",OR(COUNTIF(Ledger_Q1!$Q$10:$Q$110,$G31)&gt;0,COUNTIF(Ledger_Q1!$V$10:$V$110,$G31)&gt;0,COUNTIF(Ledger_Q1!$AB$10:$AB$110,$G31)&gt;0,COUNTIF(Ledger_Q1!$AG$10:$AG$110,$G31)&gt;0))</f>
        <v>0</v>
      </c>
      <c r="S31" s="122" t="b">
        <f>AND($G31&lt;&gt;"",OR(COUNTIF(Ledger_Q1!$Q$10:$Q$110,$G31)&gt;0,COUNTIF(Ledger_Q1!$V$10:$V$110,$G31)&gt;0,COUNTIF(Ledger_Q1!$AB$10:$AB$110,$G31)&gt;0,COUNTIF(Ledger_Q1!$AG$10:$AG$110,$G31)&gt;0))</f>
        <v>0</v>
      </c>
    </row>
    <row r="32" spans="1:20" ht="15" customHeight="1" x14ac:dyDescent="0.25">
      <c r="B32" s="9"/>
      <c r="C32" s="18" t="s">
        <v>120</v>
      </c>
      <c r="D32" s="303">
        <v>0</v>
      </c>
      <c r="E32" s="16">
        <f>SUM(Ledger_Q1:Ledger_Q4!$AO18:$AO18)+$D32</f>
        <v>0</v>
      </c>
      <c r="F32" s="12"/>
      <c r="G32" s="19"/>
      <c r="H32" s="104">
        <v>0</v>
      </c>
      <c r="I32" s="16">
        <f>SUM(Ledger_Q1:Ledger_Q4!$AQ33:$AQ33)+$H32</f>
        <v>0</v>
      </c>
      <c r="J32" s="12"/>
      <c r="L32" s="122" t="b">
        <f>OR(COUNTIF(Ledger_Q1!$N$10:$N$110,$C32)&gt;0,COUNTIF(Ledger_Q1!$S$10:$S$110,$C32)&gt;0,COUNTIF(Ledger_Q1!$Y$10:$Y$110,$C32)&gt;0,COUNTIF(Ledger_Q1!$AD$10:$AD$110,$C32)&gt;0)</f>
        <v>0</v>
      </c>
      <c r="M32" s="122" t="b">
        <f>OR(COUNTIF(Ledger_Q2!$N$10:$N$110,$C32)&gt;0,COUNTIF(Ledger_Q2!$S$10:$S$110,$C32)&gt;0,COUNTIF(Ledger_Q2!$Y$10:$Y$110,$C32)&gt;0,COUNTIF(Ledger_Q2!$AD$10:$AD$110,$C32)&gt;0)</f>
        <v>0</v>
      </c>
      <c r="N32" s="122" t="b">
        <f>OR(COUNTIF(Ledger_Q3!$N$10:$N$110,$C32)&gt;0,COUNTIF(Ledger_Q3!$S$10:$S$110,$C32)&gt;0,COUNTIF(Ledger_Q3!$Y$10:$Y$110,$C32)&gt;0,COUNTIF(Ledger_Q3!$AD$10:$AD$110,$C32)&gt;0)</f>
        <v>0</v>
      </c>
      <c r="O32" s="122" t="b">
        <f>OR(COUNTIF(Ledger_Q4!$N$10:$N$110,$C32)&gt;0,COUNTIF(Ledger_Q4!$S$10:$S$110,$C32)&gt;0,COUNTIF(Ledger_Q4!$Y$10:$Y$110,$C32)&gt;0,COUNTIF(Ledger_Q4!$AD$10:$AD$110,$C32)&gt;0)</f>
        <v>0</v>
      </c>
      <c r="P32" s="122" t="b">
        <f>AND($G32&lt;&gt;"",OR(COUNTIF(Ledger_Q1!$Q$10:$Q$110,$G32)&gt;0,COUNTIF(Ledger_Q1!$V$10:$V$110,$G32)&gt;0,COUNTIF(Ledger_Q1!$AB$10:$AB$110,$G32)&gt;0,COUNTIF(Ledger_Q1!$AG$10:$AG$110,$G32)&gt;0))</f>
        <v>0</v>
      </c>
      <c r="Q32" s="122" t="b">
        <f>AND($G32&lt;&gt;"",OR(COUNTIF(Ledger_Q1!$Q$10:$Q$110,$G32)&gt;0,COUNTIF(Ledger_Q1!$V$10:$V$110,$G32)&gt;0,COUNTIF(Ledger_Q1!$AB$10:$AB$110,$G32)&gt;0,COUNTIF(Ledger_Q1!$AG$10:$AG$110,$G32)&gt;0))</f>
        <v>0</v>
      </c>
      <c r="R32" s="122" t="b">
        <f>AND($G32&lt;&gt;"",OR(COUNTIF(Ledger_Q1!$Q$10:$Q$110,$G32)&gt;0,COUNTIF(Ledger_Q1!$V$10:$V$110,$G32)&gt;0,COUNTIF(Ledger_Q1!$AB$10:$AB$110,$G32)&gt;0,COUNTIF(Ledger_Q1!$AG$10:$AG$110,$G32)&gt;0))</f>
        <v>0</v>
      </c>
      <c r="S32" s="122" t="b">
        <f>AND($G32&lt;&gt;"",OR(COUNTIF(Ledger_Q1!$Q$10:$Q$110,$G32)&gt;0,COUNTIF(Ledger_Q1!$V$10:$V$110,$G32)&gt;0,COUNTIF(Ledger_Q1!$AB$10:$AB$110,$G32)&gt;0,COUNTIF(Ledger_Q1!$AG$10:$AG$110,$G32)&gt;0))</f>
        <v>0</v>
      </c>
    </row>
    <row r="33" spans="2:19" ht="15" customHeight="1" x14ac:dyDescent="0.25">
      <c r="B33" s="9"/>
      <c r="C33" s="18" t="s">
        <v>121</v>
      </c>
      <c r="D33" s="303">
        <v>0</v>
      </c>
      <c r="E33" s="16">
        <f>SUM(Ledger_Q1:Ledger_Q4!$AO19:$AO19)+$D33</f>
        <v>0</v>
      </c>
      <c r="F33" s="12"/>
      <c r="G33" s="19"/>
      <c r="H33" s="104">
        <v>0</v>
      </c>
      <c r="I33" s="16">
        <f>SUM(Ledger_Q1:Ledger_Q4!$AQ34:$AQ34)+$H33</f>
        <v>0</v>
      </c>
      <c r="J33" s="12"/>
      <c r="L33" s="122" t="b">
        <f>OR(COUNTIF(Ledger_Q1!$N$10:$N$110,$C33)&gt;0,COUNTIF(Ledger_Q1!$S$10:$S$110,$C33)&gt;0,COUNTIF(Ledger_Q1!$Y$10:$Y$110,$C33)&gt;0,COUNTIF(Ledger_Q1!$AD$10:$AD$110,$C33)&gt;0)</f>
        <v>0</v>
      </c>
      <c r="M33" s="122" t="b">
        <f>OR(COUNTIF(Ledger_Q2!$N$10:$N$110,$C33)&gt;0,COUNTIF(Ledger_Q2!$S$10:$S$110,$C33)&gt;0,COUNTIF(Ledger_Q2!$Y$10:$Y$110,$C33)&gt;0,COUNTIF(Ledger_Q2!$AD$10:$AD$110,$C33)&gt;0)</f>
        <v>0</v>
      </c>
      <c r="N33" s="122" t="b">
        <f>OR(COUNTIF(Ledger_Q3!$N$10:$N$110,$C33)&gt;0,COUNTIF(Ledger_Q3!$S$10:$S$110,$C33)&gt;0,COUNTIF(Ledger_Q3!$Y$10:$Y$110,$C33)&gt;0,COUNTIF(Ledger_Q3!$AD$10:$AD$110,$C33)&gt;0)</f>
        <v>0</v>
      </c>
      <c r="O33" s="122" t="b">
        <f>OR(COUNTIF(Ledger_Q4!$N$10:$N$110,$C33)&gt;0,COUNTIF(Ledger_Q4!$S$10:$S$110,$C33)&gt;0,COUNTIF(Ledger_Q4!$Y$10:$Y$110,$C33)&gt;0,COUNTIF(Ledger_Q4!$AD$10:$AD$110,$C33)&gt;0)</f>
        <v>0</v>
      </c>
      <c r="P33" s="122" t="b">
        <f>AND($G33&lt;&gt;"",OR(COUNTIF(Ledger_Q1!$Q$10:$Q$110,$G33)&gt;0,COUNTIF(Ledger_Q1!$V$10:$V$110,$G33)&gt;0,COUNTIF(Ledger_Q1!$AB$10:$AB$110,$G33)&gt;0,COUNTIF(Ledger_Q1!$AG$10:$AG$110,$G33)&gt;0))</f>
        <v>0</v>
      </c>
      <c r="Q33" s="122" t="b">
        <f>AND($G33&lt;&gt;"",OR(COUNTIF(Ledger_Q1!$Q$10:$Q$110,$G33)&gt;0,COUNTIF(Ledger_Q1!$V$10:$V$110,$G33)&gt;0,COUNTIF(Ledger_Q1!$AB$10:$AB$110,$G33)&gt;0,COUNTIF(Ledger_Q1!$AG$10:$AG$110,$G33)&gt;0))</f>
        <v>0</v>
      </c>
      <c r="R33" s="122" t="b">
        <f>AND($G33&lt;&gt;"",OR(COUNTIF(Ledger_Q1!$Q$10:$Q$110,$G33)&gt;0,COUNTIF(Ledger_Q1!$V$10:$V$110,$G33)&gt;0,COUNTIF(Ledger_Q1!$AB$10:$AB$110,$G33)&gt;0,COUNTIF(Ledger_Q1!$AG$10:$AG$110,$G33)&gt;0))</f>
        <v>0</v>
      </c>
      <c r="S33" s="122" t="b">
        <f>AND($G33&lt;&gt;"",OR(COUNTIF(Ledger_Q1!$Q$10:$Q$110,$G33)&gt;0,COUNTIF(Ledger_Q1!$V$10:$V$110,$G33)&gt;0,COUNTIF(Ledger_Q1!$AB$10:$AB$110,$G33)&gt;0,COUNTIF(Ledger_Q1!$AG$10:$AG$110,$G33)&gt;0))</f>
        <v>0</v>
      </c>
    </row>
    <row r="34" spans="2:19" ht="15" customHeight="1" x14ac:dyDescent="0.25">
      <c r="B34" s="9"/>
      <c r="C34" s="18" t="s">
        <v>122</v>
      </c>
      <c r="D34" s="303">
        <v>0</v>
      </c>
      <c r="E34" s="16">
        <f>SUM(Ledger_Q1:Ledger_Q4!$AO20:$AO20)+$D34</f>
        <v>0</v>
      </c>
      <c r="F34" s="12"/>
      <c r="G34" s="19"/>
      <c r="H34" s="104">
        <v>0</v>
      </c>
      <c r="I34" s="16">
        <f>SUM(Ledger_Q1:Ledger_Q4!$AQ35:$AQ35)+$H34</f>
        <v>0</v>
      </c>
      <c r="J34" s="12"/>
      <c r="L34" s="122" t="b">
        <f>OR(COUNTIF(Ledger_Q1!$N$10:$N$110,$C34)&gt;0,COUNTIF(Ledger_Q1!$S$10:$S$110,$C34)&gt;0,COUNTIF(Ledger_Q1!$Y$10:$Y$110,$C34)&gt;0,COUNTIF(Ledger_Q1!$AD$10:$AD$110,$C34)&gt;0)</f>
        <v>0</v>
      </c>
      <c r="M34" s="122" t="b">
        <f>OR(COUNTIF(Ledger_Q2!$N$10:$N$110,$C34)&gt;0,COUNTIF(Ledger_Q2!$S$10:$S$110,$C34)&gt;0,COUNTIF(Ledger_Q2!$Y$10:$Y$110,$C34)&gt;0,COUNTIF(Ledger_Q2!$AD$10:$AD$110,$C34)&gt;0)</f>
        <v>0</v>
      </c>
      <c r="N34" s="122" t="b">
        <f>OR(COUNTIF(Ledger_Q3!$N$10:$N$110,$C34)&gt;0,COUNTIF(Ledger_Q3!$S$10:$S$110,$C34)&gt;0,COUNTIF(Ledger_Q3!$Y$10:$Y$110,$C34)&gt;0,COUNTIF(Ledger_Q3!$AD$10:$AD$110,$C34)&gt;0)</f>
        <v>0</v>
      </c>
      <c r="O34" s="122" t="b">
        <f>OR(COUNTIF(Ledger_Q4!$N$10:$N$110,$C34)&gt;0,COUNTIF(Ledger_Q4!$S$10:$S$110,$C34)&gt;0,COUNTIF(Ledger_Q4!$Y$10:$Y$110,$C34)&gt;0,COUNTIF(Ledger_Q4!$AD$10:$AD$110,$C34)&gt;0)</f>
        <v>0</v>
      </c>
      <c r="P34" s="122" t="b">
        <f>AND($G34&lt;&gt;"",OR(COUNTIF(Ledger_Q1!$Q$10:$Q$110,$G34)&gt;0,COUNTIF(Ledger_Q1!$V$10:$V$110,$G34)&gt;0,COUNTIF(Ledger_Q1!$AB$10:$AB$110,$G34)&gt;0,COUNTIF(Ledger_Q1!$AG$10:$AG$110,$G34)&gt;0))</f>
        <v>0</v>
      </c>
      <c r="Q34" s="122" t="b">
        <f>AND($G34&lt;&gt;"",OR(COUNTIF(Ledger_Q1!$Q$10:$Q$110,$G34)&gt;0,COUNTIF(Ledger_Q1!$V$10:$V$110,$G34)&gt;0,COUNTIF(Ledger_Q1!$AB$10:$AB$110,$G34)&gt;0,COUNTIF(Ledger_Q1!$AG$10:$AG$110,$G34)&gt;0))</f>
        <v>0</v>
      </c>
      <c r="R34" s="122" t="b">
        <f>AND($G34&lt;&gt;"",OR(COUNTIF(Ledger_Q1!$Q$10:$Q$110,$G34)&gt;0,COUNTIF(Ledger_Q1!$V$10:$V$110,$G34)&gt;0,COUNTIF(Ledger_Q1!$AB$10:$AB$110,$G34)&gt;0,COUNTIF(Ledger_Q1!$AG$10:$AG$110,$G34)&gt;0))</f>
        <v>0</v>
      </c>
      <c r="S34" s="122" t="b">
        <f>AND($G34&lt;&gt;"",OR(COUNTIF(Ledger_Q1!$Q$10:$Q$110,$G34)&gt;0,COUNTIF(Ledger_Q1!$V$10:$V$110,$G34)&gt;0,COUNTIF(Ledger_Q1!$AB$10:$AB$110,$G34)&gt;0,COUNTIF(Ledger_Q1!$AG$10:$AG$110,$G34)&gt;0))</f>
        <v>0</v>
      </c>
    </row>
    <row r="35" spans="2:19" ht="15" customHeight="1" thickBot="1" x14ac:dyDescent="0.3">
      <c r="B35" s="9"/>
      <c r="C35" s="20" t="s">
        <v>123</v>
      </c>
      <c r="D35" s="306">
        <v>0</v>
      </c>
      <c r="E35" s="102">
        <f>SUM(Ledger_Q1:Ledger_Q4!$AO21:$AO21)+$D35</f>
        <v>0</v>
      </c>
      <c r="F35" s="12"/>
      <c r="G35" s="19"/>
      <c r="H35" s="104">
        <v>0</v>
      </c>
      <c r="I35" s="16">
        <f>SUM(Ledger_Q1:Ledger_Q4!$AQ36:$AQ36)+$H35</f>
        <v>0</v>
      </c>
      <c r="J35" s="12"/>
      <c r="L35" s="122" t="b">
        <f>OR(COUNTIF(Ledger_Q1!$N$10:$N$110,$C35)&gt;0,COUNTIF(Ledger_Q1!$S$10:$S$110,$C35)&gt;0,COUNTIF(Ledger_Q1!$Y$10:$Y$110,$C35)&gt;0,COUNTIF(Ledger_Q1!$AD$10:$AD$110,$C35)&gt;0)</f>
        <v>0</v>
      </c>
      <c r="M35" s="122" t="b">
        <f>OR(COUNTIF(Ledger_Q2!$N$10:$N$110,$C35)&gt;0,COUNTIF(Ledger_Q2!$S$10:$S$110,$C35)&gt;0,COUNTIF(Ledger_Q2!$Y$10:$Y$110,$C35)&gt;0,COUNTIF(Ledger_Q2!$AD$10:$AD$110,$C35)&gt;0)</f>
        <v>0</v>
      </c>
      <c r="N35" s="122" t="b">
        <f>OR(COUNTIF(Ledger_Q3!$N$10:$N$110,$C35)&gt;0,COUNTIF(Ledger_Q3!$S$10:$S$110,$C35)&gt;0,COUNTIF(Ledger_Q3!$Y$10:$Y$110,$C35)&gt;0,COUNTIF(Ledger_Q3!$AD$10:$AD$110,$C35)&gt;0)</f>
        <v>0</v>
      </c>
      <c r="O35" s="122" t="b">
        <f>OR(COUNTIF(Ledger_Q4!$N$10:$N$110,$C35)&gt;0,COUNTIF(Ledger_Q4!$S$10:$S$110,$C35)&gt;0,COUNTIF(Ledger_Q4!$Y$10:$Y$110,$C35)&gt;0,COUNTIF(Ledger_Q4!$AD$10:$AD$110,$C35)&gt;0)</f>
        <v>0</v>
      </c>
      <c r="P35" s="122" t="b">
        <f>AND($G35&lt;&gt;"",OR(COUNTIF(Ledger_Q1!$Q$10:$Q$110,$G35)&gt;0,COUNTIF(Ledger_Q1!$V$10:$V$110,$G35)&gt;0,COUNTIF(Ledger_Q1!$AB$10:$AB$110,$G35)&gt;0,COUNTIF(Ledger_Q1!$AG$10:$AG$110,$G35)&gt;0))</f>
        <v>0</v>
      </c>
      <c r="Q35" s="122" t="b">
        <f>AND($G35&lt;&gt;"",OR(COUNTIF(Ledger_Q1!$Q$10:$Q$110,$G35)&gt;0,COUNTIF(Ledger_Q1!$V$10:$V$110,$G35)&gt;0,COUNTIF(Ledger_Q1!$AB$10:$AB$110,$G35)&gt;0,COUNTIF(Ledger_Q1!$AG$10:$AG$110,$G35)&gt;0))</f>
        <v>0</v>
      </c>
      <c r="R35" s="122" t="b">
        <f>AND($G35&lt;&gt;"",OR(COUNTIF(Ledger_Q1!$Q$10:$Q$110,$G35)&gt;0,COUNTIF(Ledger_Q1!$V$10:$V$110,$G35)&gt;0,COUNTIF(Ledger_Q1!$AB$10:$AB$110,$G35)&gt;0,COUNTIF(Ledger_Q1!$AG$10:$AG$110,$G35)&gt;0))</f>
        <v>0</v>
      </c>
      <c r="S35" s="122" t="b">
        <f>AND($G35&lt;&gt;"",OR(COUNTIF(Ledger_Q1!$Q$10:$Q$110,$G35)&gt;0,COUNTIF(Ledger_Q1!$V$10:$V$110,$G35)&gt;0,COUNTIF(Ledger_Q1!$AB$10:$AB$110,$G35)&gt;0,COUNTIF(Ledger_Q1!$AG$10:$AG$110,$G35)&gt;0))</f>
        <v>0</v>
      </c>
    </row>
    <row r="36" spans="2:19" ht="15" customHeight="1" thickTop="1" thickBot="1" x14ac:dyDescent="0.3">
      <c r="B36" s="9"/>
      <c r="C36" s="26" t="s">
        <v>112</v>
      </c>
      <c r="D36" s="27">
        <f>SUM(D26:D35)</f>
        <v>2823</v>
      </c>
      <c r="E36" s="103">
        <f>SUM(E26:E35)</f>
        <v>2823</v>
      </c>
      <c r="F36" s="12"/>
      <c r="G36" s="19"/>
      <c r="H36" s="104">
        <v>0</v>
      </c>
      <c r="I36" s="16">
        <f>SUM(Ledger_Q1:Ledger_Q4!$AQ37:$AQ37)+$H36</f>
        <v>0</v>
      </c>
      <c r="J36" s="12"/>
      <c r="P36" s="122" t="b">
        <f>AND($G36&lt;&gt;"",OR(COUNTIF(Ledger_Q1!$Q$10:$Q$110,$G36)&gt;0,COUNTIF(Ledger_Q1!$V$10:$V$110,$G36)&gt;0,COUNTIF(Ledger_Q1!$AB$10:$AB$110,$G36)&gt;0,COUNTIF(Ledger_Q1!$AG$10:$AG$110,$G36)&gt;0))</f>
        <v>0</v>
      </c>
      <c r="Q36" s="122" t="b">
        <f>AND($G36&lt;&gt;"",OR(COUNTIF(Ledger_Q1!$Q$10:$Q$110,$G36)&gt;0,COUNTIF(Ledger_Q1!$V$10:$V$110,$G36)&gt;0,COUNTIF(Ledger_Q1!$AB$10:$AB$110,$G36)&gt;0,COUNTIF(Ledger_Q1!$AG$10:$AG$110,$G36)&gt;0))</f>
        <v>0</v>
      </c>
      <c r="R36" s="122" t="b">
        <f>AND($G36&lt;&gt;"",OR(COUNTIF(Ledger_Q1!$Q$10:$Q$110,$G36)&gt;0,COUNTIF(Ledger_Q1!$V$10:$V$110,$G36)&gt;0,COUNTIF(Ledger_Q1!$AB$10:$AB$110,$G36)&gt;0,COUNTIF(Ledger_Q1!$AG$10:$AG$110,$G36)&gt;0))</f>
        <v>0</v>
      </c>
      <c r="S36" s="122" t="b">
        <f>AND($G36&lt;&gt;"",OR(COUNTIF(Ledger_Q1!$Q$10:$Q$110,$G36)&gt;0,COUNTIF(Ledger_Q1!$V$10:$V$110,$G36)&gt;0,COUNTIF(Ledger_Q1!$AB$10:$AB$110,$G36)&gt;0,COUNTIF(Ledger_Q1!$AG$10:$AG$110,$G36)&gt;0))</f>
        <v>0</v>
      </c>
    </row>
    <row r="37" spans="2:19" ht="15" customHeight="1" thickTop="1" x14ac:dyDescent="0.25">
      <c r="B37" s="9"/>
      <c r="C37" s="12"/>
      <c r="D37" s="12"/>
      <c r="E37" s="12"/>
      <c r="F37" s="12"/>
      <c r="G37" s="19"/>
      <c r="H37" s="104">
        <v>0</v>
      </c>
      <c r="I37" s="16">
        <f>SUM(Ledger_Q1:Ledger_Q4!$AQ38:$AQ38)+$H37</f>
        <v>0</v>
      </c>
      <c r="J37" s="12"/>
      <c r="P37" s="122" t="b">
        <f>AND($G37&lt;&gt;"",OR(COUNTIF(Ledger_Q1!$Q$10:$Q$110,$G37)&gt;0,COUNTIF(Ledger_Q1!$V$10:$V$110,$G37)&gt;0,COUNTIF(Ledger_Q1!$AB$10:$AB$110,$G37)&gt;0,COUNTIF(Ledger_Q1!$AG$10:$AG$110,$G37)&gt;0))</f>
        <v>0</v>
      </c>
      <c r="Q37" s="122" t="b">
        <f>AND($G37&lt;&gt;"",OR(COUNTIF(Ledger_Q1!$Q$10:$Q$110,$G37)&gt;0,COUNTIF(Ledger_Q1!$V$10:$V$110,$G37)&gt;0,COUNTIF(Ledger_Q1!$AB$10:$AB$110,$G37)&gt;0,COUNTIF(Ledger_Q1!$AG$10:$AG$110,$G37)&gt;0))</f>
        <v>0</v>
      </c>
      <c r="R37" s="122" t="b">
        <f>AND($G37&lt;&gt;"",OR(COUNTIF(Ledger_Q1!$Q$10:$Q$110,$G37)&gt;0,COUNTIF(Ledger_Q1!$V$10:$V$110,$G37)&gt;0,COUNTIF(Ledger_Q1!$AB$10:$AB$110,$G37)&gt;0,COUNTIF(Ledger_Q1!$AG$10:$AG$110,$G37)&gt;0))</f>
        <v>0</v>
      </c>
      <c r="S37" s="122" t="b">
        <f>AND($G37&lt;&gt;"",OR(COUNTIF(Ledger_Q1!$Q$10:$Q$110,$G37)&gt;0,COUNTIF(Ledger_Q1!$V$10:$V$110,$G37)&gt;0,COUNTIF(Ledger_Q1!$AB$10:$AB$110,$G37)&gt;0,COUNTIF(Ledger_Q1!$AG$10:$AG$110,$G37)&gt;0))</f>
        <v>0</v>
      </c>
    </row>
    <row r="38" spans="2:19" ht="15" customHeight="1" x14ac:dyDescent="0.25">
      <c r="B38" s="9"/>
      <c r="C38" s="12"/>
      <c r="D38" s="12"/>
      <c r="E38" s="12"/>
      <c r="F38" s="12"/>
      <c r="G38" s="19"/>
      <c r="H38" s="104">
        <v>0</v>
      </c>
      <c r="I38" s="16">
        <f>SUM(Ledger_Q1:Ledger_Q4!$AQ39:$AQ39)+$H38</f>
        <v>0</v>
      </c>
      <c r="J38" s="12"/>
      <c r="P38" s="122" t="b">
        <f>AND($G38&lt;&gt;"",OR(COUNTIF(Ledger_Q1!$Q$10:$Q$110,$G38)&gt;0,COUNTIF(Ledger_Q1!$V$10:$V$110,$G38)&gt;0,COUNTIF(Ledger_Q1!$AB$10:$AB$110,$G38)&gt;0,COUNTIF(Ledger_Q1!$AG$10:$AG$110,$G38)&gt;0))</f>
        <v>0</v>
      </c>
      <c r="Q38" s="122" t="b">
        <f>AND($G38&lt;&gt;"",OR(COUNTIF(Ledger_Q1!$Q$10:$Q$110,$G38)&gt;0,COUNTIF(Ledger_Q1!$V$10:$V$110,$G38)&gt;0,COUNTIF(Ledger_Q1!$AB$10:$AB$110,$G38)&gt;0,COUNTIF(Ledger_Q1!$AG$10:$AG$110,$G38)&gt;0))</f>
        <v>0</v>
      </c>
      <c r="R38" s="122" t="b">
        <f>AND($G38&lt;&gt;"",OR(COUNTIF(Ledger_Q1!$Q$10:$Q$110,$G38)&gt;0,COUNTIF(Ledger_Q1!$V$10:$V$110,$G38)&gt;0,COUNTIF(Ledger_Q1!$AB$10:$AB$110,$G38)&gt;0,COUNTIF(Ledger_Q1!$AG$10:$AG$110,$G38)&gt;0))</f>
        <v>0</v>
      </c>
      <c r="S38" s="122" t="b">
        <f>AND($G38&lt;&gt;"",OR(COUNTIF(Ledger_Q1!$Q$10:$Q$110,$G38)&gt;0,COUNTIF(Ledger_Q1!$V$10:$V$110,$G38)&gt;0,COUNTIF(Ledger_Q1!$AB$10:$AB$110,$G38)&gt;0,COUNTIF(Ledger_Q1!$AG$10:$AG$110,$G38)&gt;0))</f>
        <v>0</v>
      </c>
    </row>
    <row r="39" spans="2:19" ht="15" customHeight="1" x14ac:dyDescent="0.25">
      <c r="B39" s="9"/>
      <c r="C39" s="12"/>
      <c r="D39" s="12"/>
      <c r="E39" s="12"/>
      <c r="F39" s="12"/>
      <c r="G39" s="19"/>
      <c r="H39" s="104">
        <v>0</v>
      </c>
      <c r="I39" s="16">
        <f>SUM(Ledger_Q1:Ledger_Q4!$AQ40:$AQ40)+$H39</f>
        <v>0</v>
      </c>
      <c r="J39" s="12"/>
      <c r="P39" s="122" t="b">
        <f>AND($G39&lt;&gt;"",OR(COUNTIF(Ledger_Q1!$Q$10:$Q$110,$G39)&gt;0,COUNTIF(Ledger_Q1!$V$10:$V$110,$G39)&gt;0,COUNTIF(Ledger_Q1!$AB$10:$AB$110,$G39)&gt;0,COUNTIF(Ledger_Q1!$AG$10:$AG$110,$G39)&gt;0))</f>
        <v>0</v>
      </c>
      <c r="Q39" s="122" t="b">
        <f>AND($G39&lt;&gt;"",OR(COUNTIF(Ledger_Q1!$Q$10:$Q$110,$G39)&gt;0,COUNTIF(Ledger_Q1!$V$10:$V$110,$G39)&gt;0,COUNTIF(Ledger_Q1!$AB$10:$AB$110,$G39)&gt;0,COUNTIF(Ledger_Q1!$AG$10:$AG$110,$G39)&gt;0))</f>
        <v>0</v>
      </c>
      <c r="R39" s="122" t="b">
        <f>AND($G39&lt;&gt;"",OR(COUNTIF(Ledger_Q1!$Q$10:$Q$110,$G39)&gt;0,COUNTIF(Ledger_Q1!$V$10:$V$110,$G39)&gt;0,COUNTIF(Ledger_Q1!$AB$10:$AB$110,$G39)&gt;0,COUNTIF(Ledger_Q1!$AG$10:$AG$110,$G39)&gt;0))</f>
        <v>0</v>
      </c>
      <c r="S39" s="122" t="b">
        <f>AND($G39&lt;&gt;"",OR(COUNTIF(Ledger_Q1!$Q$10:$Q$110,$G39)&gt;0,COUNTIF(Ledger_Q1!$V$10:$V$110,$G39)&gt;0,COUNTIF(Ledger_Q1!$AB$10:$AB$110,$G39)&gt;0,COUNTIF(Ledger_Q1!$AG$10:$AG$110,$G39)&gt;0))</f>
        <v>0</v>
      </c>
    </row>
    <row r="40" spans="2:19" ht="15" customHeight="1" x14ac:dyDescent="0.25">
      <c r="B40" s="9"/>
      <c r="C40" s="12"/>
      <c r="D40" s="12"/>
      <c r="E40" s="12"/>
      <c r="F40" s="12"/>
      <c r="G40" s="18"/>
      <c r="H40" s="104">
        <v>0</v>
      </c>
      <c r="I40" s="16">
        <f>SUM(Ledger_Q1:Ledger_Q4!$AQ41:$AQ41)+$H40</f>
        <v>0</v>
      </c>
      <c r="J40" s="12"/>
      <c r="P40" s="122" t="b">
        <f>AND($G40&lt;&gt;"",OR(COUNTIF(Ledger_Q1!$Q$10:$Q$110,$G40)&gt;0,COUNTIF(Ledger_Q1!$V$10:$V$110,$G40)&gt;0,COUNTIF(Ledger_Q1!$AB$10:$AB$110,$G40)&gt;0,COUNTIF(Ledger_Q1!$AG$10:$AG$110,$G40)&gt;0))</f>
        <v>0</v>
      </c>
      <c r="Q40" s="122" t="b">
        <f>AND($G40&lt;&gt;"",OR(COUNTIF(Ledger_Q1!$Q$10:$Q$110,$G40)&gt;0,COUNTIF(Ledger_Q1!$V$10:$V$110,$G40)&gt;0,COUNTIF(Ledger_Q1!$AB$10:$AB$110,$G40)&gt;0,COUNTIF(Ledger_Q1!$AG$10:$AG$110,$G40)&gt;0))</f>
        <v>0</v>
      </c>
      <c r="R40" s="122" t="b">
        <f>AND($G40&lt;&gt;"",OR(COUNTIF(Ledger_Q1!$Q$10:$Q$110,$G40)&gt;0,COUNTIF(Ledger_Q1!$V$10:$V$110,$G40)&gt;0,COUNTIF(Ledger_Q1!$AB$10:$AB$110,$G40)&gt;0,COUNTIF(Ledger_Q1!$AG$10:$AG$110,$G40)&gt;0))</f>
        <v>0</v>
      </c>
      <c r="S40" s="122" t="b">
        <f>AND($G40&lt;&gt;"",OR(COUNTIF(Ledger_Q1!$Q$10:$Q$110,$G40)&gt;0,COUNTIF(Ledger_Q1!$V$10:$V$110,$G40)&gt;0,COUNTIF(Ledger_Q1!$AB$10:$AB$110,$G40)&gt;0,COUNTIF(Ledger_Q1!$AG$10:$AG$110,$G40)&gt;0))</f>
        <v>0</v>
      </c>
    </row>
    <row r="41" spans="2:19" ht="15" customHeight="1" x14ac:dyDescent="0.25">
      <c r="B41" s="9"/>
      <c r="C41" s="12"/>
      <c r="D41" s="12"/>
      <c r="E41" s="12"/>
      <c r="F41" s="12"/>
      <c r="G41" s="18"/>
      <c r="H41" s="104">
        <v>0</v>
      </c>
      <c r="I41" s="16">
        <f>SUM(Ledger_Q1:Ledger_Q4!$AQ42:$AQ42)+$H41</f>
        <v>0</v>
      </c>
      <c r="J41" s="12"/>
      <c r="P41" s="122" t="b">
        <f>AND($G41&lt;&gt;"",OR(COUNTIF(Ledger_Q1!$Q$10:$Q$110,$G41)&gt;0,COUNTIF(Ledger_Q1!$V$10:$V$110,$G41)&gt;0,COUNTIF(Ledger_Q1!$AB$10:$AB$110,$G41)&gt;0,COUNTIF(Ledger_Q1!$AG$10:$AG$110,$G41)&gt;0))</f>
        <v>0</v>
      </c>
      <c r="Q41" s="122" t="b">
        <f>AND($G41&lt;&gt;"",OR(COUNTIF(Ledger_Q1!$Q$10:$Q$110,$G41)&gt;0,COUNTIF(Ledger_Q1!$V$10:$V$110,$G41)&gt;0,COUNTIF(Ledger_Q1!$AB$10:$AB$110,$G41)&gt;0,COUNTIF(Ledger_Q1!$AG$10:$AG$110,$G41)&gt;0))</f>
        <v>0</v>
      </c>
      <c r="R41" s="122" t="b">
        <f>AND($G41&lt;&gt;"",OR(COUNTIF(Ledger_Q1!$Q$10:$Q$110,$G41)&gt;0,COUNTIF(Ledger_Q1!$V$10:$V$110,$G41)&gt;0,COUNTIF(Ledger_Q1!$AB$10:$AB$110,$G41)&gt;0,COUNTIF(Ledger_Q1!$AG$10:$AG$110,$G41)&gt;0))</f>
        <v>0</v>
      </c>
      <c r="S41" s="122" t="b">
        <f>AND($G41&lt;&gt;"",OR(COUNTIF(Ledger_Q1!$Q$10:$Q$110,$G41)&gt;0,COUNTIF(Ledger_Q1!$V$10:$V$110,$G41)&gt;0,COUNTIF(Ledger_Q1!$AB$10:$AB$110,$G41)&gt;0,COUNTIF(Ledger_Q1!$AG$10:$AG$110,$G41)&gt;0))</f>
        <v>0</v>
      </c>
    </row>
    <row r="42" spans="2:19" ht="15" customHeight="1" x14ac:dyDescent="0.25">
      <c r="B42" s="9"/>
      <c r="C42" s="12"/>
      <c r="D42" s="12"/>
      <c r="E42" s="12"/>
      <c r="F42" s="12"/>
      <c r="G42" s="18"/>
      <c r="H42" s="104">
        <v>0</v>
      </c>
      <c r="I42" s="16">
        <f>SUM(Ledger_Q1:Ledger_Q4!$AQ43:$AQ43)+$H42</f>
        <v>0</v>
      </c>
      <c r="J42" s="12"/>
      <c r="P42" s="122" t="b">
        <f>AND($G42&lt;&gt;"",OR(COUNTIF(Ledger_Q1!$Q$10:$Q$110,$G42)&gt;0,COUNTIF(Ledger_Q1!$V$10:$V$110,$G42)&gt;0,COUNTIF(Ledger_Q1!$AB$10:$AB$110,$G42)&gt;0,COUNTIF(Ledger_Q1!$AG$10:$AG$110,$G42)&gt;0))</f>
        <v>0</v>
      </c>
      <c r="Q42" s="122" t="b">
        <f>AND($G42&lt;&gt;"",OR(COUNTIF(Ledger_Q1!$Q$10:$Q$110,$G42)&gt;0,COUNTIF(Ledger_Q1!$V$10:$V$110,$G42)&gt;0,COUNTIF(Ledger_Q1!$AB$10:$AB$110,$G42)&gt;0,COUNTIF(Ledger_Q1!$AG$10:$AG$110,$G42)&gt;0))</f>
        <v>0</v>
      </c>
      <c r="R42" s="122" t="b">
        <f>AND($G42&lt;&gt;"",OR(COUNTIF(Ledger_Q1!$Q$10:$Q$110,$G42)&gt;0,COUNTIF(Ledger_Q1!$V$10:$V$110,$G42)&gt;0,COUNTIF(Ledger_Q1!$AB$10:$AB$110,$G42)&gt;0,COUNTIF(Ledger_Q1!$AG$10:$AG$110,$G42)&gt;0))</f>
        <v>0</v>
      </c>
      <c r="S42" s="122" t="b">
        <f>AND($G42&lt;&gt;"",OR(COUNTIF(Ledger_Q1!$Q$10:$Q$110,$G42)&gt;0,COUNTIF(Ledger_Q1!$V$10:$V$110,$G42)&gt;0,COUNTIF(Ledger_Q1!$AB$10:$AB$110,$G42)&gt;0,COUNTIF(Ledger_Q1!$AG$10:$AG$110,$G42)&gt;0))</f>
        <v>0</v>
      </c>
    </row>
    <row r="43" spans="2:19" ht="15" customHeight="1" x14ac:dyDescent="0.25">
      <c r="B43" s="9"/>
      <c r="C43" s="12"/>
      <c r="D43" s="12"/>
      <c r="E43" s="12"/>
      <c r="F43" s="12"/>
      <c r="G43" s="18"/>
      <c r="H43" s="104">
        <v>0</v>
      </c>
      <c r="I43" s="16">
        <f>SUM(Ledger_Q1:Ledger_Q4!$AQ44:$AQ44)+$H43</f>
        <v>0</v>
      </c>
      <c r="J43" s="12"/>
      <c r="P43" s="122" t="b">
        <f>AND($G43&lt;&gt;"",OR(COUNTIF(Ledger_Q1!$Q$10:$Q$110,$G43)&gt;0,COUNTIF(Ledger_Q1!$V$10:$V$110,$G43)&gt;0,COUNTIF(Ledger_Q1!$AB$10:$AB$110,$G43)&gt;0,COUNTIF(Ledger_Q1!$AG$10:$AG$110,$G43)&gt;0))</f>
        <v>0</v>
      </c>
      <c r="Q43" s="122" t="b">
        <f>AND($G43&lt;&gt;"",OR(COUNTIF(Ledger_Q1!$Q$10:$Q$110,$G43)&gt;0,COUNTIF(Ledger_Q1!$V$10:$V$110,$G43)&gt;0,COUNTIF(Ledger_Q1!$AB$10:$AB$110,$G43)&gt;0,COUNTIF(Ledger_Q1!$AG$10:$AG$110,$G43)&gt;0))</f>
        <v>0</v>
      </c>
      <c r="R43" s="122" t="b">
        <f>AND($G43&lt;&gt;"",OR(COUNTIF(Ledger_Q1!$Q$10:$Q$110,$G43)&gt;0,COUNTIF(Ledger_Q1!$V$10:$V$110,$G43)&gt;0,COUNTIF(Ledger_Q1!$AB$10:$AB$110,$G43)&gt;0,COUNTIF(Ledger_Q1!$AG$10:$AG$110,$G43)&gt;0))</f>
        <v>0</v>
      </c>
      <c r="S43" s="122" t="b">
        <f>AND($G43&lt;&gt;"",OR(COUNTIF(Ledger_Q1!$Q$10:$Q$110,$G43)&gt;0,COUNTIF(Ledger_Q1!$V$10:$V$110,$G43)&gt;0,COUNTIF(Ledger_Q1!$AB$10:$AB$110,$G43)&gt;0,COUNTIF(Ledger_Q1!$AG$10:$AG$110,$G43)&gt;0))</f>
        <v>0</v>
      </c>
    </row>
    <row r="44" spans="2:19" ht="15" customHeight="1" x14ac:dyDescent="0.25">
      <c r="B44" s="9"/>
      <c r="C44" s="12"/>
      <c r="D44" s="12"/>
      <c r="E44" s="12"/>
      <c r="F44" s="12"/>
      <c r="G44" s="18"/>
      <c r="H44" s="104">
        <v>0</v>
      </c>
      <c r="I44" s="16">
        <f>SUM(Ledger_Q1:Ledger_Q4!$AQ45:$AQ45)+$H44</f>
        <v>0</v>
      </c>
      <c r="J44" s="12"/>
      <c r="P44" s="122" t="b">
        <f>AND($G44&lt;&gt;"",OR(COUNTIF(Ledger_Q1!$Q$10:$Q$110,$G44)&gt;0,COUNTIF(Ledger_Q1!$V$10:$V$110,$G44)&gt;0,COUNTIF(Ledger_Q1!$AB$10:$AB$110,$G44)&gt;0,COUNTIF(Ledger_Q1!$AG$10:$AG$110,$G44)&gt;0))</f>
        <v>0</v>
      </c>
      <c r="Q44" s="122" t="b">
        <f>AND($G44&lt;&gt;"",OR(COUNTIF(Ledger_Q1!$Q$10:$Q$110,$G44)&gt;0,COUNTIF(Ledger_Q1!$V$10:$V$110,$G44)&gt;0,COUNTIF(Ledger_Q1!$AB$10:$AB$110,$G44)&gt;0,COUNTIF(Ledger_Q1!$AG$10:$AG$110,$G44)&gt;0))</f>
        <v>0</v>
      </c>
      <c r="R44" s="122" t="b">
        <f>AND($G44&lt;&gt;"",OR(COUNTIF(Ledger_Q1!$Q$10:$Q$110,$G44)&gt;0,COUNTIF(Ledger_Q1!$V$10:$V$110,$G44)&gt;0,COUNTIF(Ledger_Q1!$AB$10:$AB$110,$G44)&gt;0,COUNTIF(Ledger_Q1!$AG$10:$AG$110,$G44)&gt;0))</f>
        <v>0</v>
      </c>
      <c r="S44" s="122" t="b">
        <f>AND($G44&lt;&gt;"",OR(COUNTIF(Ledger_Q1!$Q$10:$Q$110,$G44)&gt;0,COUNTIF(Ledger_Q1!$V$10:$V$110,$G44)&gt;0,COUNTIF(Ledger_Q1!$AB$10:$AB$110,$G44)&gt;0,COUNTIF(Ledger_Q1!$AG$10:$AG$110,$G44)&gt;0))</f>
        <v>0</v>
      </c>
    </row>
    <row r="45" spans="2:19" ht="15" customHeight="1" x14ac:dyDescent="0.25">
      <c r="B45" s="9"/>
      <c r="C45" s="12"/>
      <c r="D45" s="12"/>
      <c r="E45" s="12"/>
      <c r="F45" s="12"/>
      <c r="G45" s="18"/>
      <c r="H45" s="104">
        <v>0</v>
      </c>
      <c r="I45" s="16">
        <f>SUM(Ledger_Q1:Ledger_Q4!$AQ46:$AQ46)+$H45</f>
        <v>0</v>
      </c>
      <c r="J45" s="12"/>
      <c r="P45" s="122" t="b">
        <f>AND($G45&lt;&gt;"",OR(COUNTIF(Ledger_Q1!$Q$10:$Q$110,$G45)&gt;0,COUNTIF(Ledger_Q1!$V$10:$V$110,$G45)&gt;0,COUNTIF(Ledger_Q1!$AB$10:$AB$110,$G45)&gt;0,COUNTIF(Ledger_Q1!$AG$10:$AG$110,$G45)&gt;0))</f>
        <v>0</v>
      </c>
      <c r="Q45" s="122" t="b">
        <f>AND($G45&lt;&gt;"",OR(COUNTIF(Ledger_Q1!$Q$10:$Q$110,$G45)&gt;0,COUNTIF(Ledger_Q1!$V$10:$V$110,$G45)&gt;0,COUNTIF(Ledger_Q1!$AB$10:$AB$110,$G45)&gt;0,COUNTIF(Ledger_Q1!$AG$10:$AG$110,$G45)&gt;0))</f>
        <v>0</v>
      </c>
      <c r="R45" s="122" t="b">
        <f>AND($G45&lt;&gt;"",OR(COUNTIF(Ledger_Q1!$Q$10:$Q$110,$G45)&gt;0,COUNTIF(Ledger_Q1!$V$10:$V$110,$G45)&gt;0,COUNTIF(Ledger_Q1!$AB$10:$AB$110,$G45)&gt;0,COUNTIF(Ledger_Q1!$AG$10:$AG$110,$G45)&gt;0))</f>
        <v>0</v>
      </c>
      <c r="S45" s="122" t="b">
        <f>AND($G45&lt;&gt;"",OR(COUNTIF(Ledger_Q1!$Q$10:$Q$110,$G45)&gt;0,COUNTIF(Ledger_Q1!$V$10:$V$110,$G45)&gt;0,COUNTIF(Ledger_Q1!$AB$10:$AB$110,$G45)&gt;0,COUNTIF(Ledger_Q1!$AG$10:$AG$110,$G45)&gt;0))</f>
        <v>0</v>
      </c>
    </row>
    <row r="46" spans="2:19" ht="15" customHeight="1" x14ac:dyDescent="0.25">
      <c r="B46" s="9"/>
      <c r="C46" s="12"/>
      <c r="D46" s="12"/>
      <c r="E46" s="12"/>
      <c r="F46" s="12"/>
      <c r="G46" s="18"/>
      <c r="H46" s="104">
        <v>0</v>
      </c>
      <c r="I46" s="16">
        <f>SUM(Ledger_Q1:Ledger_Q4!$AQ47:$AQ47)+$H46</f>
        <v>0</v>
      </c>
      <c r="J46" s="12"/>
      <c r="P46" s="122" t="b">
        <f>AND($G46&lt;&gt;"",OR(COUNTIF(Ledger_Q1!$Q$10:$Q$110,$G46)&gt;0,COUNTIF(Ledger_Q1!$V$10:$V$110,$G46)&gt;0,COUNTIF(Ledger_Q1!$AB$10:$AB$110,$G46)&gt;0,COUNTIF(Ledger_Q1!$AG$10:$AG$110,$G46)&gt;0))</f>
        <v>0</v>
      </c>
      <c r="Q46" s="122" t="b">
        <f>AND($G46&lt;&gt;"",OR(COUNTIF(Ledger_Q1!$Q$10:$Q$110,$G46)&gt;0,COUNTIF(Ledger_Q1!$V$10:$V$110,$G46)&gt;0,COUNTIF(Ledger_Q1!$AB$10:$AB$110,$G46)&gt;0,COUNTIF(Ledger_Q1!$AG$10:$AG$110,$G46)&gt;0))</f>
        <v>0</v>
      </c>
      <c r="R46" s="122" t="b">
        <f>AND($G46&lt;&gt;"",OR(COUNTIF(Ledger_Q1!$Q$10:$Q$110,$G46)&gt;0,COUNTIF(Ledger_Q1!$V$10:$V$110,$G46)&gt;0,COUNTIF(Ledger_Q1!$AB$10:$AB$110,$G46)&gt;0,COUNTIF(Ledger_Q1!$AG$10:$AG$110,$G46)&gt;0))</f>
        <v>0</v>
      </c>
      <c r="S46" s="122" t="b">
        <f>AND($G46&lt;&gt;"",OR(COUNTIF(Ledger_Q1!$Q$10:$Q$110,$G46)&gt;0,COUNTIF(Ledger_Q1!$V$10:$V$110,$G46)&gt;0,COUNTIF(Ledger_Q1!$AB$10:$AB$110,$G46)&gt;0,COUNTIF(Ledger_Q1!$AG$10:$AG$110,$G46)&gt;0))</f>
        <v>0</v>
      </c>
    </row>
    <row r="47" spans="2:19" ht="15" customHeight="1" x14ac:dyDescent="0.25">
      <c r="B47" s="9"/>
      <c r="C47" s="12"/>
      <c r="D47" s="12"/>
      <c r="E47" s="12"/>
      <c r="F47" s="12"/>
      <c r="G47" s="18"/>
      <c r="H47" s="104">
        <v>0</v>
      </c>
      <c r="I47" s="16">
        <f>SUM(Ledger_Q1:Ledger_Q4!$AQ48:$AQ48)+$H47</f>
        <v>0</v>
      </c>
      <c r="J47" s="12"/>
      <c r="P47" s="122" t="b">
        <f>AND($G47&lt;&gt;"",OR(COUNTIF(Ledger_Q1!$Q$10:$Q$110,$G47)&gt;0,COUNTIF(Ledger_Q1!$V$10:$V$110,$G47)&gt;0,COUNTIF(Ledger_Q1!$AB$10:$AB$110,$G47)&gt;0,COUNTIF(Ledger_Q1!$AG$10:$AG$110,$G47)&gt;0))</f>
        <v>0</v>
      </c>
      <c r="Q47" s="122" t="b">
        <f>AND($G47&lt;&gt;"",OR(COUNTIF(Ledger_Q1!$Q$10:$Q$110,$G47)&gt;0,COUNTIF(Ledger_Q1!$V$10:$V$110,$G47)&gt;0,COUNTIF(Ledger_Q1!$AB$10:$AB$110,$G47)&gt;0,COUNTIF(Ledger_Q1!$AG$10:$AG$110,$G47)&gt;0))</f>
        <v>0</v>
      </c>
      <c r="R47" s="122" t="b">
        <f>AND($G47&lt;&gt;"",OR(COUNTIF(Ledger_Q1!$Q$10:$Q$110,$G47)&gt;0,COUNTIF(Ledger_Q1!$V$10:$V$110,$G47)&gt;0,COUNTIF(Ledger_Q1!$AB$10:$AB$110,$G47)&gt;0,COUNTIF(Ledger_Q1!$AG$10:$AG$110,$G47)&gt;0))</f>
        <v>0</v>
      </c>
      <c r="S47" s="122" t="b">
        <f>AND($G47&lt;&gt;"",OR(COUNTIF(Ledger_Q1!$Q$10:$Q$110,$G47)&gt;0,COUNTIF(Ledger_Q1!$V$10:$V$110,$G47)&gt;0,COUNTIF(Ledger_Q1!$AB$10:$AB$110,$G47)&gt;0,COUNTIF(Ledger_Q1!$AG$10:$AG$110,$G47)&gt;0))</f>
        <v>0</v>
      </c>
    </row>
    <row r="48" spans="2:19" ht="15" customHeight="1" x14ac:dyDescent="0.25">
      <c r="B48" s="9"/>
      <c r="C48" s="12"/>
      <c r="D48" s="12"/>
      <c r="E48" s="12"/>
      <c r="F48" s="12"/>
      <c r="G48" s="18"/>
      <c r="H48" s="104">
        <v>0</v>
      </c>
      <c r="I48" s="16">
        <f>SUM(Ledger_Q1:Ledger_Q4!$AQ49:$AQ49)+$H48</f>
        <v>0</v>
      </c>
      <c r="J48" s="12"/>
      <c r="P48" s="122" t="b">
        <f>AND($G48&lt;&gt;"",OR(COUNTIF(Ledger_Q1!$Q$10:$Q$110,$G48)&gt;0,COUNTIF(Ledger_Q1!$V$10:$V$110,$G48)&gt;0,COUNTIF(Ledger_Q1!$AB$10:$AB$110,$G48)&gt;0,COUNTIF(Ledger_Q1!$AG$10:$AG$110,$G48)&gt;0))</f>
        <v>0</v>
      </c>
      <c r="Q48" s="122" t="b">
        <f>AND($G48&lt;&gt;"",OR(COUNTIF(Ledger_Q1!$Q$10:$Q$110,$G48)&gt;0,COUNTIF(Ledger_Q1!$V$10:$V$110,$G48)&gt;0,COUNTIF(Ledger_Q1!$AB$10:$AB$110,$G48)&gt;0,COUNTIF(Ledger_Q1!$AG$10:$AG$110,$G48)&gt;0))</f>
        <v>0</v>
      </c>
      <c r="R48" s="122" t="b">
        <f>AND($G48&lt;&gt;"",OR(COUNTIF(Ledger_Q1!$Q$10:$Q$110,$G48)&gt;0,COUNTIF(Ledger_Q1!$V$10:$V$110,$G48)&gt;0,COUNTIF(Ledger_Q1!$AB$10:$AB$110,$G48)&gt;0,COUNTIF(Ledger_Q1!$AG$10:$AG$110,$G48)&gt;0))</f>
        <v>0</v>
      </c>
      <c r="S48" s="122" t="b">
        <f>AND($G48&lt;&gt;"",OR(COUNTIF(Ledger_Q1!$Q$10:$Q$110,$G48)&gt;0,COUNTIF(Ledger_Q1!$V$10:$V$110,$G48)&gt;0,COUNTIF(Ledger_Q1!$AB$10:$AB$110,$G48)&gt;0,COUNTIF(Ledger_Q1!$AG$10:$AG$110,$G48)&gt;0))</f>
        <v>0</v>
      </c>
    </row>
    <row r="49" spans="1:19" ht="15" customHeight="1" x14ac:dyDescent="0.25">
      <c r="B49" s="9"/>
      <c r="C49" s="12"/>
      <c r="D49" s="12"/>
      <c r="E49" s="12"/>
      <c r="F49" s="12"/>
      <c r="G49" s="18"/>
      <c r="H49" s="104">
        <v>0</v>
      </c>
      <c r="I49" s="16">
        <f>SUM(Ledger_Q1:Ledger_Q4!$AQ50:$AQ50)+$H49</f>
        <v>0</v>
      </c>
      <c r="J49" s="12"/>
      <c r="P49" s="122" t="b">
        <f>AND($G49&lt;&gt;"",OR(COUNTIF(Ledger_Q1!$Q$10:$Q$110,$G49)&gt;0,COUNTIF(Ledger_Q1!$V$10:$V$110,$G49)&gt;0,COUNTIF(Ledger_Q1!$AB$10:$AB$110,$G49)&gt;0,COUNTIF(Ledger_Q1!$AG$10:$AG$110,$G49)&gt;0))</f>
        <v>0</v>
      </c>
      <c r="Q49" s="122" t="b">
        <f>AND($G49&lt;&gt;"",OR(COUNTIF(Ledger_Q1!$Q$10:$Q$110,$G49)&gt;0,COUNTIF(Ledger_Q1!$V$10:$V$110,$G49)&gt;0,COUNTIF(Ledger_Q1!$AB$10:$AB$110,$G49)&gt;0,COUNTIF(Ledger_Q1!$AG$10:$AG$110,$G49)&gt;0))</f>
        <v>0</v>
      </c>
      <c r="R49" s="122" t="b">
        <f>AND($G49&lt;&gt;"",OR(COUNTIF(Ledger_Q1!$Q$10:$Q$110,$G49)&gt;0,COUNTIF(Ledger_Q1!$V$10:$V$110,$G49)&gt;0,COUNTIF(Ledger_Q1!$AB$10:$AB$110,$G49)&gt;0,COUNTIF(Ledger_Q1!$AG$10:$AG$110,$G49)&gt;0))</f>
        <v>0</v>
      </c>
      <c r="S49" s="122" t="b">
        <f>AND($G49&lt;&gt;"",OR(COUNTIF(Ledger_Q1!$Q$10:$Q$110,$G49)&gt;0,COUNTIF(Ledger_Q1!$V$10:$V$110,$G49)&gt;0,COUNTIF(Ledger_Q1!$AB$10:$AB$110,$G49)&gt;0,COUNTIF(Ledger_Q1!$AG$10:$AG$110,$G49)&gt;0))</f>
        <v>0</v>
      </c>
    </row>
    <row r="50" spans="1:19" ht="15" customHeight="1" x14ac:dyDescent="0.25">
      <c r="B50" s="9"/>
      <c r="C50" s="12"/>
      <c r="D50" s="12"/>
      <c r="E50" s="12"/>
      <c r="F50" s="12"/>
      <c r="G50" s="18"/>
      <c r="H50" s="104">
        <v>0</v>
      </c>
      <c r="I50" s="16">
        <f>SUM(Ledger_Q1:Ledger_Q4!$AQ51:$AQ51)+$H50</f>
        <v>0</v>
      </c>
      <c r="J50" s="12"/>
      <c r="P50" s="122" t="b">
        <f>AND($G50&lt;&gt;"",OR(COUNTIF(Ledger_Q1!$Q$10:$Q$110,$G50)&gt;0,COUNTIF(Ledger_Q1!$V$10:$V$110,$G50)&gt;0,COUNTIF(Ledger_Q1!$AB$10:$AB$110,$G50)&gt;0,COUNTIF(Ledger_Q1!$AG$10:$AG$110,$G50)&gt;0))</f>
        <v>0</v>
      </c>
      <c r="Q50" s="122" t="b">
        <f>AND($G50&lt;&gt;"",OR(COUNTIF(Ledger_Q1!$Q$10:$Q$110,$G50)&gt;0,COUNTIF(Ledger_Q1!$V$10:$V$110,$G50)&gt;0,COUNTIF(Ledger_Q1!$AB$10:$AB$110,$G50)&gt;0,COUNTIF(Ledger_Q1!$AG$10:$AG$110,$G50)&gt;0))</f>
        <v>0</v>
      </c>
      <c r="R50" s="122" t="b">
        <f>AND($G50&lt;&gt;"",OR(COUNTIF(Ledger_Q1!$Q$10:$Q$110,$G50)&gt;0,COUNTIF(Ledger_Q1!$V$10:$V$110,$G50)&gt;0,COUNTIF(Ledger_Q1!$AB$10:$AB$110,$G50)&gt;0,COUNTIF(Ledger_Q1!$AG$10:$AG$110,$G50)&gt;0))</f>
        <v>0</v>
      </c>
      <c r="S50" s="122" t="b">
        <f>AND($G50&lt;&gt;"",OR(COUNTIF(Ledger_Q1!$Q$10:$Q$110,$G50)&gt;0,COUNTIF(Ledger_Q1!$V$10:$V$110,$G50)&gt;0,COUNTIF(Ledger_Q1!$AB$10:$AB$110,$G50)&gt;0,COUNTIF(Ledger_Q1!$AG$10:$AG$110,$G50)&gt;0))</f>
        <v>0</v>
      </c>
    </row>
    <row r="51" spans="1:19" ht="15" customHeight="1" thickBot="1" x14ac:dyDescent="0.3">
      <c r="A51" s="197"/>
      <c r="B51" s="9"/>
      <c r="C51" s="12"/>
      <c r="D51" s="12"/>
      <c r="E51" s="12"/>
      <c r="F51" s="12"/>
      <c r="G51" s="20"/>
      <c r="H51" s="345">
        <v>0</v>
      </c>
      <c r="I51" s="22">
        <f>SUM(Ledger_Q1:Ledger_Q4!$AQ52:$AQ52)+$H51</f>
        <v>0</v>
      </c>
      <c r="J51" s="12"/>
      <c r="P51" s="122" t="b">
        <f>AND($G51&lt;&gt;"",OR(COUNTIF(Ledger_Q1!$Q$10:$Q$110,$G51)&gt;0,COUNTIF(Ledger_Q1!$V$10:$V$110,$G51)&gt;0,COUNTIF(Ledger_Q1!$AB$10:$AB$110,$G51)&gt;0,COUNTIF(Ledger_Q1!$AG$10:$AG$110,$G51)&gt;0))</f>
        <v>0</v>
      </c>
      <c r="Q51" s="122" t="b">
        <f>AND($G51&lt;&gt;"",OR(COUNTIF(Ledger_Q1!$Q$10:$Q$110,$G51)&gt;0,COUNTIF(Ledger_Q1!$V$10:$V$110,$G51)&gt;0,COUNTIF(Ledger_Q1!$AB$10:$AB$110,$G51)&gt;0,COUNTIF(Ledger_Q1!$AG$10:$AG$110,$G51)&gt;0))</f>
        <v>0</v>
      </c>
      <c r="R51" s="122" t="b">
        <f>AND($G51&lt;&gt;"",OR(COUNTIF(Ledger_Q1!$Q$10:$Q$110,$G51)&gt;0,COUNTIF(Ledger_Q1!$V$10:$V$110,$G51)&gt;0,COUNTIF(Ledger_Q1!$AB$10:$AB$110,$G51)&gt;0,COUNTIF(Ledger_Q1!$AG$10:$AG$110,$G51)&gt;0))</f>
        <v>0</v>
      </c>
      <c r="S51" s="122" t="b">
        <f>AND($G51&lt;&gt;"",OR(COUNTIF(Ledger_Q1!$Q$10:$Q$110,$G51)&gt;0,COUNTIF(Ledger_Q1!$V$10:$V$110,$G51)&gt;0,COUNTIF(Ledger_Q1!$AB$10:$AB$110,$G51)&gt;0,COUNTIF(Ledger_Q1!$AG$10:$AG$110,$G51)&gt;0))</f>
        <v>0</v>
      </c>
    </row>
    <row r="52" spans="1:19" ht="14.4" customHeight="1" thickTop="1" thickBot="1" x14ac:dyDescent="0.3">
      <c r="A52" s="197"/>
      <c r="B52" s="9"/>
      <c r="C52" s="28" t="s">
        <v>124</v>
      </c>
      <c r="D52" s="358">
        <f>D23</f>
        <v>10710.84</v>
      </c>
      <c r="E52" s="359">
        <f>E23</f>
        <v>7977.5300000000007</v>
      </c>
      <c r="F52" s="12"/>
      <c r="G52" s="23" t="s">
        <v>125</v>
      </c>
      <c r="H52" s="361">
        <f>SUM(H10:H51)</f>
        <v>10710.84</v>
      </c>
      <c r="I52" s="362">
        <f>SUM(I10:I51)</f>
        <v>7977.5300000000007</v>
      </c>
      <c r="J52" s="12"/>
    </row>
    <row r="53" spans="1:19" ht="14.4" customHeight="1" thickTop="1" thickBot="1" x14ac:dyDescent="0.3">
      <c r="B53" s="9"/>
      <c r="C53" s="12"/>
      <c r="D53" s="12"/>
      <c r="E53" s="360">
        <f>E52-D52</f>
        <v>-2733.3099999999995</v>
      </c>
      <c r="F53" s="12"/>
      <c r="G53" s="12" t="s">
        <v>126</v>
      </c>
      <c r="H53" s="12"/>
      <c r="I53" s="360">
        <f>I52-H52</f>
        <v>-2733.3099999999995</v>
      </c>
      <c r="J53" s="12"/>
    </row>
    <row r="54" spans="1:19" x14ac:dyDescent="0.25">
      <c r="B54" s="9"/>
      <c r="C54" s="28" t="s">
        <v>127</v>
      </c>
      <c r="D54" s="30">
        <f>D36+D23</f>
        <v>13533.84</v>
      </c>
      <c r="E54" s="31">
        <f>E36+E23</f>
        <v>10800.53</v>
      </c>
      <c r="F54" s="12"/>
      <c r="G54" s="12"/>
      <c r="H54" s="12"/>
      <c r="I54" s="32"/>
      <c r="J54" s="12"/>
    </row>
    <row r="55" spans="1:19" ht="14.4" customHeight="1" thickTop="1" thickBot="1" x14ac:dyDescent="0.3">
      <c r="B55" s="12"/>
      <c r="C55" s="12"/>
      <c r="D55" s="33" t="s">
        <v>128</v>
      </c>
      <c r="E55" s="29">
        <f>E54-D54</f>
        <v>-2733.3099999999995</v>
      </c>
      <c r="F55" s="12"/>
      <c r="G55" s="12"/>
      <c r="H55" s="12"/>
      <c r="I55" s="32"/>
      <c r="J55" s="12"/>
    </row>
    <row r="56" spans="1:19" ht="13.8" customHeight="1" thickTop="1" x14ac:dyDescent="0.25">
      <c r="B56" s="12"/>
      <c r="C56" s="12"/>
      <c r="D56" s="12"/>
      <c r="E56" s="12"/>
      <c r="F56" s="12"/>
      <c r="G56" s="12"/>
      <c r="H56" s="12"/>
      <c r="I56" s="12"/>
      <c r="J56" s="12"/>
    </row>
    <row r="100" spans="1:10" hidden="1" x14ac:dyDescent="0.25"/>
    <row r="101" spans="1:10" hidden="1" x14ac:dyDescent="0.25"/>
    <row r="102" spans="1:10" hidden="1" x14ac:dyDescent="0.25"/>
    <row r="103" spans="1:10" hidden="1" x14ac:dyDescent="0.25"/>
    <row r="104" spans="1:10" hidden="1" x14ac:dyDescent="0.25"/>
    <row r="105" spans="1:10" hidden="1" x14ac:dyDescent="0.25"/>
    <row r="106" spans="1:10" hidden="1" x14ac:dyDescent="0.25"/>
    <row r="107" spans="1:10" hidden="1" x14ac:dyDescent="0.25"/>
    <row r="108" spans="1:10" hidden="1" x14ac:dyDescent="0.25"/>
    <row r="109" spans="1:10" hidden="1" x14ac:dyDescent="0.25">
      <c r="B109" s="127"/>
      <c r="J109" s="302"/>
    </row>
    <row r="110" spans="1:10" ht="18" hidden="1" customHeight="1" x14ac:dyDescent="0.25">
      <c r="A110" s="195"/>
      <c r="B110" s="127"/>
      <c r="J110" s="302"/>
    </row>
    <row r="111" spans="1:10" ht="18" hidden="1" customHeight="1" x14ac:dyDescent="0.25">
      <c r="A111" s="195"/>
      <c r="B111" s="127"/>
      <c r="J111" s="302"/>
    </row>
    <row r="112" spans="1:10" hidden="1" x14ac:dyDescent="0.25">
      <c r="B112" s="127"/>
      <c r="J112" s="302"/>
    </row>
    <row r="113" spans="1:10" hidden="1" x14ac:dyDescent="0.25">
      <c r="B113" s="127"/>
      <c r="J113" s="302"/>
    </row>
    <row r="114" spans="1:10" ht="18" hidden="1" customHeight="1" x14ac:dyDescent="0.25">
      <c r="A114" s="195"/>
      <c r="B114" s="127"/>
      <c r="J114" s="302"/>
    </row>
    <row r="115" spans="1:10" ht="18" hidden="1" customHeight="1" x14ac:dyDescent="0.25">
      <c r="A115" s="195"/>
      <c r="B115" s="127"/>
      <c r="J115" s="302"/>
    </row>
    <row r="116" spans="1:10" hidden="1" x14ac:dyDescent="0.25">
      <c r="B116" s="127"/>
      <c r="J116" s="302"/>
    </row>
    <row r="117" spans="1:10" hidden="1" x14ac:dyDescent="0.25">
      <c r="B117" s="127"/>
      <c r="J117" s="302"/>
    </row>
    <row r="118" spans="1:10" ht="15.6" hidden="1" customHeight="1" x14ac:dyDescent="0.25">
      <c r="A118" s="196"/>
      <c r="B118" s="127"/>
      <c r="J118" s="302"/>
    </row>
    <row r="119" spans="1:10" hidden="1" x14ac:dyDescent="0.25">
      <c r="B119" s="127"/>
      <c r="J119" s="302"/>
    </row>
    <row r="120" spans="1:10" hidden="1" x14ac:dyDescent="0.25">
      <c r="B120" s="127"/>
      <c r="J120" s="302"/>
    </row>
    <row r="121" spans="1:10" hidden="1" x14ac:dyDescent="0.25">
      <c r="B121" s="127"/>
      <c r="J121" s="302"/>
    </row>
    <row r="122" spans="1:10" hidden="1" x14ac:dyDescent="0.25">
      <c r="B122" s="127"/>
      <c r="J122" s="302"/>
    </row>
    <row r="123" spans="1:10" hidden="1" x14ac:dyDescent="0.25">
      <c r="B123" s="127"/>
      <c r="J123" s="302"/>
    </row>
    <row r="124" spans="1:10" hidden="1" x14ac:dyDescent="0.25">
      <c r="B124" s="127"/>
      <c r="J124" s="302"/>
    </row>
    <row r="125" spans="1:10" ht="18" hidden="1" customHeight="1" x14ac:dyDescent="0.25">
      <c r="A125" s="195"/>
      <c r="B125" s="127"/>
      <c r="J125" s="302"/>
    </row>
    <row r="126" spans="1:10" hidden="1" x14ac:dyDescent="0.25">
      <c r="B126" s="127"/>
      <c r="J126" s="302"/>
    </row>
    <row r="127" spans="1:10" hidden="1" x14ac:dyDescent="0.25">
      <c r="B127" s="127"/>
      <c r="J127" s="302"/>
    </row>
    <row r="128" spans="1:10" hidden="1" x14ac:dyDescent="0.25">
      <c r="B128" s="127"/>
      <c r="J128" s="302"/>
    </row>
    <row r="129" spans="2:10" hidden="1" x14ac:dyDescent="0.25">
      <c r="B129" s="127"/>
      <c r="J129" s="302"/>
    </row>
    <row r="130" spans="2:10" hidden="1" x14ac:dyDescent="0.25">
      <c r="B130" s="127"/>
      <c r="J130" s="302"/>
    </row>
    <row r="131" spans="2:10" hidden="1" x14ac:dyDescent="0.25">
      <c r="B131" s="127"/>
      <c r="J131" s="302"/>
    </row>
    <row r="132" spans="2:10" hidden="1" x14ac:dyDescent="0.25">
      <c r="B132" s="127"/>
      <c r="J132" s="302"/>
    </row>
    <row r="133" spans="2:10" hidden="1" x14ac:dyDescent="0.25">
      <c r="B133" s="127"/>
      <c r="J133" s="302"/>
    </row>
    <row r="134" spans="2:10" hidden="1" x14ac:dyDescent="0.25">
      <c r="B134" s="127"/>
      <c r="J134" s="302"/>
    </row>
    <row r="135" spans="2:10" hidden="1" x14ac:dyDescent="0.25">
      <c r="B135" s="127"/>
      <c r="J135" s="302"/>
    </row>
    <row r="136" spans="2:10" hidden="1" x14ac:dyDescent="0.25">
      <c r="B136" s="127"/>
      <c r="J136" s="302"/>
    </row>
    <row r="137" spans="2:10" hidden="1" x14ac:dyDescent="0.25">
      <c r="B137" s="127"/>
      <c r="J137" s="302"/>
    </row>
    <row r="138" spans="2:10" hidden="1" x14ac:dyDescent="0.25">
      <c r="B138" s="127"/>
      <c r="J138" s="302"/>
    </row>
    <row r="139" spans="2:10" hidden="1" x14ac:dyDescent="0.25">
      <c r="B139" s="127"/>
      <c r="J139" s="302"/>
    </row>
    <row r="140" spans="2:10" hidden="1" x14ac:dyDescent="0.25">
      <c r="B140" s="127"/>
      <c r="J140" s="302"/>
    </row>
    <row r="141" spans="2:10" hidden="1" x14ac:dyDescent="0.25">
      <c r="B141" s="127"/>
      <c r="J141" s="302"/>
    </row>
    <row r="142" spans="2:10" hidden="1" x14ac:dyDescent="0.25">
      <c r="B142" s="127"/>
      <c r="J142" s="302"/>
    </row>
    <row r="143" spans="2:10" hidden="1" x14ac:dyDescent="0.25">
      <c r="B143" s="127"/>
      <c r="J143" s="302"/>
    </row>
    <row r="144" spans="2:10" hidden="1" x14ac:dyDescent="0.25">
      <c r="B144" s="127"/>
      <c r="J144" s="302"/>
    </row>
    <row r="145" spans="1:10" hidden="1" x14ac:dyDescent="0.25">
      <c r="B145" s="127"/>
      <c r="J145" s="302"/>
    </row>
    <row r="146" spans="1:10" hidden="1" x14ac:dyDescent="0.25">
      <c r="B146" s="127"/>
      <c r="J146" s="302"/>
    </row>
    <row r="147" spans="1:10" hidden="1" x14ac:dyDescent="0.25">
      <c r="B147" s="127"/>
      <c r="J147" s="302"/>
    </row>
    <row r="148" spans="1:10" hidden="1" x14ac:dyDescent="0.25">
      <c r="B148" s="127"/>
      <c r="J148" s="302"/>
    </row>
    <row r="149" spans="1:10" hidden="1" x14ac:dyDescent="0.25">
      <c r="B149" s="127"/>
      <c r="J149" s="302"/>
    </row>
    <row r="150" spans="1:10" hidden="1" x14ac:dyDescent="0.25">
      <c r="B150" s="127"/>
      <c r="J150" s="302"/>
    </row>
    <row r="151" spans="1:10" hidden="1" x14ac:dyDescent="0.25">
      <c r="A151" s="197"/>
      <c r="B151" s="127"/>
      <c r="J151" s="302"/>
    </row>
    <row r="152" spans="1:10" hidden="1" x14ac:dyDescent="0.25">
      <c r="B152" s="302"/>
      <c r="J152" s="302"/>
    </row>
    <row r="153" spans="1:10" hidden="1" x14ac:dyDescent="0.25"/>
    <row r="154" spans="1:10" hidden="1" x14ac:dyDescent="0.25"/>
    <row r="155" spans="1:10" hidden="1" x14ac:dyDescent="0.25"/>
    <row r="156" spans="1:10" hidden="1" x14ac:dyDescent="0.25"/>
    <row r="157" spans="1:10" hidden="1" x14ac:dyDescent="0.25"/>
    <row r="158" spans="1:10" hidden="1" x14ac:dyDescent="0.25"/>
    <row r="159" spans="1:10" hidden="1" x14ac:dyDescent="0.25"/>
    <row r="160" spans="1:1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sheetData>
  <sheetProtection algorithmName="SHA-512" hashValue="Mcuq6zsuJETWU0OXKTAq2RJ4m6iu3XNwBI9A2FyzPfquNcPhU/YcWnLrWrG0DI8bQQj71VpXf9fTpdzl28TjKA==" saltValue="KgR8MF0EJ9K79WeKn5rpwg==" spinCount="100000" sheet="1" objects="1" scenarios="1"/>
  <mergeCells count="4">
    <mergeCell ref="C3:I3"/>
    <mergeCell ref="C2:G2"/>
    <mergeCell ref="C6:I6"/>
    <mergeCell ref="C4:I4"/>
  </mergeCells>
  <conditionalFormatting sqref="H11:H51">
    <cfRule type="cellIs" dxfId="134" priority="5" stopIfTrue="1" operator="lessThan">
      <formula>0</formula>
    </cfRule>
  </conditionalFormatting>
  <conditionalFormatting sqref="E27:E35 E127:E129">
    <cfRule type="expression" dxfId="133" priority="1" stopIfTrue="1">
      <formula>AND($T27=$E27,$T27&lt;&gt;0)</formula>
    </cfRule>
  </conditionalFormatting>
  <conditionalFormatting sqref="E53 I53">
    <cfRule type="expression" dxfId="132" priority="2" stopIfTrue="1">
      <formula>(ROUND($E$53,2)=ROUND($I$53,2))</formula>
    </cfRule>
  </conditionalFormatting>
  <conditionalFormatting sqref="E23 E52 E123 I52">
    <cfRule type="expression" dxfId="131" priority="3" stopIfTrue="1">
      <formula>(ROUND($E$23,2)=ROUND($I$52,2))</formula>
    </cfRule>
  </conditionalFormatting>
  <conditionalFormatting sqref="D23 D52 D123 H52">
    <cfRule type="expression" dxfId="130" priority="4" stopIfTrue="1">
      <formula>(ROUND($D$23,2)=ROUND($H$52,2))</formula>
    </cfRule>
  </conditionalFormatting>
  <dataValidations count="1">
    <dataValidation type="decimal" operator="greaterThanOrEqual" allowBlank="1" showErrorMessage="1" error="Enter a dollar amount." sqref="H11:H38" xr:uid="{00000000-0002-0000-0100-000000000000}">
      <formula1>-9999999</formula1>
      <formula2>0</formula2>
    </dataValidation>
  </dataValidations>
  <pageMargins left="0.74791666666666701" right="0.74791666666666701" top="0.98402777777777795" bottom="0.98402777777777795" header="0.51180555555555596" footer="0.51180555555555596"/>
  <pageSetup scale="79" firstPageNumber="0" orientation="portrait" blackAndWhite="1"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094" r:id="rId3" name="Button 46">
              <controlPr defaultSize="0" print="0" autoFill="0" autoPict="0" macro="[0]!addAccount">
                <anchor moveWithCells="1" sizeWithCells="1">
                  <from>
                    <xdr:col>20</xdr:col>
                    <xdr:colOff>68580</xdr:colOff>
                    <xdr:row>1</xdr:row>
                    <xdr:rowOff>22860</xdr:rowOff>
                  </from>
                  <to>
                    <xdr:col>22</xdr:col>
                    <xdr:colOff>106680</xdr:colOff>
                    <xdr:row>2</xdr:row>
                    <xdr:rowOff>99060</xdr:rowOff>
                  </to>
                </anchor>
              </controlPr>
            </control>
          </mc:Choice>
        </mc:AlternateContent>
        <mc:AlternateContent xmlns:mc="http://schemas.openxmlformats.org/markup-compatibility/2006">
          <mc:Choice Requires="x14">
            <control shapeId="2095" r:id="rId4" name="Button 47">
              <controlPr defaultSize="0" print="0" autoFill="0" autoPict="0" macro="[0]!deleteAccount">
                <anchor moveWithCells="1" sizeWithCells="1">
                  <from>
                    <xdr:col>20</xdr:col>
                    <xdr:colOff>68580</xdr:colOff>
                    <xdr:row>2</xdr:row>
                    <xdr:rowOff>175260</xdr:rowOff>
                  </from>
                  <to>
                    <xdr:col>22</xdr:col>
                    <xdr:colOff>106680</xdr:colOff>
                    <xdr:row>4</xdr:row>
                    <xdr:rowOff>22860</xdr:rowOff>
                  </to>
                </anchor>
              </controlPr>
            </control>
          </mc:Choice>
        </mc:AlternateContent>
        <mc:AlternateContent xmlns:mc="http://schemas.openxmlformats.org/markup-compatibility/2006">
          <mc:Choice Requires="x14">
            <control shapeId="2096" r:id="rId5" name="Button 48">
              <controlPr defaultSize="0" print="0" autoFill="0" autoPict="0" macro="[0]!editAccount">
                <anchor moveWithCells="1" sizeWithCells="1">
                  <from>
                    <xdr:col>20</xdr:col>
                    <xdr:colOff>68580</xdr:colOff>
                    <xdr:row>4</xdr:row>
                    <xdr:rowOff>99060</xdr:rowOff>
                  </from>
                  <to>
                    <xdr:col>22</xdr:col>
                    <xdr:colOff>106680</xdr:colOff>
                    <xdr:row>5</xdr:row>
                    <xdr:rowOff>144780</xdr:rowOff>
                  </to>
                </anchor>
              </controlPr>
            </control>
          </mc:Choice>
        </mc:AlternateContent>
        <mc:AlternateContent xmlns:mc="http://schemas.openxmlformats.org/markup-compatibility/2006">
          <mc:Choice Requires="x14">
            <control shapeId="2097" r:id="rId6" name="Button 49">
              <controlPr defaultSize="0" print="0" autoFill="0" autoPict="0" macro="[0]!addFund">
                <anchor moveWithCells="1" sizeWithCells="1">
                  <from>
                    <xdr:col>22</xdr:col>
                    <xdr:colOff>182880</xdr:colOff>
                    <xdr:row>1</xdr:row>
                    <xdr:rowOff>22860</xdr:rowOff>
                  </from>
                  <to>
                    <xdr:col>24</xdr:col>
                    <xdr:colOff>220980</xdr:colOff>
                    <xdr:row>2</xdr:row>
                    <xdr:rowOff>99060</xdr:rowOff>
                  </to>
                </anchor>
              </controlPr>
            </control>
          </mc:Choice>
        </mc:AlternateContent>
        <mc:AlternateContent xmlns:mc="http://schemas.openxmlformats.org/markup-compatibility/2006">
          <mc:Choice Requires="x14">
            <control shapeId="2098" r:id="rId7" name="Button 50">
              <controlPr defaultSize="0" print="0" autoFill="0" autoPict="0" macro="[0]!deleteFund">
                <anchor moveWithCells="1" sizeWithCells="1">
                  <from>
                    <xdr:col>22</xdr:col>
                    <xdr:colOff>182880</xdr:colOff>
                    <xdr:row>2</xdr:row>
                    <xdr:rowOff>175260</xdr:rowOff>
                  </from>
                  <to>
                    <xdr:col>24</xdr:col>
                    <xdr:colOff>220980</xdr:colOff>
                    <xdr:row>4</xdr:row>
                    <xdr:rowOff>22860</xdr:rowOff>
                  </to>
                </anchor>
              </controlPr>
            </control>
          </mc:Choice>
        </mc:AlternateContent>
        <mc:AlternateContent xmlns:mc="http://schemas.openxmlformats.org/markup-compatibility/2006">
          <mc:Choice Requires="x14">
            <control shapeId="2099" r:id="rId8" name="Button 51">
              <controlPr defaultSize="0" print="0" autoFill="0" autoPict="0" macro="[0]!editFund">
                <anchor moveWithCells="1" sizeWithCells="1">
                  <from>
                    <xdr:col>22</xdr:col>
                    <xdr:colOff>182880</xdr:colOff>
                    <xdr:row>4</xdr:row>
                    <xdr:rowOff>99060</xdr:rowOff>
                  </from>
                  <to>
                    <xdr:col>24</xdr:col>
                    <xdr:colOff>220980</xdr:colOff>
                    <xdr:row>5</xdr:row>
                    <xdr:rowOff>144780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V112"/>
  <sheetViews>
    <sheetView showGridLines="0" showRowColHeaders="0" zoomScale="75" zoomScaleNormal="100" workbookViewId="0">
      <pane xSplit="7" ySplit="10" topLeftCell="K11" activePane="bottomRight" state="frozen"/>
      <selection activeCell="C119" sqref="C119"/>
      <selection pane="topRight" activeCell="C119" sqref="C119"/>
      <selection pane="bottomLeft" activeCell="C119" sqref="C119"/>
      <selection pane="bottomRight"/>
    </sheetView>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55" customWidth="1"/>
    <col min="7" max="7" width="8.44140625" style="155" customWidth="1"/>
    <col min="8" max="10" width="43.5546875" style="134" customWidth="1"/>
    <col min="11" max="11" width="5.88671875" style="134" customWidth="1"/>
    <col min="12" max="12" width="12.6640625" style="156" customWidth="1"/>
    <col min="13" max="13" width="9.88671875" style="156" customWidth="1"/>
    <col min="14" max="17" width="22.109375" style="156" customWidth="1"/>
    <col min="18" max="18" width="9.5546875" style="156" customWidth="1"/>
    <col min="19" max="22" width="22.109375" style="156" customWidth="1"/>
    <col min="23" max="23" width="5.88671875" style="134" customWidth="1"/>
    <col min="24" max="24" width="9.33203125" style="156" customWidth="1"/>
    <col min="25" max="28" width="22.109375" style="156" customWidth="1"/>
    <col min="29" max="29" width="9.33203125" style="156" customWidth="1"/>
    <col min="30" max="33" width="22.109375" style="156" customWidth="1"/>
    <col min="34" max="34" width="4.6640625" style="129" customWidth="1"/>
    <col min="35" max="35" width="8.88671875" style="129" hidden="1" customWidth="1"/>
    <col min="36" max="36" width="9.109375" style="129" hidden="1" customWidth="1"/>
    <col min="37" max="37" width="13" style="129" hidden="1" customWidth="1"/>
    <col min="38" max="38" width="12.44140625" style="129" hidden="1" customWidth="1"/>
    <col min="39" max="39" width="9.109375" style="129" hidden="1" customWidth="1"/>
    <col min="40" max="40" width="17.109375" style="129" hidden="1" customWidth="1"/>
    <col min="41" max="41" width="12.109375" style="129" hidden="1" customWidth="1"/>
    <col min="42" max="42" width="14" style="129" hidden="1" customWidth="1"/>
    <col min="43" max="43" width="12.109375" style="129" hidden="1" customWidth="1"/>
    <col min="44" max="44" width="22.33203125" style="217" hidden="1" customWidth="1"/>
    <col min="45" max="45" width="12.109375" style="129" hidden="1" customWidth="1"/>
    <col min="46" max="46" width="23.44140625" style="129" hidden="1" customWidth="1"/>
    <col min="47" max="47" width="12.109375" style="129" hidden="1" customWidth="1"/>
    <col min="48" max="52" width="13.33203125" style="129" hidden="1" customWidth="1"/>
    <col min="53" max="69" width="9.109375" style="129" hidden="1" customWidth="1"/>
    <col min="70" max="74" width="9.109375" style="129" customWidth="1"/>
    <col min="75" max="75" width="9.109375" style="134" customWidth="1"/>
    <col min="76" max="16384" width="9.109375" style="134"/>
  </cols>
  <sheetData>
    <row r="1" spans="1:74" ht="26.1" customHeight="1" x14ac:dyDescent="0.25">
      <c r="B1" s="402" t="s">
        <v>129</v>
      </c>
      <c r="C1" s="409"/>
      <c r="D1" s="410"/>
      <c r="E1" s="411"/>
      <c r="F1" s="412"/>
      <c r="G1" s="412"/>
      <c r="H1" s="409"/>
      <c r="I1" s="409"/>
      <c r="J1" s="409"/>
      <c r="K1" s="402" t="s">
        <v>130</v>
      </c>
      <c r="L1" s="403"/>
      <c r="M1" s="403"/>
      <c r="N1" s="403"/>
      <c r="O1" s="403"/>
      <c r="P1" s="403"/>
      <c r="Q1" s="403"/>
      <c r="R1" s="403"/>
      <c r="S1" s="403"/>
      <c r="T1" s="403"/>
      <c r="U1" s="403"/>
      <c r="V1" s="403"/>
      <c r="W1" s="402" t="s">
        <v>130</v>
      </c>
      <c r="X1" s="403"/>
      <c r="Y1" s="403"/>
      <c r="Z1" s="403"/>
      <c r="AA1" s="403"/>
      <c r="AB1" s="403"/>
      <c r="AC1" s="403"/>
      <c r="AD1" s="403"/>
      <c r="AE1" s="403"/>
      <c r="AF1" s="403"/>
      <c r="AG1" s="403"/>
      <c r="AH1" s="404"/>
      <c r="AJ1" s="133">
        <v>1</v>
      </c>
      <c r="AK1" s="133" t="str">
        <f>"$AN$11:$AN" &amp; Summary!M1 + 11</f>
        <v>$AN$11:$AN22</v>
      </c>
      <c r="AL1" s="133" t="str">
        <f>"$AP$11:$AP" &amp; Summary!N1 + 11</f>
        <v>$AP$11:$AP12</v>
      </c>
      <c r="AN1" s="229">
        <f>DATE(Contents!C5 -1,12,31)</f>
        <v>45657</v>
      </c>
      <c r="BV1" s="134"/>
    </row>
    <row r="2" spans="1:74" s="129" customFormat="1" x14ac:dyDescent="0.25">
      <c r="AJ2" s="132" t="str">
        <f>Summary!C10</f>
        <v>Checking</v>
      </c>
      <c r="AK2" s="133" t="s">
        <v>131</v>
      </c>
      <c r="AL2" s="133" t="s">
        <v>132</v>
      </c>
      <c r="AN2" s="229">
        <f>DATE(Contents!C5,4,1)</f>
        <v>45748</v>
      </c>
      <c r="AR2" s="217"/>
    </row>
    <row r="3" spans="1:74" s="172" customFormat="1" ht="14.25" customHeight="1" x14ac:dyDescent="0.25">
      <c r="A3" s="129"/>
      <c r="B3" s="400" t="str">
        <f>Contents!$B$46</f>
        <v>Version: AS XLV 3.0 locked</v>
      </c>
      <c r="C3" s="406"/>
      <c r="D3" s="406"/>
      <c r="E3" s="406"/>
      <c r="F3" s="406"/>
      <c r="G3" s="406"/>
      <c r="H3" s="406"/>
      <c r="I3" s="11"/>
      <c r="J3" s="11"/>
      <c r="K3" s="405" t="str">
        <f>Contents!$B$46</f>
        <v>Version: AS XLV 3.0 locked</v>
      </c>
      <c r="L3" s="406"/>
      <c r="M3" s="406"/>
      <c r="N3" s="406"/>
      <c r="O3" s="230"/>
      <c r="P3" s="230"/>
      <c r="Q3" s="10"/>
      <c r="R3" s="10"/>
      <c r="S3" s="10"/>
      <c r="T3" s="10"/>
      <c r="U3" s="10"/>
      <c r="V3" s="10"/>
      <c r="W3" s="405" t="str">
        <f>Contents!$B$46</f>
        <v>Version: AS XLV 3.0 locked</v>
      </c>
      <c r="X3" s="406"/>
      <c r="Y3" s="406"/>
      <c r="Z3" s="406"/>
      <c r="AA3" s="406"/>
      <c r="AB3" s="406"/>
      <c r="AC3" s="11"/>
      <c r="AD3" s="11"/>
      <c r="AE3" s="11"/>
      <c r="AF3" s="11"/>
      <c r="AG3" s="11"/>
      <c r="AH3" s="11"/>
      <c r="AI3" s="129"/>
      <c r="AJ3" s="129"/>
      <c r="AK3" s="129"/>
      <c r="AL3" s="129"/>
      <c r="AM3" s="129"/>
      <c r="AN3" s="129"/>
      <c r="AO3" s="129"/>
      <c r="AP3" s="129"/>
      <c r="AQ3" s="129"/>
      <c r="AR3" s="217"/>
      <c r="AS3" s="129"/>
      <c r="AT3" s="129"/>
      <c r="AU3" s="129"/>
      <c r="AV3" s="129"/>
      <c r="AW3" s="129"/>
      <c r="AX3" s="129"/>
      <c r="AY3" s="129"/>
      <c r="AZ3" s="129"/>
      <c r="BA3" s="129"/>
      <c r="BB3" s="129"/>
      <c r="BC3" s="129"/>
      <c r="BD3" s="129"/>
      <c r="BE3" s="129"/>
      <c r="BF3" s="129"/>
      <c r="BG3" s="129"/>
      <c r="BH3" s="129"/>
      <c r="BI3" s="129"/>
      <c r="BJ3" s="129"/>
      <c r="BK3" s="129"/>
      <c r="BL3" s="129"/>
      <c r="BM3" s="129"/>
      <c r="BN3" s="129"/>
      <c r="BO3" s="129"/>
      <c r="BP3" s="129"/>
      <c r="BQ3" s="129"/>
      <c r="BR3" s="129"/>
      <c r="BS3" s="129"/>
      <c r="BT3" s="129"/>
      <c r="BU3" s="129"/>
      <c r="BV3" s="129"/>
    </row>
    <row r="4" spans="1:74" s="172" customFormat="1" ht="15.75" customHeight="1" x14ac:dyDescent="0.3">
      <c r="A4" s="129"/>
      <c r="B4" s="398" t="str">
        <f>Contents!E3</f>
        <v>THE SOCIETY FOR CREATIVE ANACHRONISM, INC.</v>
      </c>
      <c r="C4" s="406"/>
      <c r="D4" s="406"/>
      <c r="E4" s="406"/>
      <c r="F4" s="406"/>
      <c r="G4" s="406"/>
      <c r="H4" s="406"/>
      <c r="I4" s="406"/>
      <c r="J4" s="406"/>
      <c r="K4" s="418" t="str">
        <f>B4</f>
        <v>THE SOCIETY FOR CREATIVE ANACHRONISM, INC.</v>
      </c>
      <c r="L4" s="406"/>
      <c r="M4" s="406"/>
      <c r="N4" s="406"/>
      <c r="O4" s="406"/>
      <c r="P4" s="406"/>
      <c r="Q4" s="406"/>
      <c r="R4" s="406"/>
      <c r="S4" s="406"/>
      <c r="T4" s="406"/>
      <c r="U4" s="406"/>
      <c r="V4" s="406"/>
      <c r="W4" s="418" t="str">
        <f>B4</f>
        <v>THE SOCIETY FOR CREATIVE ANACHRONISM, INC.</v>
      </c>
      <c r="X4" s="406"/>
      <c r="Y4" s="406"/>
      <c r="Z4" s="406"/>
      <c r="AA4" s="406"/>
      <c r="AB4" s="406"/>
      <c r="AC4" s="406"/>
      <c r="AD4" s="406"/>
      <c r="AE4" s="406"/>
      <c r="AF4" s="406"/>
      <c r="AG4" s="406"/>
      <c r="AH4" s="406"/>
      <c r="AI4" s="129"/>
      <c r="AJ4" s="129"/>
      <c r="AK4" s="129"/>
      <c r="AL4" s="129"/>
      <c r="AM4" s="129"/>
      <c r="AN4" s="129"/>
      <c r="AO4" s="129"/>
      <c r="AP4" s="129"/>
      <c r="AQ4" s="129"/>
      <c r="AR4" s="217"/>
      <c r="AS4" s="129"/>
      <c r="AT4" s="129"/>
      <c r="AU4" s="129"/>
      <c r="AV4" s="129"/>
      <c r="AW4" s="129"/>
      <c r="AX4" s="129"/>
      <c r="AY4" s="129"/>
      <c r="AZ4" s="129"/>
      <c r="BA4" s="129"/>
      <c r="BB4" s="129"/>
      <c r="BC4" s="129"/>
      <c r="BD4" s="129"/>
      <c r="BE4" s="129"/>
      <c r="BF4" s="129"/>
      <c r="BG4" s="129"/>
      <c r="BH4" s="129"/>
      <c r="BI4" s="129"/>
      <c r="BJ4" s="129"/>
      <c r="BK4" s="129"/>
      <c r="BL4" s="129"/>
      <c r="BM4" s="129"/>
      <c r="BN4" s="129"/>
      <c r="BO4" s="129"/>
      <c r="BP4" s="129"/>
      <c r="BQ4" s="129"/>
      <c r="BR4" s="129"/>
      <c r="BS4" s="129"/>
      <c r="BT4" s="129"/>
      <c r="BU4" s="129"/>
      <c r="BV4" s="129"/>
    </row>
    <row r="5" spans="1:74" s="172" customFormat="1" ht="15.75" customHeight="1" x14ac:dyDescent="0.3">
      <c r="A5" s="129"/>
      <c r="B5" s="398" t="s">
        <v>133</v>
      </c>
      <c r="C5" s="406"/>
      <c r="D5" s="406"/>
      <c r="E5" s="406"/>
      <c r="F5" s="406"/>
      <c r="G5" s="406"/>
      <c r="H5" s="406"/>
      <c r="I5" s="406"/>
      <c r="J5" s="406"/>
      <c r="K5" s="424" t="str">
        <f>B5</f>
        <v>LEDGER AND JOURNAL FOR FIRST QUARTER</v>
      </c>
      <c r="L5" s="406"/>
      <c r="M5" s="406"/>
      <c r="N5" s="406"/>
      <c r="O5" s="406"/>
      <c r="P5" s="406"/>
      <c r="Q5" s="406"/>
      <c r="R5" s="406"/>
      <c r="S5" s="406"/>
      <c r="T5" s="406"/>
      <c r="U5" s="406"/>
      <c r="V5" s="425"/>
      <c r="W5" s="398" t="str">
        <f>B5</f>
        <v>LEDGER AND JOURNAL FOR FIRST QUARTER</v>
      </c>
      <c r="X5" s="406"/>
      <c r="Y5" s="406"/>
      <c r="Z5" s="406"/>
      <c r="AA5" s="406"/>
      <c r="AB5" s="406"/>
      <c r="AC5" s="406"/>
      <c r="AD5" s="406"/>
      <c r="AE5" s="406"/>
      <c r="AF5" s="406"/>
      <c r="AG5" s="406"/>
      <c r="AH5" s="406"/>
      <c r="AI5" s="129"/>
      <c r="AJ5" s="129"/>
      <c r="AK5" s="129"/>
      <c r="AL5" s="129"/>
      <c r="AM5" s="129"/>
      <c r="AN5" s="129"/>
      <c r="AO5" s="129"/>
      <c r="AP5" s="129"/>
      <c r="AQ5" s="129"/>
      <c r="AR5" s="217"/>
      <c r="AS5" s="129"/>
      <c r="AT5" s="129"/>
      <c r="AU5" s="129"/>
      <c r="AV5" s="129"/>
      <c r="AW5" s="129"/>
      <c r="AX5" s="129"/>
      <c r="AY5" s="129"/>
      <c r="AZ5" s="129"/>
      <c r="BA5" s="129"/>
      <c r="BB5" s="129"/>
      <c r="BC5" s="129"/>
      <c r="BD5" s="129"/>
      <c r="BE5" s="129"/>
      <c r="BF5" s="129"/>
      <c r="BG5" s="129"/>
      <c r="BH5" s="129"/>
      <c r="BI5" s="129"/>
      <c r="BJ5" s="129"/>
      <c r="BK5" s="129"/>
      <c r="BL5" s="129"/>
      <c r="BM5" s="129"/>
      <c r="BN5" s="129"/>
      <c r="BO5" s="129"/>
      <c r="BP5" s="129"/>
      <c r="BQ5" s="129"/>
      <c r="BR5" s="129"/>
      <c r="BS5" s="129"/>
      <c r="BT5" s="129"/>
      <c r="BU5" s="129"/>
      <c r="BV5" s="129"/>
    </row>
    <row r="6" spans="1:74" s="172" customFormat="1" ht="15.75" customHeight="1" x14ac:dyDescent="0.3">
      <c r="A6" s="129"/>
      <c r="B6" s="13"/>
      <c r="C6" s="13"/>
      <c r="D6" s="13"/>
      <c r="E6" s="13"/>
      <c r="F6" s="13"/>
      <c r="G6" s="13"/>
      <c r="H6" s="13"/>
      <c r="I6" s="13"/>
      <c r="J6" s="13"/>
      <c r="K6" s="34"/>
      <c r="L6" s="231"/>
      <c r="M6" s="13"/>
      <c r="N6" s="13"/>
      <c r="O6" s="13"/>
      <c r="P6" s="13"/>
      <c r="Q6" s="13"/>
      <c r="R6" s="13"/>
      <c r="S6" s="13"/>
      <c r="T6" s="13"/>
      <c r="U6" s="13"/>
      <c r="V6" s="13"/>
      <c r="W6" s="34"/>
      <c r="X6" s="13"/>
      <c r="Y6" s="13"/>
      <c r="Z6" s="13"/>
      <c r="AA6" s="13"/>
      <c r="AB6" s="13"/>
      <c r="AC6" s="13"/>
      <c r="AD6" s="13"/>
      <c r="AE6" s="13"/>
      <c r="AF6" s="13"/>
      <c r="AG6" s="13"/>
      <c r="AH6" s="11"/>
      <c r="AI6" s="129"/>
      <c r="AJ6" s="129"/>
      <c r="AK6" s="129"/>
      <c r="AL6" s="129"/>
      <c r="AM6" s="129"/>
      <c r="AN6" s="129"/>
      <c r="AO6" s="129"/>
      <c r="AP6" s="129"/>
      <c r="AQ6" s="129"/>
      <c r="AR6" s="217"/>
      <c r="AS6" s="129"/>
      <c r="AT6" s="129"/>
      <c r="AU6" s="129"/>
      <c r="AV6" s="129"/>
      <c r="AW6" s="129"/>
      <c r="AX6" s="129"/>
      <c r="AY6" s="129"/>
      <c r="AZ6" s="129"/>
      <c r="BA6" s="129"/>
      <c r="BB6" s="129"/>
      <c r="BC6" s="129"/>
      <c r="BD6" s="129"/>
      <c r="BE6" s="129"/>
      <c r="BF6" s="129"/>
      <c r="BG6" s="129"/>
      <c r="BH6" s="129"/>
      <c r="BI6" s="129"/>
      <c r="BJ6" s="129"/>
      <c r="BK6" s="129"/>
      <c r="BL6" s="129"/>
      <c r="BM6" s="129"/>
      <c r="BN6" s="129"/>
      <c r="BO6" s="129"/>
      <c r="BP6" s="129"/>
      <c r="BQ6" s="129"/>
      <c r="BR6" s="129"/>
      <c r="BS6" s="129"/>
      <c r="BT6" s="129"/>
      <c r="BU6" s="129"/>
      <c r="BV6" s="129"/>
    </row>
    <row r="7" spans="1:74" s="173" customFormat="1" ht="15" customHeight="1" x14ac:dyDescent="0.25">
      <c r="A7" s="129"/>
      <c r="B7" s="401" t="str">
        <f>Contents!$B$45</f>
        <v>Branch:   Caer Galen                                                              Year:        2025</v>
      </c>
      <c r="C7" s="417"/>
      <c r="D7" s="417"/>
      <c r="E7" s="417"/>
      <c r="F7" s="417"/>
      <c r="G7" s="417"/>
      <c r="H7" s="417"/>
      <c r="I7" s="417"/>
      <c r="J7" s="417"/>
      <c r="K7" s="416" t="str">
        <f>Contents!$B$45</f>
        <v>Branch:   Caer Galen                                                              Year:        2025</v>
      </c>
      <c r="L7" s="417"/>
      <c r="M7" s="417"/>
      <c r="N7" s="417"/>
      <c r="O7" s="417"/>
      <c r="P7" s="417"/>
      <c r="Q7" s="417"/>
      <c r="R7" s="417"/>
      <c r="S7" s="417"/>
      <c r="T7" s="417"/>
      <c r="U7" s="417"/>
      <c r="V7" s="417"/>
      <c r="W7" s="416" t="str">
        <f>Contents!$B$45</f>
        <v>Branch:   Caer Galen                                                              Year:        2025</v>
      </c>
      <c r="X7" s="417"/>
      <c r="Y7" s="417"/>
      <c r="Z7" s="417"/>
      <c r="AA7" s="417"/>
      <c r="AB7" s="417"/>
      <c r="AC7" s="417"/>
      <c r="AD7" s="417"/>
      <c r="AE7" s="417"/>
      <c r="AF7" s="417"/>
      <c r="AG7" s="417"/>
      <c r="AH7" s="11"/>
      <c r="AI7" s="129"/>
      <c r="AJ7" s="129"/>
      <c r="AK7" s="129"/>
      <c r="AL7" s="129"/>
      <c r="AM7" s="129"/>
      <c r="AN7" s="129"/>
      <c r="AO7" s="129"/>
      <c r="AP7" s="129"/>
      <c r="AQ7" s="129"/>
      <c r="AR7" s="217"/>
      <c r="AS7" s="129"/>
      <c r="AT7" s="129"/>
      <c r="AU7" s="129"/>
      <c r="AV7" s="129"/>
      <c r="AW7" s="129"/>
      <c r="AX7" s="129"/>
      <c r="AY7" s="129"/>
      <c r="AZ7" s="129"/>
      <c r="BA7" s="129"/>
      <c r="BB7" s="129"/>
      <c r="BC7" s="129"/>
      <c r="BD7" s="129"/>
      <c r="BE7" s="129"/>
      <c r="BF7" s="129"/>
      <c r="BG7" s="129"/>
      <c r="BH7" s="129"/>
      <c r="BI7" s="129"/>
      <c r="BJ7" s="129"/>
      <c r="BK7" s="129"/>
      <c r="BL7" s="129"/>
      <c r="BM7" s="129"/>
      <c r="BN7" s="129"/>
      <c r="BO7" s="129"/>
      <c r="BP7" s="129"/>
      <c r="BQ7" s="129"/>
      <c r="BR7" s="129"/>
      <c r="BS7" s="129"/>
      <c r="BT7" s="129"/>
      <c r="BU7" s="129"/>
      <c r="BV7" s="129"/>
    </row>
    <row r="8" spans="1:74" s="173" customFormat="1" ht="15" customHeight="1" x14ac:dyDescent="0.25">
      <c r="A8" s="129"/>
      <c r="B8" s="9"/>
      <c r="C8" s="419" t="s">
        <v>134</v>
      </c>
      <c r="D8" s="420"/>
      <c r="E8" s="420"/>
      <c r="F8" s="420"/>
      <c r="G8" s="420"/>
      <c r="H8" s="179"/>
      <c r="I8" s="179"/>
      <c r="J8" s="179"/>
      <c r="K8" s="232"/>
      <c r="L8" s="233"/>
      <c r="M8" s="233"/>
      <c r="N8" s="233"/>
      <c r="O8" s="233"/>
      <c r="P8" s="233"/>
      <c r="Q8" s="233"/>
      <c r="R8" s="233"/>
      <c r="S8" s="233"/>
      <c r="T8" s="233"/>
      <c r="U8" s="233"/>
      <c r="V8" s="233"/>
      <c r="W8" s="232"/>
      <c r="X8" s="233"/>
      <c r="Y8" s="233"/>
      <c r="Z8" s="233"/>
      <c r="AA8" s="233"/>
      <c r="AB8" s="233"/>
      <c r="AC8" s="233"/>
      <c r="AD8" s="233"/>
      <c r="AE8" s="233"/>
      <c r="AF8" s="233"/>
      <c r="AG8" s="233"/>
      <c r="AH8" s="11"/>
      <c r="AI8" s="129"/>
      <c r="AJ8" s="129"/>
      <c r="AK8" s="129"/>
      <c r="AL8" s="129"/>
      <c r="AM8" s="129"/>
      <c r="AN8" s="129"/>
      <c r="AO8" s="129"/>
      <c r="AP8" s="129"/>
      <c r="AQ8" s="129"/>
      <c r="AR8" s="217"/>
      <c r="AS8" s="129"/>
      <c r="AT8" s="129"/>
      <c r="AU8" s="129"/>
      <c r="AV8" s="129"/>
      <c r="AW8" s="129"/>
      <c r="AX8" s="129"/>
      <c r="AY8" s="129"/>
      <c r="AZ8" s="129"/>
      <c r="BA8" s="129"/>
      <c r="BB8" s="129"/>
      <c r="BC8" s="129"/>
      <c r="BD8" s="129"/>
      <c r="BE8" s="129"/>
      <c r="BF8" s="129"/>
      <c r="BG8" s="129"/>
      <c r="BH8" s="129"/>
      <c r="BI8" s="129"/>
      <c r="BJ8" s="129"/>
      <c r="BK8" s="129"/>
      <c r="BL8" s="129"/>
      <c r="BM8" s="129"/>
      <c r="BN8" s="129"/>
      <c r="BO8" s="129"/>
      <c r="BP8" s="129"/>
      <c r="BQ8" s="129"/>
      <c r="BR8" s="129"/>
      <c r="BS8" s="129"/>
      <c r="BT8" s="129"/>
      <c r="BU8" s="129"/>
      <c r="BV8" s="129"/>
    </row>
    <row r="9" spans="1:74" s="174" customFormat="1" ht="15" customHeight="1" x14ac:dyDescent="0.25">
      <c r="A9" s="130"/>
      <c r="B9" s="35"/>
      <c r="C9" s="407" t="str">
        <f>Summary!C10&amp;" Balance Forward: "</f>
        <v xml:space="preserve">Checking Balance Forward: </v>
      </c>
      <c r="D9" s="408"/>
      <c r="E9" s="408"/>
      <c r="F9" s="234">
        <f>Summary!D10</f>
        <v>10650.84</v>
      </c>
      <c r="G9" s="235"/>
      <c r="H9" s="182"/>
      <c r="I9" s="182"/>
      <c r="J9" s="182"/>
      <c r="K9" s="37"/>
      <c r="L9" s="43"/>
      <c r="M9" s="413" t="s">
        <v>135</v>
      </c>
      <c r="N9" s="414"/>
      <c r="O9" s="414"/>
      <c r="P9" s="414"/>
      <c r="Q9" s="415"/>
      <c r="R9" s="413" t="s">
        <v>135</v>
      </c>
      <c r="S9" s="414"/>
      <c r="T9" s="414"/>
      <c r="U9" s="414"/>
      <c r="V9" s="415"/>
      <c r="W9" s="39"/>
      <c r="X9" s="413" t="s">
        <v>135</v>
      </c>
      <c r="Y9" s="414"/>
      <c r="Z9" s="414"/>
      <c r="AA9" s="414"/>
      <c r="AB9" s="415"/>
      <c r="AC9" s="413" t="s">
        <v>135</v>
      </c>
      <c r="AD9" s="414"/>
      <c r="AE9" s="414"/>
      <c r="AF9" s="414"/>
      <c r="AG9" s="415"/>
      <c r="AH9" s="11"/>
      <c r="AI9" s="130"/>
      <c r="AJ9" s="130"/>
      <c r="AK9" s="130"/>
      <c r="AL9" s="130"/>
      <c r="AM9" s="130"/>
      <c r="AN9" s="135" t="s">
        <v>136</v>
      </c>
      <c r="AO9" s="136">
        <f>SUM(AO11:AO33)</f>
        <v>-563.15999999999985</v>
      </c>
      <c r="AP9" s="137"/>
      <c r="AQ9" s="136">
        <f>SUM(AQ11:AQ52)</f>
        <v>-563.15999999999985</v>
      </c>
      <c r="AR9" s="218"/>
      <c r="AS9" s="138">
        <f>SUM(AS11:AS27)</f>
        <v>1333.31</v>
      </c>
      <c r="AT9" s="137"/>
      <c r="AU9" s="203">
        <f>SUM(AU11:AU53)</f>
        <v>1896.47</v>
      </c>
      <c r="AV9" s="204">
        <f>AS9-AU9</f>
        <v>-563.16000000000008</v>
      </c>
      <c r="AW9" s="130"/>
      <c r="AX9" s="130"/>
      <c r="AY9" s="130"/>
      <c r="AZ9" s="130"/>
      <c r="BA9" s="205" t="s">
        <v>137</v>
      </c>
      <c r="BB9" s="421" t="s">
        <v>138</v>
      </c>
      <c r="BC9" s="422"/>
      <c r="BD9" s="422"/>
      <c r="BE9" s="422"/>
      <c r="BF9" s="422"/>
      <c r="BG9" s="422"/>
      <c r="BH9" s="422"/>
      <c r="BI9" s="422"/>
      <c r="BJ9" s="422"/>
      <c r="BK9" s="422"/>
      <c r="BL9" s="422"/>
      <c r="BM9" s="422"/>
      <c r="BN9" s="422"/>
      <c r="BO9" s="423"/>
      <c r="BP9" s="130"/>
      <c r="BQ9" s="207" t="s">
        <v>139</v>
      </c>
      <c r="BR9" s="207" t="s">
        <v>140</v>
      </c>
      <c r="BS9" s="130"/>
      <c r="BT9" s="130"/>
      <c r="BU9" s="130"/>
      <c r="BV9" s="130"/>
    </row>
    <row r="10" spans="1:74" s="175" customFormat="1" ht="42" customHeight="1" thickBot="1" x14ac:dyDescent="0.3">
      <c r="A10" s="130"/>
      <c r="B10" s="36"/>
      <c r="C10" s="37" t="s">
        <v>141</v>
      </c>
      <c r="D10" s="329" t="s">
        <v>142</v>
      </c>
      <c r="E10" s="39" t="s">
        <v>143</v>
      </c>
      <c r="F10" s="40" t="s">
        <v>144</v>
      </c>
      <c r="G10" s="41" t="s">
        <v>145</v>
      </c>
      <c r="H10" s="39" t="s">
        <v>146</v>
      </c>
      <c r="I10" s="39" t="s">
        <v>147</v>
      </c>
      <c r="J10" s="39" t="s">
        <v>148</v>
      </c>
      <c r="K10" s="42"/>
      <c r="L10" s="43" t="s">
        <v>149</v>
      </c>
      <c r="M10" s="44" t="s">
        <v>135</v>
      </c>
      <c r="N10" s="45" t="s">
        <v>150</v>
      </c>
      <c r="O10" s="45" t="s">
        <v>151</v>
      </c>
      <c r="P10" s="45" t="s">
        <v>152</v>
      </c>
      <c r="Q10" s="236" t="s">
        <v>153</v>
      </c>
      <c r="R10" s="44" t="s">
        <v>135</v>
      </c>
      <c r="S10" s="45" t="s">
        <v>150</v>
      </c>
      <c r="T10" s="45" t="s">
        <v>151</v>
      </c>
      <c r="U10" s="45" t="s">
        <v>152</v>
      </c>
      <c r="V10" s="236" t="s">
        <v>153</v>
      </c>
      <c r="W10" s="36"/>
      <c r="X10" s="44" t="s">
        <v>135</v>
      </c>
      <c r="Y10" s="45" t="s">
        <v>150</v>
      </c>
      <c r="Z10" s="45" t="s">
        <v>151</v>
      </c>
      <c r="AA10" s="45" t="s">
        <v>152</v>
      </c>
      <c r="AB10" s="236" t="s">
        <v>153</v>
      </c>
      <c r="AC10" s="44" t="s">
        <v>135</v>
      </c>
      <c r="AD10" s="45" t="s">
        <v>150</v>
      </c>
      <c r="AE10" s="45" t="s">
        <v>151</v>
      </c>
      <c r="AF10" s="45" t="s">
        <v>152</v>
      </c>
      <c r="AG10" s="236" t="s">
        <v>153</v>
      </c>
      <c r="AH10" s="11"/>
      <c r="AI10" s="130"/>
      <c r="AJ10" s="130"/>
      <c r="AK10" s="130"/>
      <c r="AL10" s="130"/>
      <c r="AM10" s="130"/>
      <c r="AN10" s="139" t="s">
        <v>154</v>
      </c>
      <c r="AO10" s="140" t="s">
        <v>128</v>
      </c>
      <c r="AP10" s="139" t="s">
        <v>155</v>
      </c>
      <c r="AQ10" s="141" t="s">
        <v>128</v>
      </c>
      <c r="AR10" s="219" t="s">
        <v>151</v>
      </c>
      <c r="AS10" s="141" t="s">
        <v>128</v>
      </c>
      <c r="AT10" s="139" t="s">
        <v>152</v>
      </c>
      <c r="AU10" s="141" t="s">
        <v>128</v>
      </c>
      <c r="AV10" s="206" t="s">
        <v>156</v>
      </c>
      <c r="AW10" s="206" t="s">
        <v>157</v>
      </c>
      <c r="AX10" s="226" t="s">
        <v>158</v>
      </c>
      <c r="AY10" s="206" t="s">
        <v>159</v>
      </c>
      <c r="AZ10" s="206"/>
      <c r="BA10" s="205" t="s">
        <v>160</v>
      </c>
      <c r="BB10" s="207" t="str">
        <f>$AN11</f>
        <v>Checking</v>
      </c>
      <c r="BC10" s="207" t="str">
        <f>$AN22</f>
        <v>Undeposited funds</v>
      </c>
      <c r="BD10" s="207" t="str">
        <f>$AN23</f>
        <v>fnord</v>
      </c>
      <c r="BE10" s="207" t="str">
        <f>$AN24</f>
        <v>fnord</v>
      </c>
      <c r="BF10" s="207" t="str">
        <f>$AN25</f>
        <v>fnord</v>
      </c>
      <c r="BG10" s="207" t="str">
        <f>$AN26</f>
        <v>fnord</v>
      </c>
      <c r="BH10" s="207" t="str">
        <f>$AN27</f>
        <v>fnord</v>
      </c>
      <c r="BI10" s="207" t="str">
        <f>$AN28</f>
        <v>fnord</v>
      </c>
      <c r="BJ10" s="207" t="str">
        <f>$AN29</f>
        <v>fnord</v>
      </c>
      <c r="BK10" s="207" t="str">
        <f>$AN30</f>
        <v>fnord</v>
      </c>
      <c r="BL10" s="207" t="str">
        <f>$AN31</f>
        <v>fnord</v>
      </c>
      <c r="BM10" s="207" t="str">
        <f>$AN32</f>
        <v>fnord</v>
      </c>
      <c r="BN10" s="207" t="str">
        <f>$AN33</f>
        <v>fnord</v>
      </c>
      <c r="BO10" s="207"/>
      <c r="BP10" s="130"/>
      <c r="BQ10" s="207">
        <f>COUNTIF(BQ11:BQ110, "&gt;0")</f>
        <v>14</v>
      </c>
      <c r="BR10" s="207">
        <f>MAX(BR11:BR110)</f>
        <v>20</v>
      </c>
      <c r="BS10" s="130"/>
      <c r="BT10" s="130"/>
      <c r="BU10" s="130"/>
      <c r="BV10" s="130"/>
    </row>
    <row r="11" spans="1:74" s="177" customFormat="1" ht="13.8" customHeight="1" x14ac:dyDescent="0.25">
      <c r="A11" s="131"/>
      <c r="B11" s="183">
        <v>1</v>
      </c>
      <c r="C11" s="184">
        <f>Summary!D10+F11</f>
        <v>10650.84</v>
      </c>
      <c r="D11" s="327"/>
      <c r="E11" s="330"/>
      <c r="F11" s="237">
        <f t="shared" ref="F11:F42" si="0">IF(N11=$AJ$2,IF(COUNTBLANK(O11)=0,M11,M11*-1),0)+IF(S11=$AJ$2,IF(COUNTBLANK(T11)=0,R11,R11*-1),0)+IF(Y11=$AJ$2,IF(COUNTBLANK(Z11)=0,X11,X11*-1),0)+IF(AD11=$AJ$2,IF(COUNTBLANK(AE11)=0,AC11,AC11*-1),0)</f>
        <v>0</v>
      </c>
      <c r="G11" s="260"/>
      <c r="H11" s="365" t="s">
        <v>161</v>
      </c>
      <c r="I11" s="365"/>
      <c r="J11" s="262"/>
      <c r="K11" s="238">
        <f t="shared" ref="K11:K42" si="1">$B11</f>
        <v>1</v>
      </c>
      <c r="L11" s="239">
        <f t="shared" ref="L11:L42" si="2">IF(COUNTBLANK($P11)=1,$M11,$M11*-1)+IF(COUNTBLANK($U11)=1,$R11,$R11*-1)+IF(COUNTBLANK($AA11)=1,$X11,$X11*-1)+IF(COUNTBLANK($AF11)=1,$AC11,$AC11*-1)</f>
        <v>0</v>
      </c>
      <c r="M11" s="274"/>
      <c r="N11" s="261" t="s">
        <v>110</v>
      </c>
      <c r="O11" s="277"/>
      <c r="P11" s="277"/>
      <c r="Q11" s="262" t="s">
        <v>111</v>
      </c>
      <c r="R11" s="274"/>
      <c r="S11" s="261" t="s">
        <v>110</v>
      </c>
      <c r="T11" s="279"/>
      <c r="U11" s="279"/>
      <c r="V11" s="262" t="s">
        <v>111</v>
      </c>
      <c r="W11" s="240">
        <f t="shared" ref="W11:W42" si="3">$B11</f>
        <v>1</v>
      </c>
      <c r="X11" s="274"/>
      <c r="Y11" s="261" t="s">
        <v>110</v>
      </c>
      <c r="Z11" s="279"/>
      <c r="AA11" s="279"/>
      <c r="AB11" s="262" t="s">
        <v>111</v>
      </c>
      <c r="AC11" s="274"/>
      <c r="AD11" s="261" t="s">
        <v>110</v>
      </c>
      <c r="AE11" s="279"/>
      <c r="AF11" s="279"/>
      <c r="AG11" s="262" t="s">
        <v>111</v>
      </c>
      <c r="AH11" s="46"/>
      <c r="AI11" s="131">
        <f t="shared" ref="AI11:AI42" si="4">IF(COUNTBLANK($P11)=1,$M11,$M11*-1)</f>
        <v>0</v>
      </c>
      <c r="AJ11" s="131">
        <f t="shared" ref="AJ11:AJ42" si="5">IF(COUNTBLANK($U11)=1,$R11,$R11*-1)</f>
        <v>0</v>
      </c>
      <c r="AK11" s="131">
        <f t="shared" ref="AK11:AK42" si="6">IF(COUNTBLANK($AA11)=1,$X11,$X11*-1)</f>
        <v>0</v>
      </c>
      <c r="AL11" s="131">
        <f t="shared" ref="AL11:AL42" si="7">IF(COUNTBLANK($AF11)=1,$AC11,$AC11*-1)</f>
        <v>0</v>
      </c>
      <c r="AM11" s="131"/>
      <c r="AN11" s="142" t="str">
        <f>IF(OR(Summary!$C10=0,Summary!$C10=""),"fnord",Summary!$C10)</f>
        <v>Checking</v>
      </c>
      <c r="AO11" s="143">
        <f t="shared" ref="AO11:AO33" si="8">SUMIF($N$11:$N$111,$AN11,$AI$11:$AI$111)+SUMIF($S$11:$S$111,$AN11,$AJ$11:$AJ$111)+SUMIF($Y$11:$Y$111,$AN11,$AK$11:$AK$111)+SUMIF($AD$11:$AD$111,$AN11,$AL$11:$AL$111)</f>
        <v>-563.15999999999985</v>
      </c>
      <c r="AP11" s="142" t="str">
        <f>IF(OR(Summary!$G10=0,Summary!$G10=""),"fnord",Summary!$G10)</f>
        <v>General Fund</v>
      </c>
      <c r="AQ11" s="143">
        <f t="shared" ref="AQ11:AQ52" si="9">SUMIF($Q$11:$Q$111,$AP11,$AI$11:$AI$111)+SUMIF($V$11:$V$111,$AP11,$AJ$11:$AJ$111)+SUMIF($AB$11:$AB$111,$AP11,$AK$11:$AK$111)+SUMIF($AG$11:$AG$111,$AP11,$AL$11:$AL$111)</f>
        <v>-563.15999999999985</v>
      </c>
      <c r="AR11" s="220" t="s">
        <v>162</v>
      </c>
      <c r="AS11" s="144">
        <f>SUMIF($O$11:$O$111,$AR11,$M$11:$M$111)+SUMIF($T$11:$T$111,$AR11,$R$11:$R$111)+SUMIF($Z$11:$Z$111,$AR11,$X$11:$X$111)+SUMIF($AE$11:$AE$111,$AR11,$AC$11:$AC$111)</f>
        <v>0</v>
      </c>
      <c r="AT11" s="145" t="s">
        <v>163</v>
      </c>
      <c r="AU11" s="144">
        <f t="shared" ref="AU11:AU53" si="10">SUMIF($P$11:$P$111,$AT11,$M$11:$M$111)+SUMIF($U$11:$U$111,$AT11,$R$11:$R$111)+SUMIF($AA$11:$AA$111,$AT11,$X$11:$X$111)+SUMIF($AF$11:$AF$111,$AT11,$AC$11:$AC$111)</f>
        <v>0</v>
      </c>
      <c r="AV11" s="208">
        <f t="shared" ref="AV11:AV33" si="11">COUNTIF($N$11:$N$111,$AN11)+COUNTIF($S$11:$S$111,$AN11)+COUNTIF($Y$11:$Y$111,$AN11)+COUNTIF($AD$11:$AD$111,$AN11)</f>
        <v>400</v>
      </c>
      <c r="AW11" s="225">
        <f t="shared" ref="AW11:AW53" si="12">COUNTIF($Q$11:$Q$111,$AP11)+COUNTIF($V$11:$V$111,$AP11)+COUNTIF($AB$11:$AB$111,$AP11)+COUNTIF($AG$11:$AG$111,$AP11)</f>
        <v>400</v>
      </c>
      <c r="AX11" s="227">
        <f t="shared" ref="AX11:AX27" si="13">COUNTIF($O$11:$O$111,$AR11)+COUNTIF($T$11:$T$111,$AR11)+COUNTIF($Z$11:$Z$111,$AR11)+COUNTIF($AE$11:$AE$111,$AR11)</f>
        <v>0</v>
      </c>
      <c r="AY11" s="228">
        <f t="shared" ref="AY11:AY53" si="14">COUNTIF($P$11:$P$111,$AT11)+COUNTIF($U$11:$U$111,$AT11)+COUNTIF($AA$11:$AA$111,$AT11)+COUNTIF($AF$11:$AF$111,$AT11)</f>
        <v>0</v>
      </c>
      <c r="AZ11" s="131"/>
      <c r="BA11" s="210" t="s">
        <v>164</v>
      </c>
      <c r="BB11" s="211">
        <f t="shared" ref="BB11:BN20" si="15">IF($N11=BB$10,IF($O11 = "",$M11 * -1,$M11),0)+IF($S11=BB$10,IF($T11 = "",$R11 * -1,$R11),0)+IF($Y11=BB$10,IF($Z11 = "",$X11 * -1,$X11),0)+IF($AD11=BB$10,IF($AE11 = "",$AC11* -1,$AC11 ),0)</f>
        <v>0</v>
      </c>
      <c r="BC11" s="211">
        <f t="shared" si="15"/>
        <v>0</v>
      </c>
      <c r="BD11" s="211">
        <f t="shared" si="15"/>
        <v>0</v>
      </c>
      <c r="BE11" s="211">
        <f t="shared" si="15"/>
        <v>0</v>
      </c>
      <c r="BF11" s="211">
        <f t="shared" si="15"/>
        <v>0</v>
      </c>
      <c r="BG11" s="211">
        <f t="shared" si="15"/>
        <v>0</v>
      </c>
      <c r="BH11" s="211">
        <f t="shared" si="15"/>
        <v>0</v>
      </c>
      <c r="BI11" s="211">
        <f t="shared" si="15"/>
        <v>0</v>
      </c>
      <c r="BJ11" s="211">
        <f t="shared" si="15"/>
        <v>0</v>
      </c>
      <c r="BK11" s="211">
        <f t="shared" si="15"/>
        <v>0</v>
      </c>
      <c r="BL11" s="211">
        <f t="shared" si="15"/>
        <v>0</v>
      </c>
      <c r="BM11" s="211">
        <f t="shared" si="15"/>
        <v>0</v>
      </c>
      <c r="BN11" s="211">
        <f t="shared" si="15"/>
        <v>0</v>
      </c>
      <c r="BO11" s="211"/>
      <c r="BP11" s="131"/>
      <c r="BQ11" s="308">
        <f t="shared" ref="BQ11:BQ42" si="16">M11+R11+X11+AC11</f>
        <v>0</v>
      </c>
      <c r="BR11" s="308">
        <f t="shared" ref="BR11:BR42" si="17">IF(BQ11&gt;0,B11,0)</f>
        <v>0</v>
      </c>
      <c r="BS11" s="131"/>
      <c r="BT11" s="131"/>
      <c r="BU11" s="131"/>
    </row>
    <row r="12" spans="1:74" s="177" customFormat="1" ht="15" customHeight="1" x14ac:dyDescent="0.25">
      <c r="A12" s="131"/>
      <c r="B12" s="241">
        <f t="shared" ref="B12:B43" si="18">B11+1</f>
        <v>2</v>
      </c>
      <c r="C12" s="242">
        <f t="shared" ref="C12:C43" si="19">C11+F12</f>
        <v>10650.84</v>
      </c>
      <c r="D12" s="254"/>
      <c r="E12" s="255"/>
      <c r="F12" s="243">
        <f t="shared" si="0"/>
        <v>0</v>
      </c>
      <c r="G12" s="263"/>
      <c r="H12" s="366" t="s">
        <v>161</v>
      </c>
      <c r="I12" s="366"/>
      <c r="J12" s="265"/>
      <c r="K12" s="244">
        <f t="shared" si="1"/>
        <v>2</v>
      </c>
      <c r="L12" s="245">
        <f t="shared" si="2"/>
        <v>0</v>
      </c>
      <c r="M12" s="275"/>
      <c r="N12" s="276" t="s">
        <v>110</v>
      </c>
      <c r="O12" s="277"/>
      <c r="P12" s="277"/>
      <c r="Q12" s="278" t="s">
        <v>111</v>
      </c>
      <c r="R12" s="275"/>
      <c r="S12" s="276" t="s">
        <v>110</v>
      </c>
      <c r="T12" s="279"/>
      <c r="U12" s="279"/>
      <c r="V12" s="278" t="s">
        <v>111</v>
      </c>
      <c r="W12" s="246">
        <f t="shared" si="3"/>
        <v>2</v>
      </c>
      <c r="X12" s="290"/>
      <c r="Y12" s="276" t="s">
        <v>110</v>
      </c>
      <c r="Z12" s="279"/>
      <c r="AA12" s="279"/>
      <c r="AB12" s="278" t="s">
        <v>111</v>
      </c>
      <c r="AC12" s="275"/>
      <c r="AD12" s="276" t="s">
        <v>110</v>
      </c>
      <c r="AE12" s="279"/>
      <c r="AF12" s="279"/>
      <c r="AG12" s="278" t="s">
        <v>111</v>
      </c>
      <c r="AH12" s="46"/>
      <c r="AI12" s="131">
        <f t="shared" si="4"/>
        <v>0</v>
      </c>
      <c r="AJ12" s="131">
        <f t="shared" si="5"/>
        <v>0</v>
      </c>
      <c r="AK12" s="131">
        <f t="shared" si="6"/>
        <v>0</v>
      </c>
      <c r="AL12" s="131">
        <f t="shared" si="7"/>
        <v>0</v>
      </c>
      <c r="AM12" s="131"/>
      <c r="AN12" s="142" t="str">
        <f>IF(OR(Summary!$C26=0,Summary!$C26=""),"fnord",Summary!$C26)</f>
        <v>Receivables</v>
      </c>
      <c r="AO12" s="143">
        <f t="shared" si="8"/>
        <v>0</v>
      </c>
      <c r="AP12" s="142" t="str">
        <f>IF(OR(Summary!$G11=0,Summary!$G11=""),"fnord",Summary!$G11)</f>
        <v>Travel Fund</v>
      </c>
      <c r="AQ12" s="146">
        <f t="shared" si="9"/>
        <v>0</v>
      </c>
      <c r="AR12" s="220" t="s">
        <v>165</v>
      </c>
      <c r="AS12" s="144">
        <f t="shared" ref="AS12:AS27" si="20">SUMIF($O$11:$O$111,$AR12,$AI$11:$AI$111)+SUMIF($T$11:$T$111,$AR12,$AJ$11:$AJ$111)+SUMIF($Z$11:$Z$111,$AR12,$AK$11:$AK$111)+SUMIF($AE$11:$AE$111,$AR12,$AL$11:$AL$111)</f>
        <v>0</v>
      </c>
      <c r="AT12" s="145" t="s">
        <v>166</v>
      </c>
      <c r="AU12" s="144">
        <f t="shared" si="10"/>
        <v>0</v>
      </c>
      <c r="AV12" s="212">
        <f t="shared" si="11"/>
        <v>0</v>
      </c>
      <c r="AW12" s="213">
        <f t="shared" si="12"/>
        <v>0</v>
      </c>
      <c r="AX12" s="209">
        <f t="shared" si="13"/>
        <v>0</v>
      </c>
      <c r="AY12" s="214">
        <f t="shared" si="14"/>
        <v>0</v>
      </c>
      <c r="AZ12" s="131"/>
      <c r="BA12" s="210" t="s">
        <v>167</v>
      </c>
      <c r="BB12" s="211">
        <f t="shared" si="15"/>
        <v>0</v>
      </c>
      <c r="BC12" s="211">
        <f t="shared" si="15"/>
        <v>0</v>
      </c>
      <c r="BD12" s="211">
        <f t="shared" si="15"/>
        <v>0</v>
      </c>
      <c r="BE12" s="211">
        <f t="shared" si="15"/>
        <v>0</v>
      </c>
      <c r="BF12" s="211">
        <f t="shared" si="15"/>
        <v>0</v>
      </c>
      <c r="BG12" s="211">
        <f t="shared" si="15"/>
        <v>0</v>
      </c>
      <c r="BH12" s="211">
        <f t="shared" si="15"/>
        <v>0</v>
      </c>
      <c r="BI12" s="211">
        <f t="shared" si="15"/>
        <v>0</v>
      </c>
      <c r="BJ12" s="211">
        <f t="shared" si="15"/>
        <v>0</v>
      </c>
      <c r="BK12" s="211">
        <f t="shared" si="15"/>
        <v>0</v>
      </c>
      <c r="BL12" s="211">
        <f t="shared" si="15"/>
        <v>0</v>
      </c>
      <c r="BM12" s="211">
        <f t="shared" si="15"/>
        <v>0</v>
      </c>
      <c r="BN12" s="211">
        <f t="shared" si="15"/>
        <v>0</v>
      </c>
      <c r="BO12" s="211"/>
      <c r="BP12" s="131"/>
      <c r="BQ12" s="308">
        <f t="shared" si="16"/>
        <v>0</v>
      </c>
      <c r="BR12" s="308">
        <f t="shared" si="17"/>
        <v>0</v>
      </c>
      <c r="BS12" s="131"/>
      <c r="BT12" s="131"/>
      <c r="BU12" s="131"/>
    </row>
    <row r="13" spans="1:74" s="177" customFormat="1" ht="15" customHeight="1" x14ac:dyDescent="0.25">
      <c r="A13" s="131"/>
      <c r="B13" s="241">
        <f t="shared" si="18"/>
        <v>3</v>
      </c>
      <c r="C13" s="242">
        <f t="shared" si="19"/>
        <v>10650.84</v>
      </c>
      <c r="D13" s="254"/>
      <c r="E13" s="255"/>
      <c r="F13" s="247">
        <f t="shared" si="0"/>
        <v>0</v>
      </c>
      <c r="G13" s="263"/>
      <c r="H13" s="264" t="s">
        <v>161</v>
      </c>
      <c r="I13" s="264"/>
      <c r="J13" s="265"/>
      <c r="K13" s="244">
        <f t="shared" si="1"/>
        <v>3</v>
      </c>
      <c r="L13" s="245">
        <f t="shared" si="2"/>
        <v>0</v>
      </c>
      <c r="M13" s="275"/>
      <c r="N13" s="276" t="s">
        <v>110</v>
      </c>
      <c r="O13" s="277"/>
      <c r="P13" s="277"/>
      <c r="Q13" s="278" t="s">
        <v>111</v>
      </c>
      <c r="R13" s="275"/>
      <c r="S13" s="276" t="s">
        <v>110</v>
      </c>
      <c r="T13" s="279"/>
      <c r="U13" s="279"/>
      <c r="V13" s="278" t="s">
        <v>111</v>
      </c>
      <c r="W13" s="246">
        <f t="shared" si="3"/>
        <v>3</v>
      </c>
      <c r="X13" s="290"/>
      <c r="Y13" s="276" t="s">
        <v>110</v>
      </c>
      <c r="Z13" s="279"/>
      <c r="AA13" s="279"/>
      <c r="AB13" s="278" t="s">
        <v>111</v>
      </c>
      <c r="AC13" s="290"/>
      <c r="AD13" s="264" t="s">
        <v>110</v>
      </c>
      <c r="AE13" s="279"/>
      <c r="AF13" s="279"/>
      <c r="AG13" s="265" t="s">
        <v>111</v>
      </c>
      <c r="AH13" s="46"/>
      <c r="AI13" s="131">
        <f t="shared" si="4"/>
        <v>0</v>
      </c>
      <c r="AJ13" s="131">
        <f t="shared" si="5"/>
        <v>0</v>
      </c>
      <c r="AK13" s="131">
        <f t="shared" si="6"/>
        <v>0</v>
      </c>
      <c r="AL13" s="131">
        <f t="shared" si="7"/>
        <v>0</v>
      </c>
      <c r="AM13" s="131"/>
      <c r="AN13" s="142" t="str">
        <f>IF(OR(Summary!$C27=0,Summary!$C27=""),"fnord",Summary!$C27)</f>
        <v>Inventory</v>
      </c>
      <c r="AO13" s="143">
        <f t="shared" si="8"/>
        <v>0</v>
      </c>
      <c r="AP13" s="142" t="str">
        <f>IF(OR(Summary!$G12=0,Summary!$G12=""),"fnord",Summary!$G12)</f>
        <v>fnord</v>
      </c>
      <c r="AQ13" s="146">
        <f t="shared" si="9"/>
        <v>0</v>
      </c>
      <c r="AR13" s="220" t="s">
        <v>168</v>
      </c>
      <c r="AS13" s="144">
        <f t="shared" si="20"/>
        <v>521</v>
      </c>
      <c r="AT13" s="145" t="s">
        <v>169</v>
      </c>
      <c r="AU13" s="144">
        <f t="shared" si="10"/>
        <v>0</v>
      </c>
      <c r="AV13" s="212">
        <f t="shared" si="11"/>
        <v>0</v>
      </c>
      <c r="AW13" s="213">
        <f t="shared" si="12"/>
        <v>0</v>
      </c>
      <c r="AX13" s="209">
        <f t="shared" si="13"/>
        <v>6</v>
      </c>
      <c r="AY13" s="214">
        <f t="shared" si="14"/>
        <v>0</v>
      </c>
      <c r="AZ13" s="131"/>
      <c r="BA13" s="210" t="s">
        <v>170</v>
      </c>
      <c r="BB13" s="211">
        <f t="shared" si="15"/>
        <v>0</v>
      </c>
      <c r="BC13" s="211">
        <f t="shared" si="15"/>
        <v>0</v>
      </c>
      <c r="BD13" s="211">
        <f t="shared" si="15"/>
        <v>0</v>
      </c>
      <c r="BE13" s="211">
        <f t="shared" si="15"/>
        <v>0</v>
      </c>
      <c r="BF13" s="211">
        <f t="shared" si="15"/>
        <v>0</v>
      </c>
      <c r="BG13" s="211">
        <f t="shared" si="15"/>
        <v>0</v>
      </c>
      <c r="BH13" s="211">
        <f t="shared" si="15"/>
        <v>0</v>
      </c>
      <c r="BI13" s="211">
        <f t="shared" si="15"/>
        <v>0</v>
      </c>
      <c r="BJ13" s="211">
        <f t="shared" si="15"/>
        <v>0</v>
      </c>
      <c r="BK13" s="211">
        <f t="shared" si="15"/>
        <v>0</v>
      </c>
      <c r="BL13" s="211">
        <f t="shared" si="15"/>
        <v>0</v>
      </c>
      <c r="BM13" s="211">
        <f t="shared" si="15"/>
        <v>0</v>
      </c>
      <c r="BN13" s="211">
        <f t="shared" si="15"/>
        <v>0</v>
      </c>
      <c r="BO13" s="211"/>
      <c r="BP13" s="131"/>
      <c r="BQ13" s="308">
        <f t="shared" si="16"/>
        <v>0</v>
      </c>
      <c r="BR13" s="308">
        <f t="shared" si="17"/>
        <v>0</v>
      </c>
      <c r="BS13" s="131"/>
      <c r="BT13" s="131"/>
      <c r="BU13" s="131"/>
    </row>
    <row r="14" spans="1:74" s="177" customFormat="1" ht="15" customHeight="1" x14ac:dyDescent="0.25">
      <c r="A14" s="131"/>
      <c r="B14" s="241">
        <f t="shared" si="18"/>
        <v>4</v>
      </c>
      <c r="C14" s="242">
        <f t="shared" si="19"/>
        <v>10650.84</v>
      </c>
      <c r="D14" s="254"/>
      <c r="E14" s="255"/>
      <c r="F14" s="247">
        <f t="shared" si="0"/>
        <v>0</v>
      </c>
      <c r="G14" s="263"/>
      <c r="H14" s="264" t="s">
        <v>161</v>
      </c>
      <c r="I14" s="264"/>
      <c r="J14" s="265"/>
      <c r="K14" s="244">
        <f t="shared" si="1"/>
        <v>4</v>
      </c>
      <c r="L14" s="245">
        <f t="shared" si="2"/>
        <v>0</v>
      </c>
      <c r="M14" s="275"/>
      <c r="N14" s="276" t="s">
        <v>110</v>
      </c>
      <c r="O14" s="277"/>
      <c r="P14" s="277"/>
      <c r="Q14" s="278" t="s">
        <v>111</v>
      </c>
      <c r="R14" s="275"/>
      <c r="S14" s="276" t="s">
        <v>110</v>
      </c>
      <c r="T14" s="279"/>
      <c r="U14" s="279"/>
      <c r="V14" s="278" t="s">
        <v>111</v>
      </c>
      <c r="W14" s="246">
        <f t="shared" si="3"/>
        <v>4</v>
      </c>
      <c r="X14" s="290"/>
      <c r="Y14" s="276" t="s">
        <v>110</v>
      </c>
      <c r="Z14" s="279"/>
      <c r="AA14" s="279"/>
      <c r="AB14" s="278" t="s">
        <v>111</v>
      </c>
      <c r="AC14" s="290"/>
      <c r="AD14" s="264" t="s">
        <v>110</v>
      </c>
      <c r="AE14" s="279"/>
      <c r="AF14" s="279"/>
      <c r="AG14" s="265" t="s">
        <v>111</v>
      </c>
      <c r="AH14" s="46"/>
      <c r="AI14" s="131">
        <f t="shared" si="4"/>
        <v>0</v>
      </c>
      <c r="AJ14" s="131">
        <f t="shared" si="5"/>
        <v>0</v>
      </c>
      <c r="AK14" s="131">
        <f t="shared" si="6"/>
        <v>0</v>
      </c>
      <c r="AL14" s="131">
        <f t="shared" si="7"/>
        <v>0</v>
      </c>
      <c r="AM14" s="131"/>
      <c r="AN14" s="142" t="str">
        <f>IF(OR(Summary!$C28=0,Summary!$C28=""),"fnord",Summary!$C28)</f>
        <v>Regalia</v>
      </c>
      <c r="AO14" s="143">
        <f t="shared" si="8"/>
        <v>0</v>
      </c>
      <c r="AP14" s="142" t="str">
        <f>IF(OR(Summary!$G13=0,Summary!$G13=""),"fnord",Summary!$G13)</f>
        <v>fnord</v>
      </c>
      <c r="AQ14" s="146">
        <f t="shared" si="9"/>
        <v>0</v>
      </c>
      <c r="AR14" s="223" t="s">
        <v>171</v>
      </c>
      <c r="AS14" s="144">
        <f t="shared" si="20"/>
        <v>0</v>
      </c>
      <c r="AT14" s="145" t="s">
        <v>172</v>
      </c>
      <c r="AU14" s="144">
        <f t="shared" si="10"/>
        <v>0</v>
      </c>
      <c r="AV14" s="212">
        <f t="shared" si="11"/>
        <v>0</v>
      </c>
      <c r="AW14" s="213">
        <f t="shared" si="12"/>
        <v>0</v>
      </c>
      <c r="AX14" s="209">
        <f t="shared" si="13"/>
        <v>0</v>
      </c>
      <c r="AY14" s="214">
        <f t="shared" si="14"/>
        <v>0</v>
      </c>
      <c r="AZ14" s="131"/>
      <c r="BA14" s="210" t="s">
        <v>173</v>
      </c>
      <c r="BB14" s="211">
        <f t="shared" si="15"/>
        <v>0</v>
      </c>
      <c r="BC14" s="211">
        <f t="shared" si="15"/>
        <v>0</v>
      </c>
      <c r="BD14" s="211">
        <f t="shared" si="15"/>
        <v>0</v>
      </c>
      <c r="BE14" s="211">
        <f t="shared" si="15"/>
        <v>0</v>
      </c>
      <c r="BF14" s="211">
        <f t="shared" si="15"/>
        <v>0</v>
      </c>
      <c r="BG14" s="211">
        <f t="shared" si="15"/>
        <v>0</v>
      </c>
      <c r="BH14" s="211">
        <f t="shared" si="15"/>
        <v>0</v>
      </c>
      <c r="BI14" s="211">
        <f t="shared" si="15"/>
        <v>0</v>
      </c>
      <c r="BJ14" s="211">
        <f t="shared" si="15"/>
        <v>0</v>
      </c>
      <c r="BK14" s="211">
        <f t="shared" si="15"/>
        <v>0</v>
      </c>
      <c r="BL14" s="211">
        <f t="shared" si="15"/>
        <v>0</v>
      </c>
      <c r="BM14" s="211">
        <f t="shared" si="15"/>
        <v>0</v>
      </c>
      <c r="BN14" s="211">
        <f t="shared" si="15"/>
        <v>0</v>
      </c>
      <c r="BO14" s="211"/>
      <c r="BP14" s="131"/>
      <c r="BQ14" s="308">
        <f t="shared" si="16"/>
        <v>0</v>
      </c>
      <c r="BR14" s="308">
        <f t="shared" si="17"/>
        <v>0</v>
      </c>
      <c r="BS14" s="131"/>
      <c r="BT14" s="131"/>
      <c r="BU14" s="131"/>
    </row>
    <row r="15" spans="1:74" s="177" customFormat="1" ht="15" customHeight="1" x14ac:dyDescent="0.25">
      <c r="A15" s="131"/>
      <c r="B15" s="241">
        <f t="shared" si="18"/>
        <v>5</v>
      </c>
      <c r="C15" s="242">
        <f t="shared" si="19"/>
        <v>10650.84</v>
      </c>
      <c r="D15" s="254"/>
      <c r="E15" s="255"/>
      <c r="F15" s="247">
        <f t="shared" si="0"/>
        <v>0</v>
      </c>
      <c r="G15" s="263"/>
      <c r="H15" s="264" t="s">
        <v>161</v>
      </c>
      <c r="I15" s="264"/>
      <c r="J15" s="265"/>
      <c r="K15" s="244">
        <f t="shared" si="1"/>
        <v>5</v>
      </c>
      <c r="L15" s="245">
        <f t="shared" si="2"/>
        <v>0</v>
      </c>
      <c r="M15" s="275"/>
      <c r="N15" s="276" t="s">
        <v>110</v>
      </c>
      <c r="O15" s="277"/>
      <c r="P15" s="277"/>
      <c r="Q15" s="278" t="s">
        <v>111</v>
      </c>
      <c r="R15" s="275"/>
      <c r="S15" s="276" t="s">
        <v>110</v>
      </c>
      <c r="T15" s="279"/>
      <c r="U15" s="279"/>
      <c r="V15" s="278" t="s">
        <v>111</v>
      </c>
      <c r="W15" s="246">
        <f t="shared" si="3"/>
        <v>5</v>
      </c>
      <c r="X15" s="290"/>
      <c r="Y15" s="276" t="s">
        <v>110</v>
      </c>
      <c r="Z15" s="279"/>
      <c r="AA15" s="279"/>
      <c r="AB15" s="278" t="s">
        <v>111</v>
      </c>
      <c r="AC15" s="290"/>
      <c r="AD15" s="264" t="s">
        <v>110</v>
      </c>
      <c r="AE15" s="279"/>
      <c r="AF15" s="279"/>
      <c r="AG15" s="265" t="s">
        <v>111</v>
      </c>
      <c r="AH15" s="46"/>
      <c r="AI15" s="131">
        <f t="shared" si="4"/>
        <v>0</v>
      </c>
      <c r="AJ15" s="131">
        <f t="shared" si="5"/>
        <v>0</v>
      </c>
      <c r="AK15" s="131">
        <f t="shared" si="6"/>
        <v>0</v>
      </c>
      <c r="AL15" s="131">
        <f t="shared" si="7"/>
        <v>0</v>
      </c>
      <c r="AM15" s="131"/>
      <c r="AN15" s="142" t="str">
        <f>IF(OR(Summary!$C29=0,Summary!$C29=""),"fnord",Summary!$C29)</f>
        <v>Depreciable Assets</v>
      </c>
      <c r="AO15" s="143">
        <f t="shared" si="8"/>
        <v>0</v>
      </c>
      <c r="AP15" s="142" t="str">
        <f>IF(OR(Summary!$G14=0,Summary!$G14=""),"fnord",Summary!$G14)</f>
        <v>fnord</v>
      </c>
      <c r="AQ15" s="146">
        <f t="shared" si="9"/>
        <v>0</v>
      </c>
      <c r="AR15" s="223" t="s">
        <v>174</v>
      </c>
      <c r="AS15" s="144">
        <f t="shared" si="20"/>
        <v>0</v>
      </c>
      <c r="AT15" s="145" t="s">
        <v>175</v>
      </c>
      <c r="AU15" s="144">
        <f t="shared" si="10"/>
        <v>0</v>
      </c>
      <c r="AV15" s="212">
        <f t="shared" si="11"/>
        <v>0</v>
      </c>
      <c r="AW15" s="213">
        <f t="shared" si="12"/>
        <v>0</v>
      </c>
      <c r="AX15" s="209">
        <f t="shared" si="13"/>
        <v>0</v>
      </c>
      <c r="AY15" s="214">
        <f t="shared" si="14"/>
        <v>0</v>
      </c>
      <c r="AZ15" s="131"/>
      <c r="BA15" s="210" t="s">
        <v>176</v>
      </c>
      <c r="BB15" s="211">
        <f t="shared" si="15"/>
        <v>0</v>
      </c>
      <c r="BC15" s="211">
        <f t="shared" si="15"/>
        <v>0</v>
      </c>
      <c r="BD15" s="211">
        <f t="shared" si="15"/>
        <v>0</v>
      </c>
      <c r="BE15" s="211">
        <f t="shared" si="15"/>
        <v>0</v>
      </c>
      <c r="BF15" s="211">
        <f t="shared" si="15"/>
        <v>0</v>
      </c>
      <c r="BG15" s="211">
        <f t="shared" si="15"/>
        <v>0</v>
      </c>
      <c r="BH15" s="211">
        <f t="shared" si="15"/>
        <v>0</v>
      </c>
      <c r="BI15" s="211">
        <f t="shared" si="15"/>
        <v>0</v>
      </c>
      <c r="BJ15" s="211">
        <f t="shared" si="15"/>
        <v>0</v>
      </c>
      <c r="BK15" s="211">
        <f t="shared" si="15"/>
        <v>0</v>
      </c>
      <c r="BL15" s="211">
        <f t="shared" si="15"/>
        <v>0</v>
      </c>
      <c r="BM15" s="211">
        <f t="shared" si="15"/>
        <v>0</v>
      </c>
      <c r="BN15" s="211">
        <f t="shared" si="15"/>
        <v>0</v>
      </c>
      <c r="BO15" s="211"/>
      <c r="BP15" s="131"/>
      <c r="BQ15" s="308">
        <f t="shared" si="16"/>
        <v>0</v>
      </c>
      <c r="BR15" s="308">
        <f t="shared" si="17"/>
        <v>0</v>
      </c>
      <c r="BS15" s="131"/>
      <c r="BT15" s="131"/>
      <c r="BU15" s="131"/>
    </row>
    <row r="16" spans="1:74" s="177" customFormat="1" ht="15" customHeight="1" x14ac:dyDescent="0.25">
      <c r="A16" s="131"/>
      <c r="B16" s="241">
        <f t="shared" si="18"/>
        <v>6</v>
      </c>
      <c r="C16" s="242">
        <f t="shared" si="19"/>
        <v>10616.51</v>
      </c>
      <c r="D16" s="254">
        <v>45664</v>
      </c>
      <c r="E16" s="255">
        <v>1080</v>
      </c>
      <c r="F16" s="247">
        <f t="shared" si="0"/>
        <v>-34.33</v>
      </c>
      <c r="G16" s="263" t="s">
        <v>160</v>
      </c>
      <c r="H16" s="264" t="s">
        <v>177</v>
      </c>
      <c r="I16" s="264" t="s">
        <v>178</v>
      </c>
      <c r="J16" s="265" t="s">
        <v>179</v>
      </c>
      <c r="K16" s="244">
        <f t="shared" si="1"/>
        <v>6</v>
      </c>
      <c r="L16" s="245">
        <f t="shared" si="2"/>
        <v>-34.33</v>
      </c>
      <c r="M16" s="275">
        <v>34.33</v>
      </c>
      <c r="N16" s="276" t="s">
        <v>110</v>
      </c>
      <c r="O16" s="277"/>
      <c r="P16" s="277" t="s">
        <v>180</v>
      </c>
      <c r="Q16" s="278" t="s">
        <v>111</v>
      </c>
      <c r="R16" s="275"/>
      <c r="S16" s="276" t="s">
        <v>110</v>
      </c>
      <c r="T16" s="279"/>
      <c r="U16" s="279"/>
      <c r="V16" s="278" t="s">
        <v>111</v>
      </c>
      <c r="W16" s="246">
        <f t="shared" si="3"/>
        <v>6</v>
      </c>
      <c r="X16" s="290"/>
      <c r="Y16" s="276" t="s">
        <v>110</v>
      </c>
      <c r="Z16" s="279"/>
      <c r="AA16" s="279"/>
      <c r="AB16" s="278" t="s">
        <v>111</v>
      </c>
      <c r="AC16" s="290"/>
      <c r="AD16" s="264" t="s">
        <v>110</v>
      </c>
      <c r="AE16" s="279"/>
      <c r="AF16" s="279"/>
      <c r="AG16" s="265" t="s">
        <v>111</v>
      </c>
      <c r="AH16" s="46"/>
      <c r="AI16" s="131">
        <f t="shared" si="4"/>
        <v>-34.33</v>
      </c>
      <c r="AJ16" s="131">
        <f t="shared" si="5"/>
        <v>0</v>
      </c>
      <c r="AK16" s="131">
        <f t="shared" si="6"/>
        <v>0</v>
      </c>
      <c r="AL16" s="131">
        <f t="shared" si="7"/>
        <v>0</v>
      </c>
      <c r="AM16" s="131"/>
      <c r="AN16" s="142" t="str">
        <f>IF(OR(Summary!$C30=0,Summary!$C30=""),"fnord",Summary!$C30)</f>
        <v>Prepaid Expenses</v>
      </c>
      <c r="AO16" s="143">
        <f t="shared" si="8"/>
        <v>0</v>
      </c>
      <c r="AP16" s="142" t="str">
        <f>IF(OR(Summary!$G15=0,Summary!$G15=""),"fnord",Summary!$G15)</f>
        <v>fnord</v>
      </c>
      <c r="AQ16" s="146">
        <f t="shared" si="9"/>
        <v>0</v>
      </c>
      <c r="AR16" s="223" t="s">
        <v>181</v>
      </c>
      <c r="AS16" s="144">
        <f t="shared" si="20"/>
        <v>0</v>
      </c>
      <c r="AT16" s="145" t="s">
        <v>182</v>
      </c>
      <c r="AU16" s="144">
        <f t="shared" si="10"/>
        <v>0</v>
      </c>
      <c r="AV16" s="212">
        <f t="shared" si="11"/>
        <v>0</v>
      </c>
      <c r="AW16" s="213">
        <f t="shared" si="12"/>
        <v>0</v>
      </c>
      <c r="AX16" s="209">
        <f t="shared" si="13"/>
        <v>0</v>
      </c>
      <c r="AY16" s="214">
        <f t="shared" si="14"/>
        <v>0</v>
      </c>
      <c r="AZ16" s="131"/>
      <c r="BA16" s="210" t="s">
        <v>183</v>
      </c>
      <c r="BB16" s="211">
        <f t="shared" si="15"/>
        <v>-34.33</v>
      </c>
      <c r="BC16" s="211">
        <f t="shared" si="15"/>
        <v>0</v>
      </c>
      <c r="BD16" s="211">
        <f t="shared" si="15"/>
        <v>0</v>
      </c>
      <c r="BE16" s="211">
        <f t="shared" si="15"/>
        <v>0</v>
      </c>
      <c r="BF16" s="211">
        <f t="shared" si="15"/>
        <v>0</v>
      </c>
      <c r="BG16" s="211">
        <f t="shared" si="15"/>
        <v>0</v>
      </c>
      <c r="BH16" s="211">
        <f t="shared" si="15"/>
        <v>0</v>
      </c>
      <c r="BI16" s="211">
        <f t="shared" si="15"/>
        <v>0</v>
      </c>
      <c r="BJ16" s="211">
        <f t="shared" si="15"/>
        <v>0</v>
      </c>
      <c r="BK16" s="211">
        <f t="shared" si="15"/>
        <v>0</v>
      </c>
      <c r="BL16" s="211">
        <f t="shared" si="15"/>
        <v>0</v>
      </c>
      <c r="BM16" s="211">
        <f t="shared" si="15"/>
        <v>0</v>
      </c>
      <c r="BN16" s="211">
        <f t="shared" si="15"/>
        <v>0</v>
      </c>
      <c r="BO16" s="211"/>
      <c r="BP16" s="131"/>
      <c r="BQ16" s="308">
        <f t="shared" si="16"/>
        <v>34.33</v>
      </c>
      <c r="BR16" s="308">
        <f t="shared" si="17"/>
        <v>6</v>
      </c>
      <c r="BS16" s="131"/>
      <c r="BT16" s="131"/>
      <c r="BU16" s="131"/>
    </row>
    <row r="17" spans="1:73" s="177" customFormat="1" ht="15" customHeight="1" x14ac:dyDescent="0.25">
      <c r="A17" s="131"/>
      <c r="B17" s="241">
        <f t="shared" si="18"/>
        <v>7</v>
      </c>
      <c r="C17" s="242">
        <f t="shared" si="19"/>
        <v>9616.51</v>
      </c>
      <c r="D17" s="254">
        <v>45664</v>
      </c>
      <c r="E17" s="255">
        <v>1081</v>
      </c>
      <c r="F17" s="247">
        <f t="shared" si="0"/>
        <v>-1000</v>
      </c>
      <c r="G17" s="263" t="s">
        <v>160</v>
      </c>
      <c r="H17" s="264" t="s">
        <v>184</v>
      </c>
      <c r="I17" s="264" t="s">
        <v>185</v>
      </c>
      <c r="J17" s="265" t="s">
        <v>186</v>
      </c>
      <c r="K17" s="244">
        <f t="shared" si="1"/>
        <v>7</v>
      </c>
      <c r="L17" s="245">
        <f t="shared" si="2"/>
        <v>-1000</v>
      </c>
      <c r="M17" s="275">
        <v>1000</v>
      </c>
      <c r="N17" s="276" t="s">
        <v>110</v>
      </c>
      <c r="O17" s="277"/>
      <c r="P17" s="277" t="s">
        <v>187</v>
      </c>
      <c r="Q17" s="278" t="s">
        <v>111</v>
      </c>
      <c r="R17" s="275"/>
      <c r="S17" s="276" t="s">
        <v>110</v>
      </c>
      <c r="T17" s="279"/>
      <c r="U17" s="279"/>
      <c r="V17" s="278" t="s">
        <v>111</v>
      </c>
      <c r="W17" s="246">
        <f t="shared" si="3"/>
        <v>7</v>
      </c>
      <c r="X17" s="290"/>
      <c r="Y17" s="276" t="s">
        <v>110</v>
      </c>
      <c r="Z17" s="279"/>
      <c r="AA17" s="279"/>
      <c r="AB17" s="278" t="s">
        <v>111</v>
      </c>
      <c r="AC17" s="290"/>
      <c r="AD17" s="264" t="s">
        <v>110</v>
      </c>
      <c r="AE17" s="279"/>
      <c r="AF17" s="279"/>
      <c r="AG17" s="265" t="s">
        <v>111</v>
      </c>
      <c r="AH17" s="46"/>
      <c r="AI17" s="131">
        <f t="shared" si="4"/>
        <v>-1000</v>
      </c>
      <c r="AJ17" s="131">
        <f t="shared" si="5"/>
        <v>0</v>
      </c>
      <c r="AK17" s="131">
        <f t="shared" si="6"/>
        <v>0</v>
      </c>
      <c r="AL17" s="131">
        <f t="shared" si="7"/>
        <v>0</v>
      </c>
      <c r="AM17" s="131"/>
      <c r="AN17" s="142" t="str">
        <f>IF(OR(Summary!$C31=0,Summary!$C31=""),"fnord",Summary!$C31)</f>
        <v>Other Assets</v>
      </c>
      <c r="AO17" s="143">
        <f t="shared" si="8"/>
        <v>0</v>
      </c>
      <c r="AP17" s="142" t="str">
        <f>IF(OR(Summary!$G16=0,Summary!$G16=""),"fnord",Summary!$G16)</f>
        <v>fnord</v>
      </c>
      <c r="AQ17" s="146">
        <f t="shared" si="9"/>
        <v>0</v>
      </c>
      <c r="AR17" s="220" t="s">
        <v>188</v>
      </c>
      <c r="AS17" s="144">
        <f t="shared" si="20"/>
        <v>0</v>
      </c>
      <c r="AT17" s="145" t="s">
        <v>189</v>
      </c>
      <c r="AU17" s="144">
        <f t="shared" si="10"/>
        <v>0</v>
      </c>
      <c r="AV17" s="145">
        <f t="shared" si="11"/>
        <v>0</v>
      </c>
      <c r="AW17" s="214">
        <f t="shared" si="12"/>
        <v>0</v>
      </c>
      <c r="AX17" s="209">
        <f t="shared" si="13"/>
        <v>0</v>
      </c>
      <c r="AY17" s="214">
        <f t="shared" si="14"/>
        <v>0</v>
      </c>
      <c r="AZ17" s="131"/>
      <c r="BA17" s="210" t="s">
        <v>190</v>
      </c>
      <c r="BB17" s="211">
        <f t="shared" si="15"/>
        <v>-1000</v>
      </c>
      <c r="BC17" s="211">
        <f t="shared" si="15"/>
        <v>0</v>
      </c>
      <c r="BD17" s="211">
        <f t="shared" si="15"/>
        <v>0</v>
      </c>
      <c r="BE17" s="211">
        <f t="shared" si="15"/>
        <v>0</v>
      </c>
      <c r="BF17" s="211">
        <f t="shared" si="15"/>
        <v>0</v>
      </c>
      <c r="BG17" s="211">
        <f t="shared" si="15"/>
        <v>0</v>
      </c>
      <c r="BH17" s="211">
        <f t="shared" si="15"/>
        <v>0</v>
      </c>
      <c r="BI17" s="211">
        <f t="shared" si="15"/>
        <v>0</v>
      </c>
      <c r="BJ17" s="211">
        <f t="shared" si="15"/>
        <v>0</v>
      </c>
      <c r="BK17" s="211">
        <f t="shared" si="15"/>
        <v>0</v>
      </c>
      <c r="BL17" s="211">
        <f t="shared" si="15"/>
        <v>0</v>
      </c>
      <c r="BM17" s="211">
        <f t="shared" si="15"/>
        <v>0</v>
      </c>
      <c r="BN17" s="211">
        <f t="shared" si="15"/>
        <v>0</v>
      </c>
      <c r="BO17" s="211"/>
      <c r="BP17" s="131"/>
      <c r="BQ17" s="308">
        <f t="shared" si="16"/>
        <v>1000</v>
      </c>
      <c r="BR17" s="308">
        <f t="shared" si="17"/>
        <v>7</v>
      </c>
      <c r="BS17" s="131"/>
      <c r="BT17" s="131"/>
      <c r="BU17" s="131"/>
    </row>
    <row r="18" spans="1:73" s="177" customFormat="1" ht="15" customHeight="1" x14ac:dyDescent="0.25">
      <c r="A18" s="131"/>
      <c r="B18" s="241">
        <f t="shared" si="18"/>
        <v>8</v>
      </c>
      <c r="C18" s="242">
        <f t="shared" si="19"/>
        <v>9574.17</v>
      </c>
      <c r="D18" s="254">
        <v>45665</v>
      </c>
      <c r="E18" s="255" t="s">
        <v>191</v>
      </c>
      <c r="F18" s="247">
        <f t="shared" si="0"/>
        <v>-42.34</v>
      </c>
      <c r="G18" s="263" t="s">
        <v>160</v>
      </c>
      <c r="H18" s="264" t="s">
        <v>192</v>
      </c>
      <c r="I18" s="264" t="s">
        <v>193</v>
      </c>
      <c r="J18" s="265" t="s">
        <v>194</v>
      </c>
      <c r="K18" s="244">
        <f t="shared" si="1"/>
        <v>8</v>
      </c>
      <c r="L18" s="245">
        <f t="shared" si="2"/>
        <v>-42.34</v>
      </c>
      <c r="M18" s="275">
        <v>42.34</v>
      </c>
      <c r="N18" s="276" t="s">
        <v>110</v>
      </c>
      <c r="O18" s="277"/>
      <c r="P18" s="277" t="s">
        <v>195</v>
      </c>
      <c r="Q18" s="278" t="s">
        <v>111</v>
      </c>
      <c r="R18" s="275"/>
      <c r="S18" s="276" t="s">
        <v>110</v>
      </c>
      <c r="T18" s="279"/>
      <c r="U18" s="279"/>
      <c r="V18" s="278" t="s">
        <v>111</v>
      </c>
      <c r="W18" s="246">
        <f t="shared" si="3"/>
        <v>8</v>
      </c>
      <c r="X18" s="290"/>
      <c r="Y18" s="276" t="s">
        <v>110</v>
      </c>
      <c r="Z18" s="279"/>
      <c r="AA18" s="279"/>
      <c r="AB18" s="278" t="s">
        <v>111</v>
      </c>
      <c r="AC18" s="290"/>
      <c r="AD18" s="264" t="s">
        <v>110</v>
      </c>
      <c r="AE18" s="279"/>
      <c r="AF18" s="279"/>
      <c r="AG18" s="265" t="s">
        <v>111</v>
      </c>
      <c r="AH18" s="46"/>
      <c r="AI18" s="131">
        <f t="shared" si="4"/>
        <v>-42.34</v>
      </c>
      <c r="AJ18" s="131">
        <f t="shared" si="5"/>
        <v>0</v>
      </c>
      <c r="AK18" s="131">
        <f t="shared" si="6"/>
        <v>0</v>
      </c>
      <c r="AL18" s="131">
        <f t="shared" si="7"/>
        <v>0</v>
      </c>
      <c r="AM18" s="131"/>
      <c r="AN18" s="142" t="str">
        <f>IF(OR(Summary!$C32=0,Summary!$C32=""),"fnord",Summary!$C32)</f>
        <v>Newsletter Liability</v>
      </c>
      <c r="AO18" s="143">
        <f t="shared" si="8"/>
        <v>0</v>
      </c>
      <c r="AP18" s="142" t="str">
        <f>IF(OR(Summary!$G17=0,Summary!$G17=""),"fnord",Summary!$G17)</f>
        <v>fnord</v>
      </c>
      <c r="AQ18" s="146">
        <f t="shared" si="9"/>
        <v>0</v>
      </c>
      <c r="AR18" s="220" t="s">
        <v>196</v>
      </c>
      <c r="AS18" s="144">
        <f t="shared" si="20"/>
        <v>812.31</v>
      </c>
      <c r="AT18" s="145" t="s">
        <v>197</v>
      </c>
      <c r="AU18" s="144">
        <f t="shared" si="10"/>
        <v>0</v>
      </c>
      <c r="AV18" s="145">
        <f t="shared" si="11"/>
        <v>0</v>
      </c>
      <c r="AW18" s="214">
        <f t="shared" si="12"/>
        <v>0</v>
      </c>
      <c r="AX18" s="209">
        <f t="shared" si="13"/>
        <v>2</v>
      </c>
      <c r="AY18" s="214">
        <f t="shared" si="14"/>
        <v>0</v>
      </c>
      <c r="AZ18" s="131"/>
      <c r="BA18" s="210" t="s">
        <v>198</v>
      </c>
      <c r="BB18" s="211">
        <f t="shared" si="15"/>
        <v>-42.34</v>
      </c>
      <c r="BC18" s="211">
        <f t="shared" si="15"/>
        <v>0</v>
      </c>
      <c r="BD18" s="211">
        <f t="shared" si="15"/>
        <v>0</v>
      </c>
      <c r="BE18" s="211">
        <f t="shared" si="15"/>
        <v>0</v>
      </c>
      <c r="BF18" s="211">
        <f t="shared" si="15"/>
        <v>0</v>
      </c>
      <c r="BG18" s="211">
        <f t="shared" si="15"/>
        <v>0</v>
      </c>
      <c r="BH18" s="211">
        <f t="shared" si="15"/>
        <v>0</v>
      </c>
      <c r="BI18" s="211">
        <f t="shared" si="15"/>
        <v>0</v>
      </c>
      <c r="BJ18" s="211">
        <f t="shared" si="15"/>
        <v>0</v>
      </c>
      <c r="BK18" s="211">
        <f t="shared" si="15"/>
        <v>0</v>
      </c>
      <c r="BL18" s="211">
        <f t="shared" si="15"/>
        <v>0</v>
      </c>
      <c r="BM18" s="211">
        <f t="shared" si="15"/>
        <v>0</v>
      </c>
      <c r="BN18" s="211">
        <f t="shared" si="15"/>
        <v>0</v>
      </c>
      <c r="BO18" s="211"/>
      <c r="BP18" s="131"/>
      <c r="BQ18" s="308">
        <f t="shared" si="16"/>
        <v>42.34</v>
      </c>
      <c r="BR18" s="308">
        <f t="shared" si="17"/>
        <v>8</v>
      </c>
      <c r="BS18" s="131"/>
      <c r="BT18" s="131"/>
      <c r="BU18" s="131"/>
    </row>
    <row r="19" spans="1:73" s="177" customFormat="1" ht="15" customHeight="1" x14ac:dyDescent="0.25">
      <c r="A19" s="131"/>
      <c r="B19" s="241">
        <f t="shared" si="18"/>
        <v>9</v>
      </c>
      <c r="C19" s="242">
        <f t="shared" si="19"/>
        <v>9732.17</v>
      </c>
      <c r="D19" s="254">
        <v>45673</v>
      </c>
      <c r="E19" s="255" t="s">
        <v>199</v>
      </c>
      <c r="F19" s="247">
        <f t="shared" si="0"/>
        <v>158</v>
      </c>
      <c r="G19" s="263" t="s">
        <v>160</v>
      </c>
      <c r="H19" s="264" t="s">
        <v>200</v>
      </c>
      <c r="I19" s="264" t="s">
        <v>201</v>
      </c>
      <c r="J19" s="265" t="s">
        <v>202</v>
      </c>
      <c r="K19" s="244">
        <f t="shared" si="1"/>
        <v>9</v>
      </c>
      <c r="L19" s="245">
        <f t="shared" si="2"/>
        <v>158</v>
      </c>
      <c r="M19" s="275">
        <v>158</v>
      </c>
      <c r="N19" s="276" t="s">
        <v>110</v>
      </c>
      <c r="O19" s="277" t="s">
        <v>168</v>
      </c>
      <c r="P19" s="277"/>
      <c r="Q19" s="278" t="s">
        <v>111</v>
      </c>
      <c r="R19" s="275"/>
      <c r="S19" s="276" t="s">
        <v>110</v>
      </c>
      <c r="T19" s="279"/>
      <c r="U19" s="279"/>
      <c r="V19" s="278" t="s">
        <v>111</v>
      </c>
      <c r="W19" s="246">
        <f t="shared" si="3"/>
        <v>9</v>
      </c>
      <c r="X19" s="290"/>
      <c r="Y19" s="276" t="s">
        <v>110</v>
      </c>
      <c r="Z19" s="279"/>
      <c r="AA19" s="279"/>
      <c r="AB19" s="278" t="s">
        <v>111</v>
      </c>
      <c r="AC19" s="290"/>
      <c r="AD19" s="264" t="s">
        <v>110</v>
      </c>
      <c r="AE19" s="279"/>
      <c r="AF19" s="279"/>
      <c r="AG19" s="265" t="s">
        <v>111</v>
      </c>
      <c r="AH19" s="46"/>
      <c r="AI19" s="131">
        <f t="shared" si="4"/>
        <v>158</v>
      </c>
      <c r="AJ19" s="131">
        <f t="shared" si="5"/>
        <v>0</v>
      </c>
      <c r="AK19" s="131">
        <f t="shared" si="6"/>
        <v>0</v>
      </c>
      <c r="AL19" s="131">
        <f t="shared" si="7"/>
        <v>0</v>
      </c>
      <c r="AM19" s="131"/>
      <c r="AN19" s="142" t="str">
        <f>IF(OR(Summary!$C33=0,Summary!$C33=""),"fnord",Summary!$C33)</f>
        <v>Deferred Revenue</v>
      </c>
      <c r="AO19" s="143">
        <f t="shared" si="8"/>
        <v>0</v>
      </c>
      <c r="AP19" s="142" t="str">
        <f>IF(OR(Summary!$G18=0,Summary!$G18=""),"fnord",Summary!$G18)</f>
        <v>fnord</v>
      </c>
      <c r="AQ19" s="146">
        <f t="shared" si="9"/>
        <v>0</v>
      </c>
      <c r="AR19" s="220" t="s">
        <v>203</v>
      </c>
      <c r="AS19" s="144">
        <f t="shared" si="20"/>
        <v>0</v>
      </c>
      <c r="AT19" s="145" t="s">
        <v>204</v>
      </c>
      <c r="AU19" s="144">
        <f t="shared" si="10"/>
        <v>0</v>
      </c>
      <c r="AV19" s="145">
        <f t="shared" si="11"/>
        <v>0</v>
      </c>
      <c r="AW19" s="214">
        <f t="shared" si="12"/>
        <v>0</v>
      </c>
      <c r="AX19" s="209">
        <f t="shared" si="13"/>
        <v>0</v>
      </c>
      <c r="AY19" s="214">
        <f t="shared" si="14"/>
        <v>0</v>
      </c>
      <c r="AZ19" s="131"/>
      <c r="BA19" s="210" t="s">
        <v>205</v>
      </c>
      <c r="BB19" s="211">
        <f t="shared" si="15"/>
        <v>158</v>
      </c>
      <c r="BC19" s="211">
        <f t="shared" si="15"/>
        <v>0</v>
      </c>
      <c r="BD19" s="211">
        <f t="shared" si="15"/>
        <v>0</v>
      </c>
      <c r="BE19" s="211">
        <f t="shared" si="15"/>
        <v>0</v>
      </c>
      <c r="BF19" s="211">
        <f t="shared" si="15"/>
        <v>0</v>
      </c>
      <c r="BG19" s="211">
        <f t="shared" si="15"/>
        <v>0</v>
      </c>
      <c r="BH19" s="211">
        <f t="shared" si="15"/>
        <v>0</v>
      </c>
      <c r="BI19" s="211">
        <f t="shared" si="15"/>
        <v>0</v>
      </c>
      <c r="BJ19" s="211">
        <f t="shared" si="15"/>
        <v>0</v>
      </c>
      <c r="BK19" s="211">
        <f t="shared" si="15"/>
        <v>0</v>
      </c>
      <c r="BL19" s="211">
        <f t="shared" si="15"/>
        <v>0</v>
      </c>
      <c r="BM19" s="211">
        <f t="shared" si="15"/>
        <v>0</v>
      </c>
      <c r="BN19" s="211">
        <f t="shared" si="15"/>
        <v>0</v>
      </c>
      <c r="BO19" s="211"/>
      <c r="BP19" s="131"/>
      <c r="BQ19" s="308">
        <f t="shared" si="16"/>
        <v>158</v>
      </c>
      <c r="BR19" s="308">
        <f t="shared" si="17"/>
        <v>9</v>
      </c>
      <c r="BS19" s="131"/>
      <c r="BT19" s="131"/>
      <c r="BU19" s="131"/>
    </row>
    <row r="20" spans="1:73" s="177" customFormat="1" ht="15" customHeight="1" x14ac:dyDescent="0.25">
      <c r="A20" s="131"/>
      <c r="B20" s="241">
        <f t="shared" si="18"/>
        <v>10</v>
      </c>
      <c r="C20" s="242">
        <f t="shared" si="19"/>
        <v>9819.17</v>
      </c>
      <c r="D20" s="254">
        <v>45682</v>
      </c>
      <c r="E20" s="255" t="s">
        <v>206</v>
      </c>
      <c r="F20" s="247">
        <f t="shared" si="0"/>
        <v>87</v>
      </c>
      <c r="G20" s="263" t="s">
        <v>160</v>
      </c>
      <c r="H20" s="264" t="s">
        <v>200</v>
      </c>
      <c r="I20" s="264" t="s">
        <v>201</v>
      </c>
      <c r="J20" s="265" t="s">
        <v>207</v>
      </c>
      <c r="K20" s="244">
        <f t="shared" si="1"/>
        <v>10</v>
      </c>
      <c r="L20" s="245">
        <f t="shared" si="2"/>
        <v>87</v>
      </c>
      <c r="M20" s="275">
        <v>87</v>
      </c>
      <c r="N20" s="276" t="s">
        <v>110</v>
      </c>
      <c r="O20" s="277" t="s">
        <v>168</v>
      </c>
      <c r="P20" s="277"/>
      <c r="Q20" s="278" t="s">
        <v>111</v>
      </c>
      <c r="R20" s="275"/>
      <c r="S20" s="276" t="s">
        <v>110</v>
      </c>
      <c r="T20" s="279"/>
      <c r="U20" s="279"/>
      <c r="V20" s="278" t="s">
        <v>111</v>
      </c>
      <c r="W20" s="246">
        <f t="shared" si="3"/>
        <v>10</v>
      </c>
      <c r="X20" s="290"/>
      <c r="Y20" s="276" t="s">
        <v>110</v>
      </c>
      <c r="Z20" s="279"/>
      <c r="AA20" s="279"/>
      <c r="AB20" s="278" t="s">
        <v>111</v>
      </c>
      <c r="AC20" s="290"/>
      <c r="AD20" s="264" t="s">
        <v>110</v>
      </c>
      <c r="AE20" s="279"/>
      <c r="AF20" s="279"/>
      <c r="AG20" s="265" t="s">
        <v>111</v>
      </c>
      <c r="AH20" s="46"/>
      <c r="AI20" s="131">
        <f t="shared" si="4"/>
        <v>87</v>
      </c>
      <c r="AJ20" s="131">
        <f t="shared" si="5"/>
        <v>0</v>
      </c>
      <c r="AK20" s="131">
        <f t="shared" si="6"/>
        <v>0</v>
      </c>
      <c r="AL20" s="131">
        <f t="shared" si="7"/>
        <v>0</v>
      </c>
      <c r="AM20" s="131"/>
      <c r="AN20" s="142" t="str">
        <f>IF(OR(Summary!$C34=0,Summary!$C34=""),"fnord",Summary!$C34)</f>
        <v>Payables</v>
      </c>
      <c r="AO20" s="143">
        <f t="shared" si="8"/>
        <v>0</v>
      </c>
      <c r="AP20" s="142" t="str">
        <f>IF(OR(Summary!$G19=0,Summary!$G19=""),"fnord",Summary!$G19)</f>
        <v>fnord</v>
      </c>
      <c r="AQ20" s="146">
        <f t="shared" si="9"/>
        <v>0</v>
      </c>
      <c r="AR20" s="220" t="s">
        <v>208</v>
      </c>
      <c r="AS20" s="144">
        <f t="shared" si="20"/>
        <v>0</v>
      </c>
      <c r="AT20" s="145" t="s">
        <v>209</v>
      </c>
      <c r="AU20" s="144">
        <f t="shared" si="10"/>
        <v>0</v>
      </c>
      <c r="AV20" s="145">
        <f t="shared" si="11"/>
        <v>0</v>
      </c>
      <c r="AW20" s="214">
        <f t="shared" si="12"/>
        <v>0</v>
      </c>
      <c r="AX20" s="209">
        <f t="shared" si="13"/>
        <v>0</v>
      </c>
      <c r="AY20" s="214">
        <f t="shared" si="14"/>
        <v>0</v>
      </c>
      <c r="AZ20" s="131"/>
      <c r="BA20" s="210" t="s">
        <v>210</v>
      </c>
      <c r="BB20" s="211">
        <f t="shared" si="15"/>
        <v>87</v>
      </c>
      <c r="BC20" s="211">
        <f t="shared" si="15"/>
        <v>0</v>
      </c>
      <c r="BD20" s="211">
        <f t="shared" si="15"/>
        <v>0</v>
      </c>
      <c r="BE20" s="211">
        <f t="shared" si="15"/>
        <v>0</v>
      </c>
      <c r="BF20" s="211">
        <f t="shared" si="15"/>
        <v>0</v>
      </c>
      <c r="BG20" s="211">
        <f t="shared" si="15"/>
        <v>0</v>
      </c>
      <c r="BH20" s="211">
        <f t="shared" si="15"/>
        <v>0</v>
      </c>
      <c r="BI20" s="211">
        <f t="shared" si="15"/>
        <v>0</v>
      </c>
      <c r="BJ20" s="211">
        <f t="shared" si="15"/>
        <v>0</v>
      </c>
      <c r="BK20" s="211">
        <f t="shared" si="15"/>
        <v>0</v>
      </c>
      <c r="BL20" s="211">
        <f t="shared" si="15"/>
        <v>0</v>
      </c>
      <c r="BM20" s="211">
        <f t="shared" si="15"/>
        <v>0</v>
      </c>
      <c r="BN20" s="211">
        <f t="shared" si="15"/>
        <v>0</v>
      </c>
      <c r="BO20" s="211"/>
      <c r="BP20" s="131"/>
      <c r="BQ20" s="308">
        <f t="shared" si="16"/>
        <v>87</v>
      </c>
      <c r="BR20" s="308">
        <f t="shared" si="17"/>
        <v>10</v>
      </c>
      <c r="BS20" s="131"/>
      <c r="BT20" s="131"/>
      <c r="BU20" s="131"/>
    </row>
    <row r="21" spans="1:73" s="177" customFormat="1" ht="15" customHeight="1" x14ac:dyDescent="0.25">
      <c r="A21" s="131"/>
      <c r="B21" s="241">
        <f t="shared" si="18"/>
        <v>11</v>
      </c>
      <c r="C21" s="242">
        <f t="shared" si="19"/>
        <v>9669.17</v>
      </c>
      <c r="D21" s="254">
        <v>45695</v>
      </c>
      <c r="E21" s="255">
        <v>1082</v>
      </c>
      <c r="F21" s="247">
        <f t="shared" si="0"/>
        <v>-150</v>
      </c>
      <c r="G21" s="263" t="s">
        <v>164</v>
      </c>
      <c r="H21" s="264" t="s">
        <v>211</v>
      </c>
      <c r="I21" s="264" t="s">
        <v>212</v>
      </c>
      <c r="J21" s="265" t="s">
        <v>213</v>
      </c>
      <c r="K21" s="244">
        <f t="shared" si="1"/>
        <v>11</v>
      </c>
      <c r="L21" s="245">
        <f t="shared" si="2"/>
        <v>-150</v>
      </c>
      <c r="M21" s="275">
        <v>150</v>
      </c>
      <c r="N21" s="276" t="s">
        <v>110</v>
      </c>
      <c r="O21" s="277"/>
      <c r="P21" s="277" t="s">
        <v>214</v>
      </c>
      <c r="Q21" s="278" t="s">
        <v>111</v>
      </c>
      <c r="R21" s="275"/>
      <c r="S21" s="276" t="s">
        <v>110</v>
      </c>
      <c r="T21" s="279"/>
      <c r="U21" s="279"/>
      <c r="V21" s="278" t="s">
        <v>111</v>
      </c>
      <c r="W21" s="246">
        <f t="shared" si="3"/>
        <v>11</v>
      </c>
      <c r="X21" s="290"/>
      <c r="Y21" s="276" t="s">
        <v>110</v>
      </c>
      <c r="Z21" s="279"/>
      <c r="AA21" s="279"/>
      <c r="AB21" s="278" t="s">
        <v>111</v>
      </c>
      <c r="AC21" s="290"/>
      <c r="AD21" s="264" t="s">
        <v>110</v>
      </c>
      <c r="AE21" s="279"/>
      <c r="AF21" s="279"/>
      <c r="AG21" s="265" t="s">
        <v>111</v>
      </c>
      <c r="AH21" s="46"/>
      <c r="AI21" s="131">
        <f t="shared" si="4"/>
        <v>-150</v>
      </c>
      <c r="AJ21" s="131">
        <f t="shared" si="5"/>
        <v>0</v>
      </c>
      <c r="AK21" s="131">
        <f t="shared" si="6"/>
        <v>0</v>
      </c>
      <c r="AL21" s="131">
        <f t="shared" si="7"/>
        <v>0</v>
      </c>
      <c r="AM21" s="131"/>
      <c r="AN21" s="142" t="str">
        <f>IF(OR(Summary!$C35=0,Summary!$C35=""),"fnord",Summary!$C35)</f>
        <v>Other Liabilities</v>
      </c>
      <c r="AO21" s="143">
        <f t="shared" si="8"/>
        <v>0</v>
      </c>
      <c r="AP21" s="142" t="str">
        <f>IF(OR(Summary!$G20=0,Summary!$G20=""),"fnord",Summary!$G20)</f>
        <v>fnord</v>
      </c>
      <c r="AQ21" s="146">
        <f t="shared" si="9"/>
        <v>0</v>
      </c>
      <c r="AR21" s="220" t="s">
        <v>215</v>
      </c>
      <c r="AS21" s="144">
        <f t="shared" si="20"/>
        <v>0</v>
      </c>
      <c r="AT21" s="145" t="s">
        <v>216</v>
      </c>
      <c r="AU21" s="144">
        <f t="shared" si="10"/>
        <v>0</v>
      </c>
      <c r="AV21" s="145">
        <f t="shared" si="11"/>
        <v>0</v>
      </c>
      <c r="AW21" s="214">
        <f t="shared" si="12"/>
        <v>0</v>
      </c>
      <c r="AX21" s="209">
        <f t="shared" si="13"/>
        <v>0</v>
      </c>
      <c r="AY21" s="214">
        <f t="shared" si="14"/>
        <v>0</v>
      </c>
      <c r="AZ21" s="131"/>
      <c r="BA21" s="210" t="s">
        <v>217</v>
      </c>
      <c r="BB21" s="211">
        <f t="shared" ref="BB21:BN30" si="21">IF($N21=BB$10,IF($O21 = "",$M21 * -1,$M21),0)+IF($S21=BB$10,IF($T21 = "",$R21 * -1,$R21),0)+IF($Y21=BB$10,IF($Z21 = "",$X21 * -1,$X21),0)+IF($AD21=BB$10,IF($AE21 = "",$AC21* -1,$AC21 ),0)</f>
        <v>-150</v>
      </c>
      <c r="BC21" s="211">
        <f t="shared" si="21"/>
        <v>0</v>
      </c>
      <c r="BD21" s="211">
        <f t="shared" si="21"/>
        <v>0</v>
      </c>
      <c r="BE21" s="211">
        <f t="shared" si="21"/>
        <v>0</v>
      </c>
      <c r="BF21" s="211">
        <f t="shared" si="21"/>
        <v>0</v>
      </c>
      <c r="BG21" s="211">
        <f t="shared" si="21"/>
        <v>0</v>
      </c>
      <c r="BH21" s="211">
        <f t="shared" si="21"/>
        <v>0</v>
      </c>
      <c r="BI21" s="211">
        <f t="shared" si="21"/>
        <v>0</v>
      </c>
      <c r="BJ21" s="211">
        <f t="shared" si="21"/>
        <v>0</v>
      </c>
      <c r="BK21" s="211">
        <f t="shared" si="21"/>
        <v>0</v>
      </c>
      <c r="BL21" s="211">
        <f t="shared" si="21"/>
        <v>0</v>
      </c>
      <c r="BM21" s="211">
        <f t="shared" si="21"/>
        <v>0</v>
      </c>
      <c r="BN21" s="211">
        <f t="shared" si="21"/>
        <v>0</v>
      </c>
      <c r="BO21" s="211"/>
      <c r="BP21" s="131"/>
      <c r="BQ21" s="308">
        <f t="shared" si="16"/>
        <v>150</v>
      </c>
      <c r="BR21" s="308">
        <f t="shared" si="17"/>
        <v>11</v>
      </c>
      <c r="BS21" s="131"/>
      <c r="BT21" s="131"/>
      <c r="BU21" s="131"/>
    </row>
    <row r="22" spans="1:73" s="177" customFormat="1" ht="15" customHeight="1" x14ac:dyDescent="0.25">
      <c r="A22" s="131"/>
      <c r="B22" s="241">
        <f t="shared" si="18"/>
        <v>12</v>
      </c>
      <c r="C22" s="242">
        <f t="shared" si="19"/>
        <v>9594.17</v>
      </c>
      <c r="D22" s="254">
        <v>45695</v>
      </c>
      <c r="E22" s="255">
        <v>1083</v>
      </c>
      <c r="F22" s="247">
        <f t="shared" si="0"/>
        <v>-75</v>
      </c>
      <c r="G22" s="263" t="s">
        <v>164</v>
      </c>
      <c r="H22" s="264" t="s">
        <v>211</v>
      </c>
      <c r="I22" s="264" t="s">
        <v>218</v>
      </c>
      <c r="J22" s="265" t="s">
        <v>219</v>
      </c>
      <c r="K22" s="244">
        <f t="shared" si="1"/>
        <v>12</v>
      </c>
      <c r="L22" s="245">
        <f t="shared" si="2"/>
        <v>-75</v>
      </c>
      <c r="M22" s="275">
        <v>75</v>
      </c>
      <c r="N22" s="276" t="s">
        <v>110</v>
      </c>
      <c r="O22" s="277"/>
      <c r="P22" s="277" t="s">
        <v>214</v>
      </c>
      <c r="Q22" s="278" t="s">
        <v>111</v>
      </c>
      <c r="R22" s="275"/>
      <c r="S22" s="276" t="s">
        <v>110</v>
      </c>
      <c r="T22" s="279"/>
      <c r="U22" s="279"/>
      <c r="V22" s="278" t="s">
        <v>111</v>
      </c>
      <c r="W22" s="246">
        <f t="shared" si="3"/>
        <v>12</v>
      </c>
      <c r="X22" s="290"/>
      <c r="Y22" s="276" t="s">
        <v>110</v>
      </c>
      <c r="Z22" s="279"/>
      <c r="AA22" s="279"/>
      <c r="AB22" s="278" t="s">
        <v>111</v>
      </c>
      <c r="AC22" s="290"/>
      <c r="AD22" s="264" t="s">
        <v>110</v>
      </c>
      <c r="AE22" s="279"/>
      <c r="AF22" s="279"/>
      <c r="AG22" s="265" t="s">
        <v>111</v>
      </c>
      <c r="AH22" s="46"/>
      <c r="AI22" s="131">
        <f t="shared" si="4"/>
        <v>-75</v>
      </c>
      <c r="AJ22" s="131">
        <f t="shared" si="5"/>
        <v>0</v>
      </c>
      <c r="AK22" s="131">
        <f t="shared" si="6"/>
        <v>0</v>
      </c>
      <c r="AL22" s="131">
        <f t="shared" si="7"/>
        <v>0</v>
      </c>
      <c r="AM22" s="131"/>
      <c r="AN22" s="142" t="str">
        <f>IF(OR(Summary!$C11=0,Summary!$C11=""),"fnord",Summary!$C11)</f>
        <v>Undeposited funds</v>
      </c>
      <c r="AO22" s="143">
        <f t="shared" si="8"/>
        <v>0</v>
      </c>
      <c r="AP22" s="142" t="str">
        <f>IF(OR(Summary!$G21=0,Summary!$G21=""),"fnord",Summary!$G21)</f>
        <v>fnord</v>
      </c>
      <c r="AQ22" s="146">
        <f t="shared" si="9"/>
        <v>0</v>
      </c>
      <c r="AR22" s="220" t="s">
        <v>220</v>
      </c>
      <c r="AS22" s="144">
        <f t="shared" si="20"/>
        <v>0</v>
      </c>
      <c r="AT22" s="145" t="s">
        <v>221</v>
      </c>
      <c r="AU22" s="144">
        <f t="shared" si="10"/>
        <v>0</v>
      </c>
      <c r="AV22" s="145">
        <f t="shared" si="11"/>
        <v>0</v>
      </c>
      <c r="AW22" s="214">
        <f t="shared" si="12"/>
        <v>0</v>
      </c>
      <c r="AX22" s="209">
        <f t="shared" si="13"/>
        <v>0</v>
      </c>
      <c r="AY22" s="214">
        <f t="shared" si="14"/>
        <v>0</v>
      </c>
      <c r="AZ22" s="131"/>
      <c r="BA22" s="210" t="s">
        <v>222</v>
      </c>
      <c r="BB22" s="211">
        <f t="shared" si="21"/>
        <v>-75</v>
      </c>
      <c r="BC22" s="211">
        <f t="shared" si="21"/>
        <v>0</v>
      </c>
      <c r="BD22" s="211">
        <f t="shared" si="21"/>
        <v>0</v>
      </c>
      <c r="BE22" s="211">
        <f t="shared" si="21"/>
        <v>0</v>
      </c>
      <c r="BF22" s="211">
        <f t="shared" si="21"/>
        <v>0</v>
      </c>
      <c r="BG22" s="211">
        <f t="shared" si="21"/>
        <v>0</v>
      </c>
      <c r="BH22" s="211">
        <f t="shared" si="21"/>
        <v>0</v>
      </c>
      <c r="BI22" s="211">
        <f t="shared" si="21"/>
        <v>0</v>
      </c>
      <c r="BJ22" s="211">
        <f t="shared" si="21"/>
        <v>0</v>
      </c>
      <c r="BK22" s="211">
        <f t="shared" si="21"/>
        <v>0</v>
      </c>
      <c r="BL22" s="211">
        <f t="shared" si="21"/>
        <v>0</v>
      </c>
      <c r="BM22" s="211">
        <f t="shared" si="21"/>
        <v>0</v>
      </c>
      <c r="BN22" s="211">
        <f t="shared" si="21"/>
        <v>0</v>
      </c>
      <c r="BO22" s="211"/>
      <c r="BP22" s="131"/>
      <c r="BQ22" s="308">
        <f t="shared" si="16"/>
        <v>75</v>
      </c>
      <c r="BR22" s="308">
        <f t="shared" si="17"/>
        <v>12</v>
      </c>
      <c r="BS22" s="131"/>
      <c r="BT22" s="131"/>
      <c r="BU22" s="131"/>
    </row>
    <row r="23" spans="1:73" s="177" customFormat="1" ht="15" customHeight="1" x14ac:dyDescent="0.25">
      <c r="A23" s="131"/>
      <c r="B23" s="241">
        <f t="shared" si="18"/>
        <v>13</v>
      </c>
      <c r="C23" s="242">
        <f t="shared" si="19"/>
        <v>9394.17</v>
      </c>
      <c r="D23" s="254">
        <v>45695</v>
      </c>
      <c r="E23" s="255">
        <v>1084</v>
      </c>
      <c r="F23" s="247">
        <f t="shared" si="0"/>
        <v>-200</v>
      </c>
      <c r="G23" s="263" t="s">
        <v>164</v>
      </c>
      <c r="H23" s="264" t="s">
        <v>223</v>
      </c>
      <c r="I23" s="264" t="s">
        <v>224</v>
      </c>
      <c r="J23" s="265" t="s">
        <v>225</v>
      </c>
      <c r="K23" s="244">
        <f t="shared" si="1"/>
        <v>13</v>
      </c>
      <c r="L23" s="245">
        <f t="shared" si="2"/>
        <v>-200</v>
      </c>
      <c r="M23" s="275">
        <v>200</v>
      </c>
      <c r="N23" s="276" t="s">
        <v>110</v>
      </c>
      <c r="O23" s="277"/>
      <c r="P23" s="277" t="s">
        <v>214</v>
      </c>
      <c r="Q23" s="278" t="s">
        <v>111</v>
      </c>
      <c r="R23" s="275"/>
      <c r="S23" s="276" t="s">
        <v>110</v>
      </c>
      <c r="T23" s="279"/>
      <c r="U23" s="279"/>
      <c r="V23" s="278" t="s">
        <v>111</v>
      </c>
      <c r="W23" s="246">
        <f t="shared" si="3"/>
        <v>13</v>
      </c>
      <c r="X23" s="290"/>
      <c r="Y23" s="276" t="s">
        <v>110</v>
      </c>
      <c r="Z23" s="279"/>
      <c r="AA23" s="279"/>
      <c r="AB23" s="278" t="s">
        <v>111</v>
      </c>
      <c r="AC23" s="290"/>
      <c r="AD23" s="264" t="s">
        <v>110</v>
      </c>
      <c r="AE23" s="279"/>
      <c r="AF23" s="279"/>
      <c r="AG23" s="265" t="s">
        <v>111</v>
      </c>
      <c r="AH23" s="46"/>
      <c r="AI23" s="131">
        <f t="shared" si="4"/>
        <v>-200</v>
      </c>
      <c r="AJ23" s="131">
        <f t="shared" si="5"/>
        <v>0</v>
      </c>
      <c r="AK23" s="131">
        <f t="shared" si="6"/>
        <v>0</v>
      </c>
      <c r="AL23" s="131">
        <f t="shared" si="7"/>
        <v>0</v>
      </c>
      <c r="AM23" s="131"/>
      <c r="AN23" s="142" t="str">
        <f>IF(OR(Summary!$C12=0,Summary!$C12=""),"fnord",Summary!$C12)</f>
        <v>fnord</v>
      </c>
      <c r="AO23" s="143">
        <f t="shared" si="8"/>
        <v>0</v>
      </c>
      <c r="AP23" s="142" t="str">
        <f>IF(OR(Summary!$G22=0,Summary!$G22=""),"fnord",Summary!$G22)</f>
        <v>fnord</v>
      </c>
      <c r="AQ23" s="146">
        <f t="shared" si="9"/>
        <v>0</v>
      </c>
      <c r="AR23" s="220" t="s">
        <v>226</v>
      </c>
      <c r="AS23" s="144">
        <f t="shared" si="20"/>
        <v>0</v>
      </c>
      <c r="AT23" s="145" t="s">
        <v>227</v>
      </c>
      <c r="AU23" s="144">
        <f t="shared" si="10"/>
        <v>0</v>
      </c>
      <c r="AV23" s="145">
        <f t="shared" si="11"/>
        <v>0</v>
      </c>
      <c r="AW23" s="214">
        <f t="shared" si="12"/>
        <v>0</v>
      </c>
      <c r="AX23" s="209">
        <f t="shared" si="13"/>
        <v>0</v>
      </c>
      <c r="AY23" s="214">
        <f t="shared" si="14"/>
        <v>0</v>
      </c>
      <c r="AZ23" s="131"/>
      <c r="BA23" s="131"/>
      <c r="BB23" s="211">
        <f t="shared" si="21"/>
        <v>-200</v>
      </c>
      <c r="BC23" s="211">
        <f t="shared" si="21"/>
        <v>0</v>
      </c>
      <c r="BD23" s="211">
        <f t="shared" si="21"/>
        <v>0</v>
      </c>
      <c r="BE23" s="211">
        <f t="shared" si="21"/>
        <v>0</v>
      </c>
      <c r="BF23" s="211">
        <f t="shared" si="21"/>
        <v>0</v>
      </c>
      <c r="BG23" s="211">
        <f t="shared" si="21"/>
        <v>0</v>
      </c>
      <c r="BH23" s="211">
        <f t="shared" si="21"/>
        <v>0</v>
      </c>
      <c r="BI23" s="211">
        <f t="shared" si="21"/>
        <v>0</v>
      </c>
      <c r="BJ23" s="211">
        <f t="shared" si="21"/>
        <v>0</v>
      </c>
      <c r="BK23" s="211">
        <f t="shared" si="21"/>
        <v>0</v>
      </c>
      <c r="BL23" s="211">
        <f t="shared" si="21"/>
        <v>0</v>
      </c>
      <c r="BM23" s="211">
        <f t="shared" si="21"/>
        <v>0</v>
      </c>
      <c r="BN23" s="211">
        <f t="shared" si="21"/>
        <v>0</v>
      </c>
      <c r="BO23" s="211"/>
      <c r="BP23" s="131"/>
      <c r="BQ23" s="308">
        <f t="shared" si="16"/>
        <v>200</v>
      </c>
      <c r="BR23" s="308">
        <f t="shared" si="17"/>
        <v>13</v>
      </c>
      <c r="BS23" s="131"/>
      <c r="BT23" s="131"/>
      <c r="BU23" s="131"/>
    </row>
    <row r="24" spans="1:73" s="177" customFormat="1" ht="15" customHeight="1" x14ac:dyDescent="0.25">
      <c r="A24" s="131"/>
      <c r="B24" s="241">
        <f t="shared" si="18"/>
        <v>14</v>
      </c>
      <c r="C24" s="242">
        <f t="shared" si="19"/>
        <v>10221.48</v>
      </c>
      <c r="D24" s="254">
        <v>45721</v>
      </c>
      <c r="E24" s="255" t="s">
        <v>228</v>
      </c>
      <c r="F24" s="247">
        <f t="shared" si="0"/>
        <v>827.31</v>
      </c>
      <c r="G24" s="263" t="s">
        <v>164</v>
      </c>
      <c r="H24" s="264" t="s">
        <v>229</v>
      </c>
      <c r="I24" s="264" t="s">
        <v>230</v>
      </c>
      <c r="J24" s="265" t="s">
        <v>231</v>
      </c>
      <c r="K24" s="244">
        <f t="shared" si="1"/>
        <v>14</v>
      </c>
      <c r="L24" s="245">
        <f t="shared" si="2"/>
        <v>827.31</v>
      </c>
      <c r="M24" s="275">
        <v>398.14</v>
      </c>
      <c r="N24" s="276" t="s">
        <v>110</v>
      </c>
      <c r="O24" s="277" t="s">
        <v>196</v>
      </c>
      <c r="P24" s="277"/>
      <c r="Q24" s="278" t="s">
        <v>111</v>
      </c>
      <c r="R24" s="275">
        <v>414.17</v>
      </c>
      <c r="S24" s="276" t="s">
        <v>110</v>
      </c>
      <c r="T24" s="279" t="s">
        <v>196</v>
      </c>
      <c r="U24" s="279"/>
      <c r="V24" s="278" t="s">
        <v>111</v>
      </c>
      <c r="W24" s="246">
        <f t="shared" si="3"/>
        <v>14</v>
      </c>
      <c r="X24" s="290"/>
      <c r="Y24" s="276" t="s">
        <v>110</v>
      </c>
      <c r="Z24" s="279"/>
      <c r="AA24" s="279"/>
      <c r="AB24" s="278" t="s">
        <v>111</v>
      </c>
      <c r="AC24" s="290">
        <v>15</v>
      </c>
      <c r="AD24" s="264" t="s">
        <v>110</v>
      </c>
      <c r="AE24" s="279" t="s">
        <v>168</v>
      </c>
      <c r="AF24" s="279"/>
      <c r="AG24" s="265" t="s">
        <v>111</v>
      </c>
      <c r="AH24" s="46"/>
      <c r="AI24" s="131">
        <f t="shared" si="4"/>
        <v>398.14</v>
      </c>
      <c r="AJ24" s="131">
        <f t="shared" si="5"/>
        <v>414.17</v>
      </c>
      <c r="AK24" s="131">
        <f t="shared" si="6"/>
        <v>0</v>
      </c>
      <c r="AL24" s="131">
        <f t="shared" si="7"/>
        <v>15</v>
      </c>
      <c r="AM24" s="131"/>
      <c r="AN24" s="142" t="str">
        <f>IF(OR(Summary!$C13=0,Summary!$C13=""),"fnord",Summary!$C13)</f>
        <v>fnord</v>
      </c>
      <c r="AO24" s="143">
        <f t="shared" si="8"/>
        <v>0</v>
      </c>
      <c r="AP24" s="142" t="str">
        <f>IF(OR(Summary!$G23=0,Summary!$G23=""),"fnord",Summary!$G23)</f>
        <v>fnord</v>
      </c>
      <c r="AQ24" s="146">
        <f t="shared" si="9"/>
        <v>0</v>
      </c>
      <c r="AR24" s="220" t="s">
        <v>232</v>
      </c>
      <c r="AS24" s="144">
        <f t="shared" si="20"/>
        <v>0</v>
      </c>
      <c r="AT24" s="145" t="s">
        <v>233</v>
      </c>
      <c r="AU24" s="144">
        <f t="shared" si="10"/>
        <v>0</v>
      </c>
      <c r="AV24" s="145">
        <f t="shared" si="11"/>
        <v>0</v>
      </c>
      <c r="AW24" s="214">
        <f t="shared" si="12"/>
        <v>0</v>
      </c>
      <c r="AX24" s="209">
        <f t="shared" si="13"/>
        <v>0</v>
      </c>
      <c r="AY24" s="214">
        <f t="shared" si="14"/>
        <v>0</v>
      </c>
      <c r="AZ24" s="131"/>
      <c r="BA24" s="131"/>
      <c r="BB24" s="211">
        <f t="shared" si="21"/>
        <v>827.31</v>
      </c>
      <c r="BC24" s="211">
        <f t="shared" si="21"/>
        <v>0</v>
      </c>
      <c r="BD24" s="211">
        <f t="shared" si="21"/>
        <v>0</v>
      </c>
      <c r="BE24" s="211">
        <f t="shared" si="21"/>
        <v>0</v>
      </c>
      <c r="BF24" s="211">
        <f t="shared" si="21"/>
        <v>0</v>
      </c>
      <c r="BG24" s="211">
        <f t="shared" si="21"/>
        <v>0</v>
      </c>
      <c r="BH24" s="211">
        <f t="shared" si="21"/>
        <v>0</v>
      </c>
      <c r="BI24" s="211">
        <f t="shared" si="21"/>
        <v>0</v>
      </c>
      <c r="BJ24" s="211">
        <f t="shared" si="21"/>
        <v>0</v>
      </c>
      <c r="BK24" s="211">
        <f t="shared" si="21"/>
        <v>0</v>
      </c>
      <c r="BL24" s="211">
        <f t="shared" si="21"/>
        <v>0</v>
      </c>
      <c r="BM24" s="211">
        <f t="shared" si="21"/>
        <v>0</v>
      </c>
      <c r="BN24" s="211">
        <f t="shared" si="21"/>
        <v>0</v>
      </c>
      <c r="BO24" s="211"/>
      <c r="BP24" s="131"/>
      <c r="BQ24" s="308">
        <f t="shared" si="16"/>
        <v>827.31</v>
      </c>
      <c r="BR24" s="308">
        <f t="shared" si="17"/>
        <v>14</v>
      </c>
      <c r="BS24" s="131"/>
      <c r="BT24" s="131"/>
      <c r="BU24" s="131"/>
    </row>
    <row r="25" spans="1:73" s="177" customFormat="1" ht="15" customHeight="1" x14ac:dyDescent="0.25">
      <c r="A25" s="131"/>
      <c r="B25" s="241">
        <f t="shared" si="18"/>
        <v>15</v>
      </c>
      <c r="C25" s="242">
        <f t="shared" si="19"/>
        <v>10317.48</v>
      </c>
      <c r="D25" s="254">
        <v>45721</v>
      </c>
      <c r="E25" s="255" t="s">
        <v>234</v>
      </c>
      <c r="F25" s="247">
        <f t="shared" si="0"/>
        <v>96</v>
      </c>
      <c r="G25" s="263" t="s">
        <v>167</v>
      </c>
      <c r="H25" s="264" t="s">
        <v>200</v>
      </c>
      <c r="I25" s="264" t="s">
        <v>201</v>
      </c>
      <c r="J25" s="265" t="s">
        <v>235</v>
      </c>
      <c r="K25" s="244">
        <f t="shared" si="1"/>
        <v>15</v>
      </c>
      <c r="L25" s="245">
        <f t="shared" si="2"/>
        <v>96</v>
      </c>
      <c r="M25" s="275">
        <v>96</v>
      </c>
      <c r="N25" s="276" t="s">
        <v>110</v>
      </c>
      <c r="O25" s="277" t="s">
        <v>168</v>
      </c>
      <c r="P25" s="277"/>
      <c r="Q25" s="278" t="s">
        <v>111</v>
      </c>
      <c r="R25" s="275"/>
      <c r="S25" s="276" t="s">
        <v>110</v>
      </c>
      <c r="T25" s="279"/>
      <c r="U25" s="279"/>
      <c r="V25" s="278" t="s">
        <v>111</v>
      </c>
      <c r="W25" s="246">
        <f t="shared" si="3"/>
        <v>15</v>
      </c>
      <c r="X25" s="290"/>
      <c r="Y25" s="276" t="s">
        <v>110</v>
      </c>
      <c r="Z25" s="279"/>
      <c r="AA25" s="279"/>
      <c r="AB25" s="278" t="s">
        <v>111</v>
      </c>
      <c r="AC25" s="290"/>
      <c r="AD25" s="264" t="s">
        <v>110</v>
      </c>
      <c r="AE25" s="279"/>
      <c r="AF25" s="279"/>
      <c r="AG25" s="265" t="s">
        <v>111</v>
      </c>
      <c r="AH25" s="46"/>
      <c r="AI25" s="131">
        <f t="shared" si="4"/>
        <v>96</v>
      </c>
      <c r="AJ25" s="131">
        <f t="shared" si="5"/>
        <v>0</v>
      </c>
      <c r="AK25" s="131">
        <f t="shared" si="6"/>
        <v>0</v>
      </c>
      <c r="AL25" s="131">
        <f t="shared" si="7"/>
        <v>0</v>
      </c>
      <c r="AM25" s="131"/>
      <c r="AN25" s="142" t="str">
        <f>IF(OR(Summary!$C14=0,Summary!$C14=""),"fnord",Summary!$C14)</f>
        <v>fnord</v>
      </c>
      <c r="AO25" s="143">
        <f t="shared" si="8"/>
        <v>0</v>
      </c>
      <c r="AP25" s="142" t="str">
        <f>IF(OR(Summary!$G24=0,Summary!$G24=""),"fnord",Summary!$G24)</f>
        <v>fnord</v>
      </c>
      <c r="AQ25" s="146">
        <f t="shared" si="9"/>
        <v>0</v>
      </c>
      <c r="AR25" s="220" t="s">
        <v>236</v>
      </c>
      <c r="AS25" s="144">
        <f t="shared" si="20"/>
        <v>0</v>
      </c>
      <c r="AT25" s="145" t="s">
        <v>237</v>
      </c>
      <c r="AU25" s="144">
        <f t="shared" si="10"/>
        <v>0</v>
      </c>
      <c r="AV25" s="145">
        <f t="shared" si="11"/>
        <v>0</v>
      </c>
      <c r="AW25" s="214">
        <f t="shared" si="12"/>
        <v>0</v>
      </c>
      <c r="AX25" s="209">
        <f t="shared" si="13"/>
        <v>0</v>
      </c>
      <c r="AY25" s="214">
        <f t="shared" si="14"/>
        <v>0</v>
      </c>
      <c r="AZ25" s="131"/>
      <c r="BA25" s="131"/>
      <c r="BB25" s="211">
        <f t="shared" si="21"/>
        <v>96</v>
      </c>
      <c r="BC25" s="211">
        <f t="shared" si="21"/>
        <v>0</v>
      </c>
      <c r="BD25" s="211">
        <f t="shared" si="21"/>
        <v>0</v>
      </c>
      <c r="BE25" s="211">
        <f t="shared" si="21"/>
        <v>0</v>
      </c>
      <c r="BF25" s="211">
        <f t="shared" si="21"/>
        <v>0</v>
      </c>
      <c r="BG25" s="211">
        <f t="shared" si="21"/>
        <v>0</v>
      </c>
      <c r="BH25" s="211">
        <f t="shared" si="21"/>
        <v>0</v>
      </c>
      <c r="BI25" s="211">
        <f t="shared" si="21"/>
        <v>0</v>
      </c>
      <c r="BJ25" s="211">
        <f t="shared" si="21"/>
        <v>0</v>
      </c>
      <c r="BK25" s="211">
        <f t="shared" si="21"/>
        <v>0</v>
      </c>
      <c r="BL25" s="211">
        <f t="shared" si="21"/>
        <v>0</v>
      </c>
      <c r="BM25" s="211">
        <f t="shared" si="21"/>
        <v>0</v>
      </c>
      <c r="BN25" s="211">
        <f t="shared" si="21"/>
        <v>0</v>
      </c>
      <c r="BO25" s="211"/>
      <c r="BP25" s="131"/>
      <c r="BQ25" s="308">
        <f t="shared" si="16"/>
        <v>96</v>
      </c>
      <c r="BR25" s="308">
        <f t="shared" si="17"/>
        <v>15</v>
      </c>
      <c r="BS25" s="131"/>
      <c r="BT25" s="131"/>
      <c r="BU25" s="131"/>
    </row>
    <row r="26" spans="1:73" s="177" customFormat="1" ht="15" customHeight="1" x14ac:dyDescent="0.25">
      <c r="A26" s="131"/>
      <c r="B26" s="241">
        <f t="shared" si="18"/>
        <v>16</v>
      </c>
      <c r="C26" s="242">
        <f t="shared" si="19"/>
        <v>10027.68</v>
      </c>
      <c r="D26" s="254">
        <v>45727</v>
      </c>
      <c r="E26" s="255">
        <v>1085</v>
      </c>
      <c r="F26" s="247">
        <f t="shared" si="0"/>
        <v>-289.8</v>
      </c>
      <c r="G26" s="263" t="s">
        <v>167</v>
      </c>
      <c r="H26" s="264" t="s">
        <v>229</v>
      </c>
      <c r="I26" s="264" t="s">
        <v>238</v>
      </c>
      <c r="J26" s="265" t="s">
        <v>239</v>
      </c>
      <c r="K26" s="244">
        <f t="shared" si="1"/>
        <v>16</v>
      </c>
      <c r="L26" s="245">
        <f t="shared" si="2"/>
        <v>-289.8</v>
      </c>
      <c r="M26" s="275">
        <v>289.8</v>
      </c>
      <c r="N26" s="276" t="s">
        <v>110</v>
      </c>
      <c r="O26" s="277"/>
      <c r="P26" s="277" t="s">
        <v>240</v>
      </c>
      <c r="Q26" s="278" t="s">
        <v>111</v>
      </c>
      <c r="R26" s="275"/>
      <c r="S26" s="276" t="s">
        <v>110</v>
      </c>
      <c r="T26" s="279"/>
      <c r="U26" s="279"/>
      <c r="V26" s="278" t="s">
        <v>111</v>
      </c>
      <c r="W26" s="246">
        <f t="shared" si="3"/>
        <v>16</v>
      </c>
      <c r="X26" s="290"/>
      <c r="Y26" s="276" t="s">
        <v>110</v>
      </c>
      <c r="Z26" s="279"/>
      <c r="AA26" s="279"/>
      <c r="AB26" s="278" t="s">
        <v>111</v>
      </c>
      <c r="AC26" s="290"/>
      <c r="AD26" s="264" t="s">
        <v>110</v>
      </c>
      <c r="AE26" s="279"/>
      <c r="AF26" s="279"/>
      <c r="AG26" s="265" t="s">
        <v>111</v>
      </c>
      <c r="AH26" s="46"/>
      <c r="AI26" s="131">
        <f t="shared" si="4"/>
        <v>-289.8</v>
      </c>
      <c r="AJ26" s="131">
        <f t="shared" si="5"/>
        <v>0</v>
      </c>
      <c r="AK26" s="131">
        <f t="shared" si="6"/>
        <v>0</v>
      </c>
      <c r="AL26" s="131">
        <f t="shared" si="7"/>
        <v>0</v>
      </c>
      <c r="AM26" s="131"/>
      <c r="AN26" s="142" t="str">
        <f>IF(OR(Summary!$C15=0,Summary!$C15=""),"fnord",Summary!$C15)</f>
        <v>fnord</v>
      </c>
      <c r="AO26" s="143">
        <f t="shared" si="8"/>
        <v>0</v>
      </c>
      <c r="AP26" s="142" t="str">
        <f>IF(OR(Summary!$G25=0,Summary!$G25=""),"fnord",Summary!$G25)</f>
        <v>fnord</v>
      </c>
      <c r="AQ26" s="146">
        <f t="shared" si="9"/>
        <v>0</v>
      </c>
      <c r="AR26" s="220" t="s">
        <v>241</v>
      </c>
      <c r="AS26" s="144">
        <f t="shared" si="20"/>
        <v>0</v>
      </c>
      <c r="AT26" s="145" t="s">
        <v>242</v>
      </c>
      <c r="AU26" s="144">
        <f t="shared" si="10"/>
        <v>0</v>
      </c>
      <c r="AV26" s="145">
        <f t="shared" si="11"/>
        <v>0</v>
      </c>
      <c r="AW26" s="224">
        <f t="shared" si="12"/>
        <v>0</v>
      </c>
      <c r="AX26" s="209">
        <f t="shared" si="13"/>
        <v>0</v>
      </c>
      <c r="AY26" s="214">
        <f t="shared" si="14"/>
        <v>0</v>
      </c>
      <c r="AZ26" s="131"/>
      <c r="BA26" s="131"/>
      <c r="BB26" s="211">
        <f t="shared" si="21"/>
        <v>-289.8</v>
      </c>
      <c r="BC26" s="211">
        <f t="shared" si="21"/>
        <v>0</v>
      </c>
      <c r="BD26" s="211">
        <f t="shared" si="21"/>
        <v>0</v>
      </c>
      <c r="BE26" s="211">
        <f t="shared" si="21"/>
        <v>0</v>
      </c>
      <c r="BF26" s="211">
        <f t="shared" si="21"/>
        <v>0</v>
      </c>
      <c r="BG26" s="211">
        <f t="shared" si="21"/>
        <v>0</v>
      </c>
      <c r="BH26" s="211">
        <f t="shared" si="21"/>
        <v>0</v>
      </c>
      <c r="BI26" s="211">
        <f t="shared" si="21"/>
        <v>0</v>
      </c>
      <c r="BJ26" s="211">
        <f t="shared" si="21"/>
        <v>0</v>
      </c>
      <c r="BK26" s="211">
        <f t="shared" si="21"/>
        <v>0</v>
      </c>
      <c r="BL26" s="211">
        <f t="shared" si="21"/>
        <v>0</v>
      </c>
      <c r="BM26" s="211">
        <f t="shared" si="21"/>
        <v>0</v>
      </c>
      <c r="BN26" s="211">
        <f t="shared" si="21"/>
        <v>0</v>
      </c>
      <c r="BO26" s="211"/>
      <c r="BP26" s="131"/>
      <c r="BQ26" s="308">
        <f t="shared" si="16"/>
        <v>289.8</v>
      </c>
      <c r="BR26" s="308">
        <f t="shared" si="17"/>
        <v>16</v>
      </c>
      <c r="BS26" s="131"/>
      <c r="BT26" s="131"/>
      <c r="BU26" s="131"/>
    </row>
    <row r="27" spans="1:73" s="177" customFormat="1" ht="15" customHeight="1" x14ac:dyDescent="0.25">
      <c r="A27" s="131"/>
      <c r="B27" s="241">
        <f t="shared" si="18"/>
        <v>17</v>
      </c>
      <c r="C27" s="242">
        <f t="shared" si="19"/>
        <v>10107.68</v>
      </c>
      <c r="D27" s="254">
        <v>45728</v>
      </c>
      <c r="E27" s="255" t="s">
        <v>243</v>
      </c>
      <c r="F27" s="247">
        <f t="shared" si="0"/>
        <v>80</v>
      </c>
      <c r="G27" s="263" t="s">
        <v>167</v>
      </c>
      <c r="H27" s="264" t="s">
        <v>200</v>
      </c>
      <c r="I27" s="264" t="s">
        <v>244</v>
      </c>
      <c r="J27" s="265" t="s">
        <v>235</v>
      </c>
      <c r="K27" s="244">
        <f t="shared" si="1"/>
        <v>17</v>
      </c>
      <c r="L27" s="245">
        <f t="shared" si="2"/>
        <v>80</v>
      </c>
      <c r="M27" s="275">
        <v>80</v>
      </c>
      <c r="N27" s="276" t="s">
        <v>110</v>
      </c>
      <c r="O27" s="277" t="s">
        <v>168</v>
      </c>
      <c r="P27" s="277"/>
      <c r="Q27" s="278" t="s">
        <v>111</v>
      </c>
      <c r="R27" s="275"/>
      <c r="S27" s="276" t="s">
        <v>110</v>
      </c>
      <c r="T27" s="279"/>
      <c r="U27" s="279"/>
      <c r="V27" s="278" t="s">
        <v>111</v>
      </c>
      <c r="W27" s="246">
        <f t="shared" si="3"/>
        <v>17</v>
      </c>
      <c r="X27" s="290"/>
      <c r="Y27" s="276" t="s">
        <v>110</v>
      </c>
      <c r="Z27" s="279"/>
      <c r="AA27" s="279"/>
      <c r="AB27" s="278" t="s">
        <v>111</v>
      </c>
      <c r="AC27" s="290"/>
      <c r="AD27" s="264" t="s">
        <v>110</v>
      </c>
      <c r="AE27" s="279"/>
      <c r="AF27" s="279"/>
      <c r="AG27" s="265" t="s">
        <v>111</v>
      </c>
      <c r="AH27" s="46"/>
      <c r="AI27" s="131">
        <f t="shared" si="4"/>
        <v>80</v>
      </c>
      <c r="AJ27" s="131">
        <f t="shared" si="5"/>
        <v>0</v>
      </c>
      <c r="AK27" s="131">
        <f t="shared" si="6"/>
        <v>0</v>
      </c>
      <c r="AL27" s="131">
        <f t="shared" si="7"/>
        <v>0</v>
      </c>
      <c r="AM27" s="131"/>
      <c r="AN27" s="142" t="str">
        <f>IF(OR(Summary!$C16=0,Summary!$C16=""),"fnord",Summary!$C16)</f>
        <v>fnord</v>
      </c>
      <c r="AO27" s="143">
        <f t="shared" si="8"/>
        <v>0</v>
      </c>
      <c r="AP27" s="142" t="str">
        <f>IF(OR(Summary!$G26=0,Summary!$G26=""),"fnord",Summary!$G26)</f>
        <v>fnord</v>
      </c>
      <c r="AQ27" s="146">
        <f t="shared" si="9"/>
        <v>0</v>
      </c>
      <c r="AR27" s="221" t="s">
        <v>245</v>
      </c>
      <c r="AS27" s="148">
        <f t="shared" si="20"/>
        <v>0</v>
      </c>
      <c r="AT27" s="145" t="s">
        <v>195</v>
      </c>
      <c r="AU27" s="144">
        <f t="shared" si="10"/>
        <v>42.34</v>
      </c>
      <c r="AV27" s="145">
        <f t="shared" si="11"/>
        <v>0</v>
      </c>
      <c r="AW27" s="214">
        <f t="shared" si="12"/>
        <v>0</v>
      </c>
      <c r="AX27" s="209">
        <f t="shared" si="13"/>
        <v>0</v>
      </c>
      <c r="AY27" s="214">
        <f t="shared" si="14"/>
        <v>1</v>
      </c>
      <c r="AZ27" s="131"/>
      <c r="BA27" s="131"/>
      <c r="BB27" s="211">
        <f t="shared" si="21"/>
        <v>80</v>
      </c>
      <c r="BC27" s="211">
        <f t="shared" si="21"/>
        <v>0</v>
      </c>
      <c r="BD27" s="211">
        <f t="shared" si="21"/>
        <v>0</v>
      </c>
      <c r="BE27" s="211">
        <f t="shared" si="21"/>
        <v>0</v>
      </c>
      <c r="BF27" s="211">
        <f t="shared" si="21"/>
        <v>0</v>
      </c>
      <c r="BG27" s="211">
        <f t="shared" si="21"/>
        <v>0</v>
      </c>
      <c r="BH27" s="211">
        <f t="shared" si="21"/>
        <v>0</v>
      </c>
      <c r="BI27" s="211">
        <f t="shared" si="21"/>
        <v>0</v>
      </c>
      <c r="BJ27" s="211">
        <f t="shared" si="21"/>
        <v>0</v>
      </c>
      <c r="BK27" s="211">
        <f t="shared" si="21"/>
        <v>0</v>
      </c>
      <c r="BL27" s="211">
        <f t="shared" si="21"/>
        <v>0</v>
      </c>
      <c r="BM27" s="211">
        <f t="shared" si="21"/>
        <v>0</v>
      </c>
      <c r="BN27" s="211">
        <f t="shared" si="21"/>
        <v>0</v>
      </c>
      <c r="BO27" s="211"/>
      <c r="BP27" s="131"/>
      <c r="BQ27" s="308">
        <f t="shared" si="16"/>
        <v>80</v>
      </c>
      <c r="BR27" s="308">
        <f t="shared" si="17"/>
        <v>17</v>
      </c>
      <c r="BS27" s="131"/>
      <c r="BT27" s="131"/>
      <c r="BU27" s="131"/>
    </row>
    <row r="28" spans="1:73" s="177" customFormat="1" ht="15" customHeight="1" x14ac:dyDescent="0.25">
      <c r="A28" s="131"/>
      <c r="B28" s="241">
        <f t="shared" si="18"/>
        <v>18</v>
      </c>
      <c r="C28" s="242">
        <f t="shared" si="19"/>
        <v>10002.68</v>
      </c>
      <c r="D28" s="254">
        <v>45727</v>
      </c>
      <c r="E28" s="255">
        <v>1086</v>
      </c>
      <c r="F28" s="247">
        <f t="shared" si="0"/>
        <v>-105</v>
      </c>
      <c r="G28" s="263" t="s">
        <v>167</v>
      </c>
      <c r="H28" s="264" t="s">
        <v>246</v>
      </c>
      <c r="I28" s="264" t="s">
        <v>247</v>
      </c>
      <c r="J28" s="265" t="s">
        <v>248</v>
      </c>
      <c r="K28" s="244">
        <f t="shared" si="1"/>
        <v>18</v>
      </c>
      <c r="L28" s="245">
        <f t="shared" si="2"/>
        <v>-105</v>
      </c>
      <c r="M28" s="275">
        <v>105</v>
      </c>
      <c r="N28" s="276" t="s">
        <v>110</v>
      </c>
      <c r="O28" s="277"/>
      <c r="P28" s="277" t="s">
        <v>245</v>
      </c>
      <c r="Q28" s="278" t="s">
        <v>111</v>
      </c>
      <c r="R28" s="275"/>
      <c r="S28" s="276" t="s">
        <v>110</v>
      </c>
      <c r="T28" s="279"/>
      <c r="U28" s="279"/>
      <c r="V28" s="278" t="s">
        <v>111</v>
      </c>
      <c r="W28" s="246">
        <f t="shared" si="3"/>
        <v>18</v>
      </c>
      <c r="X28" s="290"/>
      <c r="Y28" s="276" t="s">
        <v>110</v>
      </c>
      <c r="Z28" s="279"/>
      <c r="AA28" s="279"/>
      <c r="AB28" s="278" t="s">
        <v>111</v>
      </c>
      <c r="AC28" s="290"/>
      <c r="AD28" s="264" t="s">
        <v>110</v>
      </c>
      <c r="AE28" s="279"/>
      <c r="AF28" s="279"/>
      <c r="AG28" s="265" t="s">
        <v>111</v>
      </c>
      <c r="AH28" s="46"/>
      <c r="AI28" s="131">
        <f t="shared" si="4"/>
        <v>-105</v>
      </c>
      <c r="AJ28" s="131">
        <f t="shared" si="5"/>
        <v>0</v>
      </c>
      <c r="AK28" s="131">
        <f t="shared" si="6"/>
        <v>0</v>
      </c>
      <c r="AL28" s="131">
        <f t="shared" si="7"/>
        <v>0</v>
      </c>
      <c r="AM28" s="131"/>
      <c r="AN28" s="142" t="str">
        <f>IF(OR(Summary!$C17=0,Summary!$C17=""),"fnord",Summary!$C17)</f>
        <v>fnord</v>
      </c>
      <c r="AO28" s="143">
        <f t="shared" si="8"/>
        <v>0</v>
      </c>
      <c r="AP28" s="142" t="str">
        <f>IF(OR(Summary!$G27=0,Summary!$G27=""),"fnord",Summary!$G27)</f>
        <v>fnord</v>
      </c>
      <c r="AQ28" s="146">
        <f t="shared" si="9"/>
        <v>0</v>
      </c>
      <c r="AR28" s="222"/>
      <c r="AS28" s="143"/>
      <c r="AT28" s="145" t="s">
        <v>180</v>
      </c>
      <c r="AU28" s="144">
        <f t="shared" si="10"/>
        <v>34.33</v>
      </c>
      <c r="AV28" s="145">
        <f t="shared" si="11"/>
        <v>0</v>
      </c>
      <c r="AW28" s="214">
        <f t="shared" si="12"/>
        <v>0</v>
      </c>
      <c r="AX28" s="131"/>
      <c r="AY28" s="214">
        <f t="shared" si="14"/>
        <v>1</v>
      </c>
      <c r="AZ28" s="131"/>
      <c r="BA28" s="131"/>
      <c r="BB28" s="211">
        <f t="shared" si="21"/>
        <v>-105</v>
      </c>
      <c r="BC28" s="211">
        <f t="shared" si="21"/>
        <v>0</v>
      </c>
      <c r="BD28" s="211">
        <f t="shared" si="21"/>
        <v>0</v>
      </c>
      <c r="BE28" s="211">
        <f t="shared" si="21"/>
        <v>0</v>
      </c>
      <c r="BF28" s="211">
        <f t="shared" si="21"/>
        <v>0</v>
      </c>
      <c r="BG28" s="211">
        <f t="shared" si="21"/>
        <v>0</v>
      </c>
      <c r="BH28" s="211">
        <f t="shared" si="21"/>
        <v>0</v>
      </c>
      <c r="BI28" s="211">
        <f t="shared" si="21"/>
        <v>0</v>
      </c>
      <c r="BJ28" s="211">
        <f t="shared" si="21"/>
        <v>0</v>
      </c>
      <c r="BK28" s="211">
        <f t="shared" si="21"/>
        <v>0</v>
      </c>
      <c r="BL28" s="211">
        <f t="shared" si="21"/>
        <v>0</v>
      </c>
      <c r="BM28" s="211">
        <f t="shared" si="21"/>
        <v>0</v>
      </c>
      <c r="BN28" s="211">
        <f t="shared" si="21"/>
        <v>0</v>
      </c>
      <c r="BO28" s="211"/>
      <c r="BP28" s="131"/>
      <c r="BQ28" s="308">
        <f t="shared" si="16"/>
        <v>105</v>
      </c>
      <c r="BR28" s="308">
        <f t="shared" si="17"/>
        <v>18</v>
      </c>
      <c r="BS28" s="131"/>
      <c r="BT28" s="131"/>
      <c r="BU28" s="131"/>
    </row>
    <row r="29" spans="1:73" s="177" customFormat="1" ht="15" customHeight="1" x14ac:dyDescent="0.25">
      <c r="A29" s="131"/>
      <c r="B29" s="241">
        <f t="shared" si="18"/>
        <v>19</v>
      </c>
      <c r="C29" s="242">
        <f t="shared" si="19"/>
        <v>10002.68</v>
      </c>
      <c r="D29" s="254"/>
      <c r="E29" s="255"/>
      <c r="F29" s="247">
        <f t="shared" si="0"/>
        <v>0</v>
      </c>
      <c r="G29" s="263"/>
      <c r="H29" s="264"/>
      <c r="I29" s="264"/>
      <c r="J29" s="265"/>
      <c r="K29" s="244">
        <f t="shared" si="1"/>
        <v>19</v>
      </c>
      <c r="L29" s="245">
        <f t="shared" si="2"/>
        <v>0</v>
      </c>
      <c r="M29" s="275"/>
      <c r="N29" s="276" t="s">
        <v>110</v>
      </c>
      <c r="O29" s="277"/>
      <c r="P29" s="277"/>
      <c r="Q29" s="278" t="s">
        <v>111</v>
      </c>
      <c r="R29" s="275"/>
      <c r="S29" s="276" t="s">
        <v>110</v>
      </c>
      <c r="T29" s="279"/>
      <c r="U29" s="279"/>
      <c r="V29" s="278" t="s">
        <v>111</v>
      </c>
      <c r="W29" s="246">
        <f t="shared" si="3"/>
        <v>19</v>
      </c>
      <c r="X29" s="290"/>
      <c r="Y29" s="276" t="s">
        <v>110</v>
      </c>
      <c r="Z29" s="279"/>
      <c r="AA29" s="279"/>
      <c r="AB29" s="278" t="s">
        <v>111</v>
      </c>
      <c r="AC29" s="290"/>
      <c r="AD29" s="264" t="s">
        <v>110</v>
      </c>
      <c r="AE29" s="279"/>
      <c r="AF29" s="279"/>
      <c r="AG29" s="265" t="s">
        <v>111</v>
      </c>
      <c r="AH29" s="46"/>
      <c r="AI29" s="131">
        <f t="shared" si="4"/>
        <v>0</v>
      </c>
      <c r="AJ29" s="131">
        <f t="shared" si="5"/>
        <v>0</v>
      </c>
      <c r="AK29" s="131">
        <f t="shared" si="6"/>
        <v>0</v>
      </c>
      <c r="AL29" s="131">
        <f t="shared" si="7"/>
        <v>0</v>
      </c>
      <c r="AM29" s="131"/>
      <c r="AN29" s="142" t="str">
        <f>IF(OR(Summary!$C18=0,Summary!$C18=""),"fnord",Summary!$C18)</f>
        <v>fnord</v>
      </c>
      <c r="AO29" s="143">
        <f t="shared" si="8"/>
        <v>0</v>
      </c>
      <c r="AP29" s="142" t="str">
        <f>IF(OR(Summary!$G28=0,Summary!$G28=""),"fnord",Summary!$G28)</f>
        <v>fnord</v>
      </c>
      <c r="AQ29" s="146">
        <f t="shared" si="9"/>
        <v>0</v>
      </c>
      <c r="AR29" s="222"/>
      <c r="AS29" s="143"/>
      <c r="AT29" s="145" t="s">
        <v>249</v>
      </c>
      <c r="AU29" s="144">
        <f t="shared" si="10"/>
        <v>0</v>
      </c>
      <c r="AV29" s="145">
        <f t="shared" si="11"/>
        <v>0</v>
      </c>
      <c r="AW29" s="214">
        <f t="shared" si="12"/>
        <v>0</v>
      </c>
      <c r="AX29" s="131"/>
      <c r="AY29" s="214">
        <f t="shared" si="14"/>
        <v>0</v>
      </c>
      <c r="AZ29" s="131"/>
      <c r="BA29" s="131"/>
      <c r="BB29" s="211">
        <f t="shared" si="21"/>
        <v>0</v>
      </c>
      <c r="BC29" s="211">
        <f t="shared" si="21"/>
        <v>0</v>
      </c>
      <c r="BD29" s="211">
        <f t="shared" si="21"/>
        <v>0</v>
      </c>
      <c r="BE29" s="211">
        <f t="shared" si="21"/>
        <v>0</v>
      </c>
      <c r="BF29" s="211">
        <f t="shared" si="21"/>
        <v>0</v>
      </c>
      <c r="BG29" s="211">
        <f t="shared" si="21"/>
        <v>0</v>
      </c>
      <c r="BH29" s="211">
        <f t="shared" si="21"/>
        <v>0</v>
      </c>
      <c r="BI29" s="211">
        <f t="shared" si="21"/>
        <v>0</v>
      </c>
      <c r="BJ29" s="211">
        <f t="shared" si="21"/>
        <v>0</v>
      </c>
      <c r="BK29" s="211">
        <f t="shared" si="21"/>
        <v>0</v>
      </c>
      <c r="BL29" s="211">
        <f t="shared" si="21"/>
        <v>0</v>
      </c>
      <c r="BM29" s="211">
        <f t="shared" si="21"/>
        <v>0</v>
      </c>
      <c r="BN29" s="211">
        <f t="shared" si="21"/>
        <v>0</v>
      </c>
      <c r="BO29" s="211"/>
      <c r="BP29" s="131"/>
      <c r="BQ29" s="308">
        <f t="shared" si="16"/>
        <v>0</v>
      </c>
      <c r="BR29" s="308">
        <f t="shared" si="17"/>
        <v>0</v>
      </c>
      <c r="BS29" s="131"/>
      <c r="BT29" s="131"/>
      <c r="BU29" s="131"/>
    </row>
    <row r="30" spans="1:73" s="177" customFormat="1" ht="15" customHeight="1" x14ac:dyDescent="0.25">
      <c r="A30" s="131"/>
      <c r="B30" s="241">
        <f t="shared" si="18"/>
        <v>20</v>
      </c>
      <c r="C30" s="242">
        <f t="shared" si="19"/>
        <v>10087.68</v>
      </c>
      <c r="D30" s="254">
        <v>45741</v>
      </c>
      <c r="E30" s="255" t="s">
        <v>250</v>
      </c>
      <c r="F30" s="247">
        <f t="shared" si="0"/>
        <v>85</v>
      </c>
      <c r="G30" s="263" t="s">
        <v>167</v>
      </c>
      <c r="H30" s="264" t="s">
        <v>200</v>
      </c>
      <c r="I30" s="264" t="s">
        <v>244</v>
      </c>
      <c r="J30" s="265" t="s">
        <v>235</v>
      </c>
      <c r="K30" s="244">
        <f t="shared" si="1"/>
        <v>20</v>
      </c>
      <c r="L30" s="245">
        <f t="shared" si="2"/>
        <v>85</v>
      </c>
      <c r="M30" s="275">
        <v>85</v>
      </c>
      <c r="N30" s="276" t="s">
        <v>110</v>
      </c>
      <c r="O30" s="277" t="s">
        <v>168</v>
      </c>
      <c r="P30" s="277"/>
      <c r="Q30" s="278" t="s">
        <v>111</v>
      </c>
      <c r="R30" s="275"/>
      <c r="S30" s="276" t="s">
        <v>110</v>
      </c>
      <c r="T30" s="279"/>
      <c r="U30" s="279"/>
      <c r="V30" s="278" t="s">
        <v>111</v>
      </c>
      <c r="W30" s="246">
        <f t="shared" si="3"/>
        <v>20</v>
      </c>
      <c r="X30" s="290"/>
      <c r="Y30" s="276" t="s">
        <v>110</v>
      </c>
      <c r="Z30" s="279"/>
      <c r="AA30" s="279"/>
      <c r="AB30" s="278" t="s">
        <v>111</v>
      </c>
      <c r="AC30" s="290"/>
      <c r="AD30" s="264" t="s">
        <v>110</v>
      </c>
      <c r="AE30" s="279"/>
      <c r="AF30" s="279"/>
      <c r="AG30" s="265" t="s">
        <v>111</v>
      </c>
      <c r="AH30" s="46"/>
      <c r="AI30" s="131">
        <f t="shared" si="4"/>
        <v>85</v>
      </c>
      <c r="AJ30" s="131">
        <f t="shared" si="5"/>
        <v>0</v>
      </c>
      <c r="AK30" s="131">
        <f t="shared" si="6"/>
        <v>0</v>
      </c>
      <c r="AL30" s="131">
        <f t="shared" si="7"/>
        <v>0</v>
      </c>
      <c r="AM30" s="131"/>
      <c r="AN30" s="142" t="str">
        <f>IF(OR(Summary!$C19=0,Summary!$C19=""),"fnord",Summary!$C19)</f>
        <v>fnord</v>
      </c>
      <c r="AO30" s="143">
        <f t="shared" si="8"/>
        <v>0</v>
      </c>
      <c r="AP30" s="142" t="str">
        <f>IF(OR(Summary!$G29=0,Summary!$G29=""),"fnord",Summary!$G29)</f>
        <v>fnord</v>
      </c>
      <c r="AQ30" s="146">
        <f t="shared" si="9"/>
        <v>0</v>
      </c>
      <c r="AR30" s="222"/>
      <c r="AS30" s="143"/>
      <c r="AT30" s="145" t="s">
        <v>251</v>
      </c>
      <c r="AU30" s="144">
        <f t="shared" si="10"/>
        <v>0</v>
      </c>
      <c r="AV30" s="145">
        <f t="shared" si="11"/>
        <v>0</v>
      </c>
      <c r="AW30" s="214">
        <f t="shared" si="12"/>
        <v>0</v>
      </c>
      <c r="AX30" s="131"/>
      <c r="AY30" s="214">
        <f t="shared" si="14"/>
        <v>0</v>
      </c>
      <c r="AZ30" s="131"/>
      <c r="BA30" s="131"/>
      <c r="BB30" s="211">
        <f t="shared" si="21"/>
        <v>85</v>
      </c>
      <c r="BC30" s="211">
        <f t="shared" si="21"/>
        <v>0</v>
      </c>
      <c r="BD30" s="211">
        <f t="shared" si="21"/>
        <v>0</v>
      </c>
      <c r="BE30" s="211">
        <f t="shared" si="21"/>
        <v>0</v>
      </c>
      <c r="BF30" s="211">
        <f t="shared" si="21"/>
        <v>0</v>
      </c>
      <c r="BG30" s="211">
        <f t="shared" si="21"/>
        <v>0</v>
      </c>
      <c r="BH30" s="211">
        <f t="shared" si="21"/>
        <v>0</v>
      </c>
      <c r="BI30" s="211">
        <f t="shared" si="21"/>
        <v>0</v>
      </c>
      <c r="BJ30" s="211">
        <f t="shared" si="21"/>
        <v>0</v>
      </c>
      <c r="BK30" s="211">
        <f t="shared" si="21"/>
        <v>0</v>
      </c>
      <c r="BL30" s="211">
        <f t="shared" si="21"/>
        <v>0</v>
      </c>
      <c r="BM30" s="211">
        <f t="shared" si="21"/>
        <v>0</v>
      </c>
      <c r="BN30" s="211">
        <f t="shared" si="21"/>
        <v>0</v>
      </c>
      <c r="BO30" s="211"/>
      <c r="BP30" s="131"/>
      <c r="BQ30" s="308">
        <f t="shared" si="16"/>
        <v>85</v>
      </c>
      <c r="BR30" s="308">
        <f t="shared" si="17"/>
        <v>20</v>
      </c>
      <c r="BS30" s="131"/>
      <c r="BT30" s="131"/>
      <c r="BU30" s="131"/>
    </row>
    <row r="31" spans="1:73" s="177" customFormat="1" ht="15" customHeight="1" x14ac:dyDescent="0.25">
      <c r="A31" s="131"/>
      <c r="B31" s="241">
        <f t="shared" si="18"/>
        <v>21</v>
      </c>
      <c r="C31" s="242">
        <f t="shared" si="19"/>
        <v>10087.68</v>
      </c>
      <c r="D31" s="254"/>
      <c r="E31" s="255"/>
      <c r="F31" s="247">
        <f t="shared" si="0"/>
        <v>0</v>
      </c>
      <c r="G31" s="263"/>
      <c r="H31" s="264"/>
      <c r="I31" s="264"/>
      <c r="J31" s="265"/>
      <c r="K31" s="244">
        <f t="shared" si="1"/>
        <v>21</v>
      </c>
      <c r="L31" s="245">
        <f t="shared" si="2"/>
        <v>0</v>
      </c>
      <c r="M31" s="275"/>
      <c r="N31" s="276" t="s">
        <v>110</v>
      </c>
      <c r="O31" s="277"/>
      <c r="P31" s="277"/>
      <c r="Q31" s="278" t="s">
        <v>111</v>
      </c>
      <c r="R31" s="275"/>
      <c r="S31" s="276" t="s">
        <v>110</v>
      </c>
      <c r="T31" s="279"/>
      <c r="U31" s="279"/>
      <c r="V31" s="278" t="s">
        <v>111</v>
      </c>
      <c r="W31" s="246">
        <f t="shared" si="3"/>
        <v>21</v>
      </c>
      <c r="X31" s="290"/>
      <c r="Y31" s="276" t="s">
        <v>110</v>
      </c>
      <c r="Z31" s="279"/>
      <c r="AA31" s="279"/>
      <c r="AB31" s="278" t="s">
        <v>111</v>
      </c>
      <c r="AC31" s="290"/>
      <c r="AD31" s="264" t="s">
        <v>110</v>
      </c>
      <c r="AE31" s="279"/>
      <c r="AF31" s="279"/>
      <c r="AG31" s="265" t="s">
        <v>111</v>
      </c>
      <c r="AH31" s="46"/>
      <c r="AI31" s="131">
        <f t="shared" si="4"/>
        <v>0</v>
      </c>
      <c r="AJ31" s="131">
        <f t="shared" si="5"/>
        <v>0</v>
      </c>
      <c r="AK31" s="131">
        <f t="shared" si="6"/>
        <v>0</v>
      </c>
      <c r="AL31" s="131">
        <f t="shared" si="7"/>
        <v>0</v>
      </c>
      <c r="AM31" s="131"/>
      <c r="AN31" s="142" t="str">
        <f>IF(OR(Summary!$C20=0,Summary!$C20=""),"fnord",Summary!$C20)</f>
        <v>fnord</v>
      </c>
      <c r="AO31" s="143">
        <f t="shared" si="8"/>
        <v>0</v>
      </c>
      <c r="AP31" s="142" t="str">
        <f>IF(OR(Summary!$G30=0,Summary!$G30=""),"fnord",Summary!$G30)</f>
        <v>fnord</v>
      </c>
      <c r="AQ31" s="146">
        <f t="shared" si="9"/>
        <v>0</v>
      </c>
      <c r="AR31" s="222"/>
      <c r="AS31" s="143"/>
      <c r="AT31" s="145" t="s">
        <v>252</v>
      </c>
      <c r="AU31" s="144">
        <f t="shared" si="10"/>
        <v>0</v>
      </c>
      <c r="AV31" s="145">
        <f t="shared" si="11"/>
        <v>0</v>
      </c>
      <c r="AW31" s="214">
        <f t="shared" si="12"/>
        <v>0</v>
      </c>
      <c r="AX31" s="131"/>
      <c r="AY31" s="214">
        <f t="shared" si="14"/>
        <v>0</v>
      </c>
      <c r="AZ31" s="131"/>
      <c r="BA31" s="131"/>
      <c r="BB31" s="211">
        <f t="shared" ref="BB31:BN40" si="22">IF($N31=BB$10,IF($O31 = "",$M31 * -1,$M31),0)+IF($S31=BB$10,IF($T31 = "",$R31 * -1,$R31),0)+IF($Y31=BB$10,IF($Z31 = "",$X31 * -1,$X31),0)+IF($AD31=BB$10,IF($AE31 = "",$AC31* -1,$AC31 ),0)</f>
        <v>0</v>
      </c>
      <c r="BC31" s="211">
        <f t="shared" si="22"/>
        <v>0</v>
      </c>
      <c r="BD31" s="211">
        <f t="shared" si="22"/>
        <v>0</v>
      </c>
      <c r="BE31" s="211">
        <f t="shared" si="22"/>
        <v>0</v>
      </c>
      <c r="BF31" s="211">
        <f t="shared" si="22"/>
        <v>0</v>
      </c>
      <c r="BG31" s="211">
        <f t="shared" si="22"/>
        <v>0</v>
      </c>
      <c r="BH31" s="211">
        <f t="shared" si="22"/>
        <v>0</v>
      </c>
      <c r="BI31" s="211">
        <f t="shared" si="22"/>
        <v>0</v>
      </c>
      <c r="BJ31" s="211">
        <f t="shared" si="22"/>
        <v>0</v>
      </c>
      <c r="BK31" s="211">
        <f t="shared" si="22"/>
        <v>0</v>
      </c>
      <c r="BL31" s="211">
        <f t="shared" si="22"/>
        <v>0</v>
      </c>
      <c r="BM31" s="211">
        <f t="shared" si="22"/>
        <v>0</v>
      </c>
      <c r="BN31" s="211">
        <f t="shared" si="22"/>
        <v>0</v>
      </c>
      <c r="BO31" s="211"/>
      <c r="BP31" s="131"/>
      <c r="BQ31" s="308">
        <f t="shared" si="16"/>
        <v>0</v>
      </c>
      <c r="BR31" s="308">
        <f t="shared" si="17"/>
        <v>0</v>
      </c>
      <c r="BS31" s="131"/>
      <c r="BT31" s="131"/>
      <c r="BU31" s="131"/>
    </row>
    <row r="32" spans="1:73" s="177" customFormat="1" ht="15" customHeight="1" x14ac:dyDescent="0.25">
      <c r="A32" s="131"/>
      <c r="B32" s="241">
        <f t="shared" si="18"/>
        <v>22</v>
      </c>
      <c r="C32" s="242">
        <f t="shared" si="19"/>
        <v>10087.68</v>
      </c>
      <c r="D32" s="254"/>
      <c r="E32" s="255"/>
      <c r="F32" s="247">
        <f t="shared" si="0"/>
        <v>0</v>
      </c>
      <c r="G32" s="263"/>
      <c r="H32" s="264"/>
      <c r="I32" s="264"/>
      <c r="J32" s="265"/>
      <c r="K32" s="244">
        <f t="shared" si="1"/>
        <v>22</v>
      </c>
      <c r="L32" s="245">
        <f t="shared" si="2"/>
        <v>0</v>
      </c>
      <c r="M32" s="275"/>
      <c r="N32" s="276" t="s">
        <v>110</v>
      </c>
      <c r="O32" s="277"/>
      <c r="P32" s="277"/>
      <c r="Q32" s="278" t="s">
        <v>111</v>
      </c>
      <c r="R32" s="275"/>
      <c r="S32" s="276" t="s">
        <v>110</v>
      </c>
      <c r="T32" s="279"/>
      <c r="U32" s="279"/>
      <c r="V32" s="278" t="s">
        <v>111</v>
      </c>
      <c r="W32" s="246">
        <f t="shared" si="3"/>
        <v>22</v>
      </c>
      <c r="X32" s="290"/>
      <c r="Y32" s="276" t="s">
        <v>110</v>
      </c>
      <c r="Z32" s="279"/>
      <c r="AA32" s="279"/>
      <c r="AB32" s="278" t="s">
        <v>111</v>
      </c>
      <c r="AC32" s="290"/>
      <c r="AD32" s="264" t="s">
        <v>110</v>
      </c>
      <c r="AE32" s="279"/>
      <c r="AF32" s="279"/>
      <c r="AG32" s="265" t="s">
        <v>111</v>
      </c>
      <c r="AH32" s="46"/>
      <c r="AI32" s="131">
        <f t="shared" si="4"/>
        <v>0</v>
      </c>
      <c r="AJ32" s="131">
        <f t="shared" si="5"/>
        <v>0</v>
      </c>
      <c r="AK32" s="131">
        <f t="shared" si="6"/>
        <v>0</v>
      </c>
      <c r="AL32" s="131">
        <f t="shared" si="7"/>
        <v>0</v>
      </c>
      <c r="AM32" s="131"/>
      <c r="AN32" s="142" t="str">
        <f>IF(OR(Summary!$C21=0,Summary!$C21=""),"fnord",Summary!$C21)</f>
        <v>fnord</v>
      </c>
      <c r="AO32" s="143">
        <f t="shared" si="8"/>
        <v>0</v>
      </c>
      <c r="AP32" s="142" t="str">
        <f>IF(OR(Summary!$G31=0,Summary!$G31=""),"fnord",Summary!$G31)</f>
        <v>fnord</v>
      </c>
      <c r="AQ32" s="146">
        <f t="shared" si="9"/>
        <v>0</v>
      </c>
      <c r="AR32" s="222"/>
      <c r="AS32" s="143"/>
      <c r="AT32" s="145" t="s">
        <v>187</v>
      </c>
      <c r="AU32" s="144">
        <f t="shared" si="10"/>
        <v>1000</v>
      </c>
      <c r="AV32" s="145">
        <f t="shared" si="11"/>
        <v>0</v>
      </c>
      <c r="AW32" s="214">
        <f t="shared" si="12"/>
        <v>0</v>
      </c>
      <c r="AX32" s="131"/>
      <c r="AY32" s="214">
        <f t="shared" si="14"/>
        <v>1</v>
      </c>
      <c r="AZ32" s="131"/>
      <c r="BA32" s="131"/>
      <c r="BB32" s="211">
        <f t="shared" si="22"/>
        <v>0</v>
      </c>
      <c r="BC32" s="211">
        <f t="shared" si="22"/>
        <v>0</v>
      </c>
      <c r="BD32" s="211">
        <f t="shared" si="22"/>
        <v>0</v>
      </c>
      <c r="BE32" s="211">
        <f t="shared" si="22"/>
        <v>0</v>
      </c>
      <c r="BF32" s="211">
        <f t="shared" si="22"/>
        <v>0</v>
      </c>
      <c r="BG32" s="211">
        <f t="shared" si="22"/>
        <v>0</v>
      </c>
      <c r="BH32" s="211">
        <f t="shared" si="22"/>
        <v>0</v>
      </c>
      <c r="BI32" s="211">
        <f t="shared" si="22"/>
        <v>0</v>
      </c>
      <c r="BJ32" s="211">
        <f t="shared" si="22"/>
        <v>0</v>
      </c>
      <c r="BK32" s="211">
        <f t="shared" si="22"/>
        <v>0</v>
      </c>
      <c r="BL32" s="211">
        <f t="shared" si="22"/>
        <v>0</v>
      </c>
      <c r="BM32" s="211">
        <f t="shared" si="22"/>
        <v>0</v>
      </c>
      <c r="BN32" s="211">
        <f t="shared" si="22"/>
        <v>0</v>
      </c>
      <c r="BO32" s="211"/>
      <c r="BP32" s="131"/>
      <c r="BQ32" s="308">
        <f t="shared" si="16"/>
        <v>0</v>
      </c>
      <c r="BR32" s="308">
        <f t="shared" si="17"/>
        <v>0</v>
      </c>
      <c r="BS32" s="131"/>
      <c r="BT32" s="131"/>
      <c r="BU32" s="131"/>
    </row>
    <row r="33" spans="1:73" s="177" customFormat="1" ht="15" customHeight="1" x14ac:dyDescent="0.25">
      <c r="A33" s="131"/>
      <c r="B33" s="241">
        <f t="shared" si="18"/>
        <v>23</v>
      </c>
      <c r="C33" s="242">
        <f t="shared" si="19"/>
        <v>10087.68</v>
      </c>
      <c r="D33" s="254"/>
      <c r="E33" s="255"/>
      <c r="F33" s="247">
        <f t="shared" si="0"/>
        <v>0</v>
      </c>
      <c r="G33" s="263"/>
      <c r="H33" s="264"/>
      <c r="I33" s="264"/>
      <c r="J33" s="265"/>
      <c r="K33" s="244">
        <f t="shared" si="1"/>
        <v>23</v>
      </c>
      <c r="L33" s="245">
        <f t="shared" si="2"/>
        <v>0</v>
      </c>
      <c r="M33" s="275"/>
      <c r="N33" s="276" t="s">
        <v>110</v>
      </c>
      <c r="O33" s="277"/>
      <c r="P33" s="277"/>
      <c r="Q33" s="278" t="s">
        <v>111</v>
      </c>
      <c r="R33" s="275"/>
      <c r="S33" s="276" t="s">
        <v>110</v>
      </c>
      <c r="T33" s="279"/>
      <c r="U33" s="279"/>
      <c r="V33" s="278" t="s">
        <v>111</v>
      </c>
      <c r="W33" s="246">
        <f t="shared" si="3"/>
        <v>23</v>
      </c>
      <c r="X33" s="290"/>
      <c r="Y33" s="276" t="s">
        <v>110</v>
      </c>
      <c r="Z33" s="279"/>
      <c r="AA33" s="279"/>
      <c r="AB33" s="278" t="s">
        <v>111</v>
      </c>
      <c r="AC33" s="290"/>
      <c r="AD33" s="264" t="s">
        <v>110</v>
      </c>
      <c r="AE33" s="279"/>
      <c r="AF33" s="279"/>
      <c r="AG33" s="265" t="s">
        <v>111</v>
      </c>
      <c r="AH33" s="46"/>
      <c r="AI33" s="131">
        <f t="shared" si="4"/>
        <v>0</v>
      </c>
      <c r="AJ33" s="131">
        <f t="shared" si="5"/>
        <v>0</v>
      </c>
      <c r="AK33" s="131">
        <f t="shared" si="6"/>
        <v>0</v>
      </c>
      <c r="AL33" s="131">
        <f t="shared" si="7"/>
        <v>0</v>
      </c>
      <c r="AM33" s="131"/>
      <c r="AN33" s="147" t="str">
        <f>IF(OR(Summary!$C22=0,Summary!$C22=""),"fnord",Summary!$C22)</f>
        <v>fnord</v>
      </c>
      <c r="AO33" s="149">
        <f t="shared" si="8"/>
        <v>0</v>
      </c>
      <c r="AP33" s="142" t="str">
        <f>IF(OR(Summary!$G32=0,Summary!$G32=""),"fnord",Summary!$G32)</f>
        <v>fnord</v>
      </c>
      <c r="AQ33" s="146">
        <f t="shared" si="9"/>
        <v>0</v>
      </c>
      <c r="AR33" s="222"/>
      <c r="AS33" s="143"/>
      <c r="AT33" s="145" t="s">
        <v>253</v>
      </c>
      <c r="AU33" s="144">
        <f t="shared" si="10"/>
        <v>0</v>
      </c>
      <c r="AV33" s="151">
        <f t="shared" si="11"/>
        <v>0</v>
      </c>
      <c r="AW33" s="214">
        <f t="shared" si="12"/>
        <v>0</v>
      </c>
      <c r="AX33" s="131"/>
      <c r="AY33" s="214">
        <f t="shared" si="14"/>
        <v>0</v>
      </c>
      <c r="AZ33" s="131"/>
      <c r="BA33" s="131"/>
      <c r="BB33" s="211">
        <f t="shared" si="22"/>
        <v>0</v>
      </c>
      <c r="BC33" s="211">
        <f t="shared" si="22"/>
        <v>0</v>
      </c>
      <c r="BD33" s="211">
        <f t="shared" si="22"/>
        <v>0</v>
      </c>
      <c r="BE33" s="211">
        <f t="shared" si="22"/>
        <v>0</v>
      </c>
      <c r="BF33" s="211">
        <f t="shared" si="22"/>
        <v>0</v>
      </c>
      <c r="BG33" s="211">
        <f t="shared" si="22"/>
        <v>0</v>
      </c>
      <c r="BH33" s="211">
        <f t="shared" si="22"/>
        <v>0</v>
      </c>
      <c r="BI33" s="211">
        <f t="shared" si="22"/>
        <v>0</v>
      </c>
      <c r="BJ33" s="211">
        <f t="shared" si="22"/>
        <v>0</v>
      </c>
      <c r="BK33" s="211">
        <f t="shared" si="22"/>
        <v>0</v>
      </c>
      <c r="BL33" s="211">
        <f t="shared" si="22"/>
        <v>0</v>
      </c>
      <c r="BM33" s="211">
        <f t="shared" si="22"/>
        <v>0</v>
      </c>
      <c r="BN33" s="211">
        <f t="shared" si="22"/>
        <v>0</v>
      </c>
      <c r="BO33" s="211"/>
      <c r="BP33" s="131"/>
      <c r="BQ33" s="308">
        <f t="shared" si="16"/>
        <v>0</v>
      </c>
      <c r="BR33" s="308">
        <f t="shared" si="17"/>
        <v>0</v>
      </c>
      <c r="BS33" s="131"/>
      <c r="BT33" s="131"/>
      <c r="BU33" s="131"/>
    </row>
    <row r="34" spans="1:73" s="177" customFormat="1" ht="15" customHeight="1" x14ac:dyDescent="0.25">
      <c r="A34" s="131"/>
      <c r="B34" s="241">
        <f t="shared" si="18"/>
        <v>24</v>
      </c>
      <c r="C34" s="242">
        <f t="shared" si="19"/>
        <v>10087.68</v>
      </c>
      <c r="D34" s="254"/>
      <c r="E34" s="255"/>
      <c r="F34" s="247">
        <f t="shared" si="0"/>
        <v>0</v>
      </c>
      <c r="G34" s="263"/>
      <c r="H34" s="264"/>
      <c r="I34" s="264"/>
      <c r="J34" s="265"/>
      <c r="K34" s="244">
        <f t="shared" si="1"/>
        <v>24</v>
      </c>
      <c r="L34" s="245">
        <f t="shared" si="2"/>
        <v>0</v>
      </c>
      <c r="M34" s="275"/>
      <c r="N34" s="276" t="s">
        <v>110</v>
      </c>
      <c r="O34" s="277"/>
      <c r="P34" s="277"/>
      <c r="Q34" s="278" t="s">
        <v>111</v>
      </c>
      <c r="R34" s="275"/>
      <c r="S34" s="276" t="s">
        <v>110</v>
      </c>
      <c r="T34" s="279"/>
      <c r="U34" s="279"/>
      <c r="V34" s="278" t="s">
        <v>111</v>
      </c>
      <c r="W34" s="246">
        <f t="shared" si="3"/>
        <v>24</v>
      </c>
      <c r="X34" s="290"/>
      <c r="Y34" s="276" t="s">
        <v>110</v>
      </c>
      <c r="Z34" s="279"/>
      <c r="AA34" s="279"/>
      <c r="AB34" s="278" t="s">
        <v>111</v>
      </c>
      <c r="AC34" s="290"/>
      <c r="AD34" s="264" t="s">
        <v>110</v>
      </c>
      <c r="AE34" s="279"/>
      <c r="AF34" s="279"/>
      <c r="AG34" s="265" t="s">
        <v>111</v>
      </c>
      <c r="AH34" s="46"/>
      <c r="AI34" s="131">
        <f t="shared" si="4"/>
        <v>0</v>
      </c>
      <c r="AJ34" s="131">
        <f t="shared" si="5"/>
        <v>0</v>
      </c>
      <c r="AK34" s="131">
        <f t="shared" si="6"/>
        <v>0</v>
      </c>
      <c r="AL34" s="131">
        <f t="shared" si="7"/>
        <v>0</v>
      </c>
      <c r="AM34" s="131"/>
      <c r="AN34" s="131"/>
      <c r="AO34" s="143"/>
      <c r="AP34" s="142" t="str">
        <f>IF(OR(Summary!$G33=0,Summary!$G33=""),"fnord",Summary!$G33)</f>
        <v>fnord</v>
      </c>
      <c r="AQ34" s="146">
        <f t="shared" si="9"/>
        <v>0</v>
      </c>
      <c r="AR34" s="222"/>
      <c r="AS34" s="143"/>
      <c r="AT34" s="145" t="s">
        <v>254</v>
      </c>
      <c r="AU34" s="144">
        <f t="shared" si="10"/>
        <v>0</v>
      </c>
      <c r="AV34" s="152"/>
      <c r="AW34" s="214">
        <f t="shared" si="12"/>
        <v>0</v>
      </c>
      <c r="AX34" s="131"/>
      <c r="AY34" s="214">
        <f t="shared" si="14"/>
        <v>0</v>
      </c>
      <c r="AZ34" s="131"/>
      <c r="BA34" s="131"/>
      <c r="BB34" s="211">
        <f t="shared" si="22"/>
        <v>0</v>
      </c>
      <c r="BC34" s="211">
        <f t="shared" si="22"/>
        <v>0</v>
      </c>
      <c r="BD34" s="211">
        <f t="shared" si="22"/>
        <v>0</v>
      </c>
      <c r="BE34" s="211">
        <f t="shared" si="22"/>
        <v>0</v>
      </c>
      <c r="BF34" s="211">
        <f t="shared" si="22"/>
        <v>0</v>
      </c>
      <c r="BG34" s="211">
        <f t="shared" si="22"/>
        <v>0</v>
      </c>
      <c r="BH34" s="211">
        <f t="shared" si="22"/>
        <v>0</v>
      </c>
      <c r="BI34" s="211">
        <f t="shared" si="22"/>
        <v>0</v>
      </c>
      <c r="BJ34" s="211">
        <f t="shared" si="22"/>
        <v>0</v>
      </c>
      <c r="BK34" s="211">
        <f t="shared" si="22"/>
        <v>0</v>
      </c>
      <c r="BL34" s="211">
        <f t="shared" si="22"/>
        <v>0</v>
      </c>
      <c r="BM34" s="211">
        <f t="shared" si="22"/>
        <v>0</v>
      </c>
      <c r="BN34" s="211">
        <f t="shared" si="22"/>
        <v>0</v>
      </c>
      <c r="BO34" s="211"/>
      <c r="BP34" s="131"/>
      <c r="BQ34" s="308">
        <f t="shared" si="16"/>
        <v>0</v>
      </c>
      <c r="BR34" s="308">
        <f t="shared" si="17"/>
        <v>0</v>
      </c>
      <c r="BS34" s="131"/>
      <c r="BT34" s="131"/>
      <c r="BU34" s="131"/>
    </row>
    <row r="35" spans="1:73" s="177" customFormat="1" ht="15" customHeight="1" x14ac:dyDescent="0.25">
      <c r="A35" s="131"/>
      <c r="B35" s="241">
        <f t="shared" si="18"/>
        <v>25</v>
      </c>
      <c r="C35" s="242">
        <f t="shared" si="19"/>
        <v>10087.68</v>
      </c>
      <c r="D35" s="254"/>
      <c r="E35" s="255"/>
      <c r="F35" s="247">
        <f t="shared" si="0"/>
        <v>0</v>
      </c>
      <c r="G35" s="263"/>
      <c r="H35" s="264"/>
      <c r="I35" s="264"/>
      <c r="J35" s="265"/>
      <c r="K35" s="244">
        <f t="shared" si="1"/>
        <v>25</v>
      </c>
      <c r="L35" s="245">
        <f t="shared" si="2"/>
        <v>0</v>
      </c>
      <c r="M35" s="275"/>
      <c r="N35" s="276" t="s">
        <v>110</v>
      </c>
      <c r="O35" s="277"/>
      <c r="P35" s="277"/>
      <c r="Q35" s="278" t="s">
        <v>111</v>
      </c>
      <c r="R35" s="275"/>
      <c r="S35" s="276" t="s">
        <v>110</v>
      </c>
      <c r="T35" s="279"/>
      <c r="U35" s="279"/>
      <c r="V35" s="278" t="s">
        <v>111</v>
      </c>
      <c r="W35" s="246">
        <f t="shared" si="3"/>
        <v>25</v>
      </c>
      <c r="X35" s="290"/>
      <c r="Y35" s="276" t="s">
        <v>110</v>
      </c>
      <c r="Z35" s="279"/>
      <c r="AA35" s="279"/>
      <c r="AB35" s="278" t="s">
        <v>111</v>
      </c>
      <c r="AC35" s="290"/>
      <c r="AD35" s="264" t="s">
        <v>110</v>
      </c>
      <c r="AE35" s="279"/>
      <c r="AF35" s="279"/>
      <c r="AG35" s="265" t="s">
        <v>111</v>
      </c>
      <c r="AH35" s="46"/>
      <c r="AI35" s="131">
        <f t="shared" si="4"/>
        <v>0</v>
      </c>
      <c r="AJ35" s="131">
        <f t="shared" si="5"/>
        <v>0</v>
      </c>
      <c r="AK35" s="131">
        <f t="shared" si="6"/>
        <v>0</v>
      </c>
      <c r="AL35" s="131">
        <f t="shared" si="7"/>
        <v>0</v>
      </c>
      <c r="AM35" s="131"/>
      <c r="AN35" s="131"/>
      <c r="AO35" s="143"/>
      <c r="AP35" s="142" t="str">
        <f>IF(OR(Summary!$G34=0,Summary!$G34=""),"fnord",Summary!$G34)</f>
        <v>fnord</v>
      </c>
      <c r="AQ35" s="146">
        <f t="shared" si="9"/>
        <v>0</v>
      </c>
      <c r="AR35" s="222"/>
      <c r="AS35" s="143"/>
      <c r="AT35" s="145" t="s">
        <v>255</v>
      </c>
      <c r="AU35" s="144">
        <f t="shared" si="10"/>
        <v>0</v>
      </c>
      <c r="AV35" s="152"/>
      <c r="AW35" s="214">
        <f t="shared" si="12"/>
        <v>0</v>
      </c>
      <c r="AX35" s="131"/>
      <c r="AY35" s="214">
        <f t="shared" si="14"/>
        <v>0</v>
      </c>
      <c r="AZ35" s="131"/>
      <c r="BA35" s="131"/>
      <c r="BB35" s="211">
        <f t="shared" si="22"/>
        <v>0</v>
      </c>
      <c r="BC35" s="211">
        <f t="shared" si="22"/>
        <v>0</v>
      </c>
      <c r="BD35" s="211">
        <f t="shared" si="22"/>
        <v>0</v>
      </c>
      <c r="BE35" s="211">
        <f t="shared" si="22"/>
        <v>0</v>
      </c>
      <c r="BF35" s="211">
        <f t="shared" si="22"/>
        <v>0</v>
      </c>
      <c r="BG35" s="211">
        <f t="shared" si="22"/>
        <v>0</v>
      </c>
      <c r="BH35" s="211">
        <f t="shared" si="22"/>
        <v>0</v>
      </c>
      <c r="BI35" s="211">
        <f t="shared" si="22"/>
        <v>0</v>
      </c>
      <c r="BJ35" s="211">
        <f t="shared" si="22"/>
        <v>0</v>
      </c>
      <c r="BK35" s="211">
        <f t="shared" si="22"/>
        <v>0</v>
      </c>
      <c r="BL35" s="211">
        <f t="shared" si="22"/>
        <v>0</v>
      </c>
      <c r="BM35" s="211">
        <f t="shared" si="22"/>
        <v>0</v>
      </c>
      <c r="BN35" s="211">
        <f t="shared" si="22"/>
        <v>0</v>
      </c>
      <c r="BO35" s="211"/>
      <c r="BP35" s="131"/>
      <c r="BQ35" s="308">
        <f t="shared" si="16"/>
        <v>0</v>
      </c>
      <c r="BR35" s="308">
        <f t="shared" si="17"/>
        <v>0</v>
      </c>
      <c r="BS35" s="131"/>
      <c r="BT35" s="131"/>
      <c r="BU35" s="131"/>
    </row>
    <row r="36" spans="1:73" s="177" customFormat="1" ht="15" customHeight="1" x14ac:dyDescent="0.25">
      <c r="A36" s="131"/>
      <c r="B36" s="241">
        <f t="shared" si="18"/>
        <v>26</v>
      </c>
      <c r="C36" s="242">
        <f t="shared" si="19"/>
        <v>10087.68</v>
      </c>
      <c r="D36" s="254"/>
      <c r="E36" s="255"/>
      <c r="F36" s="247">
        <f t="shared" si="0"/>
        <v>0</v>
      </c>
      <c r="G36" s="263"/>
      <c r="H36" s="264"/>
      <c r="I36" s="264"/>
      <c r="J36" s="265"/>
      <c r="K36" s="244">
        <f t="shared" si="1"/>
        <v>26</v>
      </c>
      <c r="L36" s="245">
        <f t="shared" si="2"/>
        <v>0</v>
      </c>
      <c r="M36" s="275"/>
      <c r="N36" s="276" t="s">
        <v>110</v>
      </c>
      <c r="O36" s="277"/>
      <c r="P36" s="277"/>
      <c r="Q36" s="278" t="s">
        <v>111</v>
      </c>
      <c r="R36" s="275"/>
      <c r="S36" s="276" t="s">
        <v>110</v>
      </c>
      <c r="T36" s="279"/>
      <c r="U36" s="279"/>
      <c r="V36" s="278" t="s">
        <v>111</v>
      </c>
      <c r="W36" s="246">
        <f t="shared" si="3"/>
        <v>26</v>
      </c>
      <c r="X36" s="290"/>
      <c r="Y36" s="276" t="s">
        <v>110</v>
      </c>
      <c r="Z36" s="279"/>
      <c r="AA36" s="279"/>
      <c r="AB36" s="278" t="s">
        <v>111</v>
      </c>
      <c r="AC36" s="290"/>
      <c r="AD36" s="264" t="s">
        <v>110</v>
      </c>
      <c r="AE36" s="279"/>
      <c r="AF36" s="279"/>
      <c r="AG36" s="265" t="s">
        <v>111</v>
      </c>
      <c r="AH36" s="46"/>
      <c r="AI36" s="131">
        <f t="shared" si="4"/>
        <v>0</v>
      </c>
      <c r="AJ36" s="131">
        <f t="shared" si="5"/>
        <v>0</v>
      </c>
      <c r="AK36" s="131">
        <f t="shared" si="6"/>
        <v>0</v>
      </c>
      <c r="AL36" s="131">
        <f t="shared" si="7"/>
        <v>0</v>
      </c>
      <c r="AM36" s="131"/>
      <c r="AN36" s="131"/>
      <c r="AO36" s="143"/>
      <c r="AP36" s="142" t="str">
        <f>IF(OR(Summary!$G35=0,Summary!$G35=""),"fnord",Summary!$G35)</f>
        <v>fnord</v>
      </c>
      <c r="AQ36" s="146">
        <f t="shared" si="9"/>
        <v>0</v>
      </c>
      <c r="AR36" s="222"/>
      <c r="AS36" s="143"/>
      <c r="AT36" s="145" t="s">
        <v>256</v>
      </c>
      <c r="AU36" s="144">
        <f t="shared" si="10"/>
        <v>0</v>
      </c>
      <c r="AV36" s="152"/>
      <c r="AW36" s="214">
        <f t="shared" si="12"/>
        <v>0</v>
      </c>
      <c r="AX36" s="131"/>
      <c r="AY36" s="214">
        <f t="shared" si="14"/>
        <v>0</v>
      </c>
      <c r="AZ36" s="131"/>
      <c r="BA36" s="131"/>
      <c r="BB36" s="211">
        <f t="shared" si="22"/>
        <v>0</v>
      </c>
      <c r="BC36" s="211">
        <f t="shared" si="22"/>
        <v>0</v>
      </c>
      <c r="BD36" s="211">
        <f t="shared" si="22"/>
        <v>0</v>
      </c>
      <c r="BE36" s="211">
        <f t="shared" si="22"/>
        <v>0</v>
      </c>
      <c r="BF36" s="211">
        <f t="shared" si="22"/>
        <v>0</v>
      </c>
      <c r="BG36" s="211">
        <f t="shared" si="22"/>
        <v>0</v>
      </c>
      <c r="BH36" s="211">
        <f t="shared" si="22"/>
        <v>0</v>
      </c>
      <c r="BI36" s="211">
        <f t="shared" si="22"/>
        <v>0</v>
      </c>
      <c r="BJ36" s="211">
        <f t="shared" si="22"/>
        <v>0</v>
      </c>
      <c r="BK36" s="211">
        <f t="shared" si="22"/>
        <v>0</v>
      </c>
      <c r="BL36" s="211">
        <f t="shared" si="22"/>
        <v>0</v>
      </c>
      <c r="BM36" s="211">
        <f t="shared" si="22"/>
        <v>0</v>
      </c>
      <c r="BN36" s="211">
        <f t="shared" si="22"/>
        <v>0</v>
      </c>
      <c r="BO36" s="211"/>
      <c r="BP36" s="131"/>
      <c r="BQ36" s="308">
        <f t="shared" si="16"/>
        <v>0</v>
      </c>
      <c r="BR36" s="308">
        <f t="shared" si="17"/>
        <v>0</v>
      </c>
      <c r="BS36" s="131"/>
      <c r="BT36" s="131"/>
      <c r="BU36" s="131"/>
    </row>
    <row r="37" spans="1:73" s="177" customFormat="1" ht="15" customHeight="1" x14ac:dyDescent="0.25">
      <c r="A37" s="131"/>
      <c r="B37" s="241">
        <f t="shared" si="18"/>
        <v>27</v>
      </c>
      <c r="C37" s="242">
        <f t="shared" si="19"/>
        <v>10087.68</v>
      </c>
      <c r="D37" s="254"/>
      <c r="E37" s="255"/>
      <c r="F37" s="247">
        <f t="shared" si="0"/>
        <v>0</v>
      </c>
      <c r="G37" s="263"/>
      <c r="H37" s="264"/>
      <c r="I37" s="264"/>
      <c r="J37" s="265"/>
      <c r="K37" s="244">
        <f t="shared" si="1"/>
        <v>27</v>
      </c>
      <c r="L37" s="245">
        <f t="shared" si="2"/>
        <v>0</v>
      </c>
      <c r="M37" s="275"/>
      <c r="N37" s="276" t="s">
        <v>110</v>
      </c>
      <c r="O37" s="277"/>
      <c r="P37" s="277"/>
      <c r="Q37" s="278" t="s">
        <v>111</v>
      </c>
      <c r="R37" s="275"/>
      <c r="S37" s="276" t="s">
        <v>110</v>
      </c>
      <c r="T37" s="279"/>
      <c r="U37" s="279"/>
      <c r="V37" s="278" t="s">
        <v>111</v>
      </c>
      <c r="W37" s="246">
        <f t="shared" si="3"/>
        <v>27</v>
      </c>
      <c r="X37" s="290"/>
      <c r="Y37" s="276" t="s">
        <v>110</v>
      </c>
      <c r="Z37" s="279"/>
      <c r="AA37" s="279"/>
      <c r="AB37" s="278" t="s">
        <v>111</v>
      </c>
      <c r="AC37" s="290"/>
      <c r="AD37" s="264" t="s">
        <v>110</v>
      </c>
      <c r="AE37" s="279"/>
      <c r="AF37" s="279"/>
      <c r="AG37" s="265" t="s">
        <v>111</v>
      </c>
      <c r="AH37" s="46"/>
      <c r="AI37" s="131">
        <f t="shared" si="4"/>
        <v>0</v>
      </c>
      <c r="AJ37" s="131">
        <f t="shared" si="5"/>
        <v>0</v>
      </c>
      <c r="AK37" s="131">
        <f t="shared" si="6"/>
        <v>0</v>
      </c>
      <c r="AL37" s="131">
        <f t="shared" si="7"/>
        <v>0</v>
      </c>
      <c r="AM37" s="131"/>
      <c r="AN37" s="131"/>
      <c r="AO37" s="143"/>
      <c r="AP37" s="142" t="str">
        <f>IF(OR(Summary!$G36=0,Summary!$G36=""),"fnord",Summary!$G36)</f>
        <v>fnord</v>
      </c>
      <c r="AQ37" s="146">
        <f t="shared" si="9"/>
        <v>0</v>
      </c>
      <c r="AR37" s="222"/>
      <c r="AS37" s="143"/>
      <c r="AT37" s="145" t="s">
        <v>257</v>
      </c>
      <c r="AU37" s="144">
        <f t="shared" si="10"/>
        <v>0</v>
      </c>
      <c r="AV37" s="152"/>
      <c r="AW37" s="214">
        <f t="shared" si="12"/>
        <v>0</v>
      </c>
      <c r="AX37" s="131"/>
      <c r="AY37" s="214">
        <f t="shared" si="14"/>
        <v>0</v>
      </c>
      <c r="AZ37" s="131"/>
      <c r="BA37" s="131"/>
      <c r="BB37" s="211">
        <f t="shared" si="22"/>
        <v>0</v>
      </c>
      <c r="BC37" s="211">
        <f t="shared" si="22"/>
        <v>0</v>
      </c>
      <c r="BD37" s="211">
        <f t="shared" si="22"/>
        <v>0</v>
      </c>
      <c r="BE37" s="211">
        <f t="shared" si="22"/>
        <v>0</v>
      </c>
      <c r="BF37" s="211">
        <f t="shared" si="22"/>
        <v>0</v>
      </c>
      <c r="BG37" s="211">
        <f t="shared" si="22"/>
        <v>0</v>
      </c>
      <c r="BH37" s="211">
        <f t="shared" si="22"/>
        <v>0</v>
      </c>
      <c r="BI37" s="211">
        <f t="shared" si="22"/>
        <v>0</v>
      </c>
      <c r="BJ37" s="211">
        <f t="shared" si="22"/>
        <v>0</v>
      </c>
      <c r="BK37" s="211">
        <f t="shared" si="22"/>
        <v>0</v>
      </c>
      <c r="BL37" s="211">
        <f t="shared" si="22"/>
        <v>0</v>
      </c>
      <c r="BM37" s="211">
        <f t="shared" si="22"/>
        <v>0</v>
      </c>
      <c r="BN37" s="211">
        <f t="shared" si="22"/>
        <v>0</v>
      </c>
      <c r="BO37" s="211"/>
      <c r="BP37" s="131"/>
      <c r="BQ37" s="308">
        <f t="shared" si="16"/>
        <v>0</v>
      </c>
      <c r="BR37" s="308">
        <f t="shared" si="17"/>
        <v>0</v>
      </c>
      <c r="BS37" s="131"/>
      <c r="BT37" s="131"/>
      <c r="BU37" s="131"/>
    </row>
    <row r="38" spans="1:73" s="177" customFormat="1" ht="15" customHeight="1" x14ac:dyDescent="0.25">
      <c r="A38" s="131"/>
      <c r="B38" s="241">
        <f t="shared" si="18"/>
        <v>28</v>
      </c>
      <c r="C38" s="242">
        <f t="shared" si="19"/>
        <v>10087.68</v>
      </c>
      <c r="D38" s="254"/>
      <c r="E38" s="255"/>
      <c r="F38" s="247">
        <f t="shared" si="0"/>
        <v>0</v>
      </c>
      <c r="G38" s="263"/>
      <c r="H38" s="264"/>
      <c r="I38" s="264"/>
      <c r="J38" s="265"/>
      <c r="K38" s="244">
        <f t="shared" si="1"/>
        <v>28</v>
      </c>
      <c r="L38" s="245">
        <f t="shared" si="2"/>
        <v>0</v>
      </c>
      <c r="M38" s="275"/>
      <c r="N38" s="276" t="s">
        <v>110</v>
      </c>
      <c r="O38" s="277"/>
      <c r="P38" s="277"/>
      <c r="Q38" s="278" t="s">
        <v>111</v>
      </c>
      <c r="R38" s="275"/>
      <c r="S38" s="276" t="s">
        <v>110</v>
      </c>
      <c r="T38" s="279"/>
      <c r="U38" s="279"/>
      <c r="V38" s="278" t="s">
        <v>111</v>
      </c>
      <c r="W38" s="246">
        <f t="shared" si="3"/>
        <v>28</v>
      </c>
      <c r="X38" s="290"/>
      <c r="Y38" s="276" t="s">
        <v>110</v>
      </c>
      <c r="Z38" s="279"/>
      <c r="AA38" s="279"/>
      <c r="AB38" s="278" t="s">
        <v>111</v>
      </c>
      <c r="AC38" s="290"/>
      <c r="AD38" s="264" t="s">
        <v>110</v>
      </c>
      <c r="AE38" s="279"/>
      <c r="AF38" s="279"/>
      <c r="AG38" s="265" t="s">
        <v>111</v>
      </c>
      <c r="AH38" s="46"/>
      <c r="AI38" s="131">
        <f t="shared" si="4"/>
        <v>0</v>
      </c>
      <c r="AJ38" s="131">
        <f t="shared" si="5"/>
        <v>0</v>
      </c>
      <c r="AK38" s="131">
        <f t="shared" si="6"/>
        <v>0</v>
      </c>
      <c r="AL38" s="131">
        <f t="shared" si="7"/>
        <v>0</v>
      </c>
      <c r="AM38" s="131"/>
      <c r="AN38" s="131"/>
      <c r="AO38" s="143"/>
      <c r="AP38" s="142" t="str">
        <f>IF(OR(Summary!$G37=0,Summary!$G37=""),"fnord",Summary!$G37)</f>
        <v>fnord</v>
      </c>
      <c r="AQ38" s="146">
        <f t="shared" si="9"/>
        <v>0</v>
      </c>
      <c r="AR38" s="222"/>
      <c r="AS38" s="143"/>
      <c r="AT38" s="145" t="s">
        <v>258</v>
      </c>
      <c r="AU38" s="144">
        <f t="shared" si="10"/>
        <v>0</v>
      </c>
      <c r="AV38" s="152"/>
      <c r="AW38" s="214">
        <f t="shared" si="12"/>
        <v>0</v>
      </c>
      <c r="AX38" s="131"/>
      <c r="AY38" s="214">
        <f t="shared" si="14"/>
        <v>0</v>
      </c>
      <c r="AZ38" s="131"/>
      <c r="BA38" s="131"/>
      <c r="BB38" s="211">
        <f t="shared" si="22"/>
        <v>0</v>
      </c>
      <c r="BC38" s="211">
        <f t="shared" si="22"/>
        <v>0</v>
      </c>
      <c r="BD38" s="211">
        <f t="shared" si="22"/>
        <v>0</v>
      </c>
      <c r="BE38" s="211">
        <f t="shared" si="22"/>
        <v>0</v>
      </c>
      <c r="BF38" s="211">
        <f t="shared" si="22"/>
        <v>0</v>
      </c>
      <c r="BG38" s="211">
        <f t="shared" si="22"/>
        <v>0</v>
      </c>
      <c r="BH38" s="211">
        <f t="shared" si="22"/>
        <v>0</v>
      </c>
      <c r="BI38" s="211">
        <f t="shared" si="22"/>
        <v>0</v>
      </c>
      <c r="BJ38" s="211">
        <f t="shared" si="22"/>
        <v>0</v>
      </c>
      <c r="BK38" s="211">
        <f t="shared" si="22"/>
        <v>0</v>
      </c>
      <c r="BL38" s="211">
        <f t="shared" si="22"/>
        <v>0</v>
      </c>
      <c r="BM38" s="211">
        <f t="shared" si="22"/>
        <v>0</v>
      </c>
      <c r="BN38" s="211">
        <f t="shared" si="22"/>
        <v>0</v>
      </c>
      <c r="BO38" s="211"/>
      <c r="BP38" s="131"/>
      <c r="BQ38" s="308">
        <f t="shared" si="16"/>
        <v>0</v>
      </c>
      <c r="BR38" s="308">
        <f t="shared" si="17"/>
        <v>0</v>
      </c>
      <c r="BS38" s="131"/>
      <c r="BT38" s="131"/>
      <c r="BU38" s="131"/>
    </row>
    <row r="39" spans="1:73" s="177" customFormat="1" ht="15" customHeight="1" x14ac:dyDescent="0.25">
      <c r="A39" s="131"/>
      <c r="B39" s="241">
        <f t="shared" si="18"/>
        <v>29</v>
      </c>
      <c r="C39" s="242">
        <f t="shared" si="19"/>
        <v>10087.68</v>
      </c>
      <c r="D39" s="254"/>
      <c r="E39" s="255"/>
      <c r="F39" s="247">
        <f t="shared" si="0"/>
        <v>0</v>
      </c>
      <c r="G39" s="263"/>
      <c r="H39" s="264"/>
      <c r="I39" s="264"/>
      <c r="J39" s="265"/>
      <c r="K39" s="244">
        <f t="shared" si="1"/>
        <v>29</v>
      </c>
      <c r="L39" s="245">
        <f t="shared" si="2"/>
        <v>0</v>
      </c>
      <c r="M39" s="275"/>
      <c r="N39" s="276" t="s">
        <v>110</v>
      </c>
      <c r="O39" s="277"/>
      <c r="P39" s="277"/>
      <c r="Q39" s="278" t="s">
        <v>111</v>
      </c>
      <c r="R39" s="275"/>
      <c r="S39" s="276" t="s">
        <v>110</v>
      </c>
      <c r="T39" s="279"/>
      <c r="U39" s="279"/>
      <c r="V39" s="278" t="s">
        <v>111</v>
      </c>
      <c r="W39" s="246">
        <f t="shared" si="3"/>
        <v>29</v>
      </c>
      <c r="X39" s="290"/>
      <c r="Y39" s="276" t="s">
        <v>110</v>
      </c>
      <c r="Z39" s="279"/>
      <c r="AA39" s="279"/>
      <c r="AB39" s="278" t="s">
        <v>111</v>
      </c>
      <c r="AC39" s="290"/>
      <c r="AD39" s="264" t="s">
        <v>110</v>
      </c>
      <c r="AE39" s="279"/>
      <c r="AF39" s="279"/>
      <c r="AG39" s="265" t="s">
        <v>111</v>
      </c>
      <c r="AH39" s="46"/>
      <c r="AI39" s="131">
        <f t="shared" si="4"/>
        <v>0</v>
      </c>
      <c r="AJ39" s="131">
        <f t="shared" si="5"/>
        <v>0</v>
      </c>
      <c r="AK39" s="131">
        <f t="shared" si="6"/>
        <v>0</v>
      </c>
      <c r="AL39" s="131">
        <f t="shared" si="7"/>
        <v>0</v>
      </c>
      <c r="AM39" s="131"/>
      <c r="AN39" s="131"/>
      <c r="AO39" s="143"/>
      <c r="AP39" s="142" t="str">
        <f>IF(OR(Summary!$G38=0,Summary!$G38=""),"fnord",Summary!$G38)</f>
        <v>fnord</v>
      </c>
      <c r="AQ39" s="146">
        <f t="shared" si="9"/>
        <v>0</v>
      </c>
      <c r="AR39" s="222"/>
      <c r="AS39" s="143"/>
      <c r="AT39" s="145" t="s">
        <v>259</v>
      </c>
      <c r="AU39" s="144">
        <f t="shared" si="10"/>
        <v>0</v>
      </c>
      <c r="AV39" s="152"/>
      <c r="AW39" s="214">
        <f t="shared" si="12"/>
        <v>0</v>
      </c>
      <c r="AX39" s="131"/>
      <c r="AY39" s="214">
        <f t="shared" si="14"/>
        <v>0</v>
      </c>
      <c r="AZ39" s="131"/>
      <c r="BA39" s="131"/>
      <c r="BB39" s="211">
        <f t="shared" si="22"/>
        <v>0</v>
      </c>
      <c r="BC39" s="211">
        <f t="shared" si="22"/>
        <v>0</v>
      </c>
      <c r="BD39" s="211">
        <f t="shared" si="22"/>
        <v>0</v>
      </c>
      <c r="BE39" s="211">
        <f t="shared" si="22"/>
        <v>0</v>
      </c>
      <c r="BF39" s="211">
        <f t="shared" si="22"/>
        <v>0</v>
      </c>
      <c r="BG39" s="211">
        <f t="shared" si="22"/>
        <v>0</v>
      </c>
      <c r="BH39" s="211">
        <f t="shared" si="22"/>
        <v>0</v>
      </c>
      <c r="BI39" s="211">
        <f t="shared" si="22"/>
        <v>0</v>
      </c>
      <c r="BJ39" s="211">
        <f t="shared" si="22"/>
        <v>0</v>
      </c>
      <c r="BK39" s="211">
        <f t="shared" si="22"/>
        <v>0</v>
      </c>
      <c r="BL39" s="211">
        <f t="shared" si="22"/>
        <v>0</v>
      </c>
      <c r="BM39" s="211">
        <f t="shared" si="22"/>
        <v>0</v>
      </c>
      <c r="BN39" s="211">
        <f t="shared" si="22"/>
        <v>0</v>
      </c>
      <c r="BO39" s="211"/>
      <c r="BP39" s="131"/>
      <c r="BQ39" s="308">
        <f t="shared" si="16"/>
        <v>0</v>
      </c>
      <c r="BR39" s="308">
        <f t="shared" si="17"/>
        <v>0</v>
      </c>
      <c r="BS39" s="131"/>
      <c r="BT39" s="131"/>
      <c r="BU39" s="131"/>
    </row>
    <row r="40" spans="1:73" s="177" customFormat="1" ht="15" customHeight="1" x14ac:dyDescent="0.25">
      <c r="A40" s="131"/>
      <c r="B40" s="241">
        <f t="shared" si="18"/>
        <v>30</v>
      </c>
      <c r="C40" s="242">
        <f t="shared" si="19"/>
        <v>10087.68</v>
      </c>
      <c r="D40" s="254"/>
      <c r="E40" s="255"/>
      <c r="F40" s="247">
        <f t="shared" si="0"/>
        <v>0</v>
      </c>
      <c r="G40" s="263"/>
      <c r="H40" s="264"/>
      <c r="I40" s="264"/>
      <c r="J40" s="265"/>
      <c r="K40" s="244">
        <f t="shared" si="1"/>
        <v>30</v>
      </c>
      <c r="L40" s="245">
        <f t="shared" si="2"/>
        <v>0</v>
      </c>
      <c r="M40" s="275"/>
      <c r="N40" s="276" t="s">
        <v>110</v>
      </c>
      <c r="O40" s="277"/>
      <c r="P40" s="277"/>
      <c r="Q40" s="278" t="s">
        <v>111</v>
      </c>
      <c r="R40" s="275"/>
      <c r="S40" s="276" t="s">
        <v>110</v>
      </c>
      <c r="T40" s="279"/>
      <c r="U40" s="279"/>
      <c r="V40" s="278" t="s">
        <v>111</v>
      </c>
      <c r="W40" s="246">
        <f t="shared" si="3"/>
        <v>30</v>
      </c>
      <c r="X40" s="290"/>
      <c r="Y40" s="276" t="s">
        <v>110</v>
      </c>
      <c r="Z40" s="279"/>
      <c r="AA40" s="279"/>
      <c r="AB40" s="278" t="s">
        <v>111</v>
      </c>
      <c r="AC40" s="290"/>
      <c r="AD40" s="264" t="s">
        <v>110</v>
      </c>
      <c r="AE40" s="279"/>
      <c r="AF40" s="279"/>
      <c r="AG40" s="265" t="s">
        <v>111</v>
      </c>
      <c r="AH40" s="46"/>
      <c r="AI40" s="131">
        <f t="shared" si="4"/>
        <v>0</v>
      </c>
      <c r="AJ40" s="131">
        <f t="shared" si="5"/>
        <v>0</v>
      </c>
      <c r="AK40" s="131">
        <f t="shared" si="6"/>
        <v>0</v>
      </c>
      <c r="AL40" s="131">
        <f t="shared" si="7"/>
        <v>0</v>
      </c>
      <c r="AM40" s="131"/>
      <c r="AN40" s="131"/>
      <c r="AO40" s="143"/>
      <c r="AP40" s="142" t="str">
        <f>IF(OR(Summary!$G39=0,Summary!$G39=""),"fnord",Summary!$G39)</f>
        <v>fnord</v>
      </c>
      <c r="AQ40" s="146">
        <f t="shared" si="9"/>
        <v>0</v>
      </c>
      <c r="AR40" s="222"/>
      <c r="AS40" s="143"/>
      <c r="AT40" s="145" t="s">
        <v>260</v>
      </c>
      <c r="AU40" s="144">
        <f t="shared" si="10"/>
        <v>0</v>
      </c>
      <c r="AV40" s="152"/>
      <c r="AW40" s="214">
        <f t="shared" si="12"/>
        <v>0</v>
      </c>
      <c r="AX40" s="131"/>
      <c r="AY40" s="214">
        <f t="shared" si="14"/>
        <v>0</v>
      </c>
      <c r="AZ40" s="131"/>
      <c r="BA40" s="131"/>
      <c r="BB40" s="211">
        <f t="shared" si="22"/>
        <v>0</v>
      </c>
      <c r="BC40" s="211">
        <f t="shared" si="22"/>
        <v>0</v>
      </c>
      <c r="BD40" s="211">
        <f t="shared" si="22"/>
        <v>0</v>
      </c>
      <c r="BE40" s="211">
        <f t="shared" si="22"/>
        <v>0</v>
      </c>
      <c r="BF40" s="211">
        <f t="shared" si="22"/>
        <v>0</v>
      </c>
      <c r="BG40" s="211">
        <f t="shared" si="22"/>
        <v>0</v>
      </c>
      <c r="BH40" s="211">
        <f t="shared" si="22"/>
        <v>0</v>
      </c>
      <c r="BI40" s="211">
        <f t="shared" si="22"/>
        <v>0</v>
      </c>
      <c r="BJ40" s="211">
        <f t="shared" si="22"/>
        <v>0</v>
      </c>
      <c r="BK40" s="211">
        <f t="shared" si="22"/>
        <v>0</v>
      </c>
      <c r="BL40" s="211">
        <f t="shared" si="22"/>
        <v>0</v>
      </c>
      <c r="BM40" s="211">
        <f t="shared" si="22"/>
        <v>0</v>
      </c>
      <c r="BN40" s="211">
        <f t="shared" si="22"/>
        <v>0</v>
      </c>
      <c r="BO40" s="211"/>
      <c r="BP40" s="131"/>
      <c r="BQ40" s="308">
        <f t="shared" si="16"/>
        <v>0</v>
      </c>
      <c r="BR40" s="308">
        <f t="shared" si="17"/>
        <v>0</v>
      </c>
      <c r="BS40" s="131"/>
      <c r="BT40" s="131"/>
      <c r="BU40" s="131"/>
    </row>
    <row r="41" spans="1:73" s="177" customFormat="1" ht="15" customHeight="1" x14ac:dyDescent="0.25">
      <c r="A41" s="131"/>
      <c r="B41" s="241">
        <f t="shared" si="18"/>
        <v>31</v>
      </c>
      <c r="C41" s="242">
        <f t="shared" si="19"/>
        <v>10087.68</v>
      </c>
      <c r="D41" s="256"/>
      <c r="E41" s="257"/>
      <c r="F41" s="247">
        <f t="shared" si="0"/>
        <v>0</v>
      </c>
      <c r="G41" s="266"/>
      <c r="H41" s="267"/>
      <c r="I41" s="267"/>
      <c r="J41" s="268"/>
      <c r="K41" s="244">
        <f t="shared" si="1"/>
        <v>31</v>
      </c>
      <c r="L41" s="245">
        <f t="shared" si="2"/>
        <v>0</v>
      </c>
      <c r="M41" s="280"/>
      <c r="N41" s="281" t="s">
        <v>110</v>
      </c>
      <c r="O41" s="277"/>
      <c r="P41" s="277"/>
      <c r="Q41" s="283" t="s">
        <v>111</v>
      </c>
      <c r="R41" s="280"/>
      <c r="S41" s="281" t="s">
        <v>110</v>
      </c>
      <c r="T41" s="279"/>
      <c r="U41" s="279"/>
      <c r="V41" s="283" t="s">
        <v>111</v>
      </c>
      <c r="W41" s="246">
        <f t="shared" si="3"/>
        <v>31</v>
      </c>
      <c r="X41" s="285"/>
      <c r="Y41" s="281" t="s">
        <v>110</v>
      </c>
      <c r="Z41" s="279"/>
      <c r="AA41" s="279"/>
      <c r="AB41" s="283" t="s">
        <v>111</v>
      </c>
      <c r="AC41" s="285"/>
      <c r="AD41" s="267" t="s">
        <v>110</v>
      </c>
      <c r="AE41" s="279"/>
      <c r="AF41" s="279"/>
      <c r="AG41" s="268" t="s">
        <v>111</v>
      </c>
      <c r="AH41" s="46"/>
      <c r="AI41" s="131">
        <f t="shared" si="4"/>
        <v>0</v>
      </c>
      <c r="AJ41" s="131">
        <f t="shared" si="5"/>
        <v>0</v>
      </c>
      <c r="AK41" s="131">
        <f t="shared" si="6"/>
        <v>0</v>
      </c>
      <c r="AL41" s="131">
        <f t="shared" si="7"/>
        <v>0</v>
      </c>
      <c r="AM41" s="131"/>
      <c r="AN41" s="131"/>
      <c r="AO41" s="143"/>
      <c r="AP41" s="142" t="str">
        <f>IF(OR(Summary!$G40=0,Summary!$G40=""),"fnord",Summary!$G40)</f>
        <v>fnord</v>
      </c>
      <c r="AQ41" s="146">
        <f t="shared" si="9"/>
        <v>0</v>
      </c>
      <c r="AR41" s="222"/>
      <c r="AS41" s="143"/>
      <c r="AT41" s="145" t="s">
        <v>261</v>
      </c>
      <c r="AU41" s="144">
        <f t="shared" si="10"/>
        <v>0</v>
      </c>
      <c r="AV41" s="152"/>
      <c r="AW41" s="214">
        <f t="shared" si="12"/>
        <v>0</v>
      </c>
      <c r="AX41" s="131"/>
      <c r="AY41" s="214">
        <f t="shared" si="14"/>
        <v>0</v>
      </c>
      <c r="AZ41" s="131"/>
      <c r="BA41" s="131"/>
      <c r="BB41" s="211">
        <f t="shared" ref="BB41:BN50" si="23">IF($N41=BB$10,IF($O41 = "",$M41 * -1,$M41),0)+IF($S41=BB$10,IF($T41 = "",$R41 * -1,$R41),0)+IF($Y41=BB$10,IF($Z41 = "",$X41 * -1,$X41),0)+IF($AD41=BB$10,IF($AE41 = "",$AC41* -1,$AC41 ),0)</f>
        <v>0</v>
      </c>
      <c r="BC41" s="211">
        <f t="shared" si="23"/>
        <v>0</v>
      </c>
      <c r="BD41" s="211">
        <f t="shared" si="23"/>
        <v>0</v>
      </c>
      <c r="BE41" s="211">
        <f t="shared" si="23"/>
        <v>0</v>
      </c>
      <c r="BF41" s="211">
        <f t="shared" si="23"/>
        <v>0</v>
      </c>
      <c r="BG41" s="211">
        <f t="shared" si="23"/>
        <v>0</v>
      </c>
      <c r="BH41" s="211">
        <f t="shared" si="23"/>
        <v>0</v>
      </c>
      <c r="BI41" s="211">
        <f t="shared" si="23"/>
        <v>0</v>
      </c>
      <c r="BJ41" s="211">
        <f t="shared" si="23"/>
        <v>0</v>
      </c>
      <c r="BK41" s="211">
        <f t="shared" si="23"/>
        <v>0</v>
      </c>
      <c r="BL41" s="211">
        <f t="shared" si="23"/>
        <v>0</v>
      </c>
      <c r="BM41" s="211">
        <f t="shared" si="23"/>
        <v>0</v>
      </c>
      <c r="BN41" s="211">
        <f t="shared" si="23"/>
        <v>0</v>
      </c>
      <c r="BO41" s="211"/>
      <c r="BP41" s="131"/>
      <c r="BQ41" s="308">
        <f t="shared" si="16"/>
        <v>0</v>
      </c>
      <c r="BR41" s="308">
        <f t="shared" si="17"/>
        <v>0</v>
      </c>
      <c r="BS41" s="131"/>
      <c r="BT41" s="131"/>
      <c r="BU41" s="131"/>
    </row>
    <row r="42" spans="1:73" s="177" customFormat="1" ht="15" customHeight="1" x14ac:dyDescent="0.25">
      <c r="A42" s="131"/>
      <c r="B42" s="241">
        <f t="shared" si="18"/>
        <v>32</v>
      </c>
      <c r="C42" s="242">
        <f t="shared" si="19"/>
        <v>10087.68</v>
      </c>
      <c r="D42" s="256"/>
      <c r="E42" s="257"/>
      <c r="F42" s="247">
        <f t="shared" si="0"/>
        <v>0</v>
      </c>
      <c r="G42" s="266"/>
      <c r="H42" s="267"/>
      <c r="I42" s="267"/>
      <c r="J42" s="268"/>
      <c r="K42" s="244">
        <f t="shared" si="1"/>
        <v>32</v>
      </c>
      <c r="L42" s="245">
        <f t="shared" si="2"/>
        <v>0</v>
      </c>
      <c r="M42" s="280"/>
      <c r="N42" s="281" t="s">
        <v>110</v>
      </c>
      <c r="O42" s="277"/>
      <c r="P42" s="277"/>
      <c r="Q42" s="283" t="s">
        <v>111</v>
      </c>
      <c r="R42" s="280"/>
      <c r="S42" s="281" t="s">
        <v>110</v>
      </c>
      <c r="T42" s="279"/>
      <c r="U42" s="279"/>
      <c r="V42" s="283" t="s">
        <v>111</v>
      </c>
      <c r="W42" s="246">
        <f t="shared" si="3"/>
        <v>32</v>
      </c>
      <c r="X42" s="285"/>
      <c r="Y42" s="281" t="s">
        <v>110</v>
      </c>
      <c r="Z42" s="279"/>
      <c r="AA42" s="279"/>
      <c r="AB42" s="283" t="s">
        <v>111</v>
      </c>
      <c r="AC42" s="285"/>
      <c r="AD42" s="267" t="s">
        <v>110</v>
      </c>
      <c r="AE42" s="279"/>
      <c r="AF42" s="279"/>
      <c r="AG42" s="268" t="s">
        <v>111</v>
      </c>
      <c r="AH42" s="46"/>
      <c r="AI42" s="131">
        <f t="shared" si="4"/>
        <v>0</v>
      </c>
      <c r="AJ42" s="131">
        <f t="shared" si="5"/>
        <v>0</v>
      </c>
      <c r="AK42" s="131">
        <f t="shared" si="6"/>
        <v>0</v>
      </c>
      <c r="AL42" s="131">
        <f t="shared" si="7"/>
        <v>0</v>
      </c>
      <c r="AM42" s="131"/>
      <c r="AN42" s="131"/>
      <c r="AO42" s="143"/>
      <c r="AP42" s="142" t="str">
        <f>IF(OR(Summary!$G41=0,Summary!$G41=""),"fnord",Summary!$G41)</f>
        <v>fnord</v>
      </c>
      <c r="AQ42" s="146">
        <f t="shared" si="9"/>
        <v>0</v>
      </c>
      <c r="AR42" s="222"/>
      <c r="AS42" s="143"/>
      <c r="AT42" s="145" t="s">
        <v>262</v>
      </c>
      <c r="AU42" s="144">
        <f t="shared" si="10"/>
        <v>0</v>
      </c>
      <c r="AV42" s="152"/>
      <c r="AW42" s="214">
        <f t="shared" si="12"/>
        <v>0</v>
      </c>
      <c r="AX42" s="131"/>
      <c r="AY42" s="214">
        <f t="shared" si="14"/>
        <v>0</v>
      </c>
      <c r="AZ42" s="131"/>
      <c r="BA42" s="131"/>
      <c r="BB42" s="211">
        <f t="shared" si="23"/>
        <v>0</v>
      </c>
      <c r="BC42" s="211">
        <f t="shared" si="23"/>
        <v>0</v>
      </c>
      <c r="BD42" s="211">
        <f t="shared" si="23"/>
        <v>0</v>
      </c>
      <c r="BE42" s="211">
        <f t="shared" si="23"/>
        <v>0</v>
      </c>
      <c r="BF42" s="211">
        <f t="shared" si="23"/>
        <v>0</v>
      </c>
      <c r="BG42" s="211">
        <f t="shared" si="23"/>
        <v>0</v>
      </c>
      <c r="BH42" s="211">
        <f t="shared" si="23"/>
        <v>0</v>
      </c>
      <c r="BI42" s="211">
        <f t="shared" si="23"/>
        <v>0</v>
      </c>
      <c r="BJ42" s="211">
        <f t="shared" si="23"/>
        <v>0</v>
      </c>
      <c r="BK42" s="211">
        <f t="shared" si="23"/>
        <v>0</v>
      </c>
      <c r="BL42" s="211">
        <f t="shared" si="23"/>
        <v>0</v>
      </c>
      <c r="BM42" s="211">
        <f t="shared" si="23"/>
        <v>0</v>
      </c>
      <c r="BN42" s="211">
        <f t="shared" si="23"/>
        <v>0</v>
      </c>
      <c r="BO42" s="211"/>
      <c r="BP42" s="131"/>
      <c r="BQ42" s="308">
        <f t="shared" si="16"/>
        <v>0</v>
      </c>
      <c r="BR42" s="308">
        <f t="shared" si="17"/>
        <v>0</v>
      </c>
      <c r="BS42" s="131"/>
      <c r="BT42" s="131"/>
      <c r="BU42" s="131"/>
    </row>
    <row r="43" spans="1:73" s="177" customFormat="1" ht="15" customHeight="1" x14ac:dyDescent="0.25">
      <c r="A43" s="131"/>
      <c r="B43" s="241">
        <f t="shared" si="18"/>
        <v>33</v>
      </c>
      <c r="C43" s="242">
        <f t="shared" si="19"/>
        <v>10087.68</v>
      </c>
      <c r="D43" s="256"/>
      <c r="E43" s="257"/>
      <c r="F43" s="247">
        <f t="shared" ref="F43:F74" si="24">IF(N43=$AJ$2,IF(COUNTBLANK(O43)=0,M43,M43*-1),0)+IF(S43=$AJ$2,IF(COUNTBLANK(T43)=0,R43,R43*-1),0)+IF(Y43=$AJ$2,IF(COUNTBLANK(Z43)=0,X43,X43*-1),0)+IF(AD43=$AJ$2,IF(COUNTBLANK(AE43)=0,AC43,AC43*-1),0)</f>
        <v>0</v>
      </c>
      <c r="G43" s="266"/>
      <c r="H43" s="267"/>
      <c r="I43" s="267"/>
      <c r="J43" s="268"/>
      <c r="K43" s="244">
        <f t="shared" ref="K43:K74" si="25">$B43</f>
        <v>33</v>
      </c>
      <c r="L43" s="245">
        <f t="shared" ref="L43:L74" si="26">IF(COUNTBLANK($P43)=1,$M43,$M43*-1)+IF(COUNTBLANK($U43)=1,$R43,$R43*-1)+IF(COUNTBLANK($AA43)=1,$X43,$X43*-1)+IF(COUNTBLANK($AF43)=1,$AC43,$AC43*-1)</f>
        <v>0</v>
      </c>
      <c r="M43" s="280"/>
      <c r="N43" s="281" t="s">
        <v>110</v>
      </c>
      <c r="O43" s="277"/>
      <c r="P43" s="277"/>
      <c r="Q43" s="283" t="s">
        <v>111</v>
      </c>
      <c r="R43" s="280"/>
      <c r="S43" s="281" t="s">
        <v>110</v>
      </c>
      <c r="T43" s="279"/>
      <c r="U43" s="279"/>
      <c r="V43" s="283" t="s">
        <v>111</v>
      </c>
      <c r="W43" s="246">
        <f t="shared" ref="W43:W74" si="27">$B43</f>
        <v>33</v>
      </c>
      <c r="X43" s="285"/>
      <c r="Y43" s="281" t="s">
        <v>110</v>
      </c>
      <c r="Z43" s="279"/>
      <c r="AA43" s="279"/>
      <c r="AB43" s="283" t="s">
        <v>111</v>
      </c>
      <c r="AC43" s="285"/>
      <c r="AD43" s="267" t="s">
        <v>110</v>
      </c>
      <c r="AE43" s="279"/>
      <c r="AF43" s="279"/>
      <c r="AG43" s="268" t="s">
        <v>111</v>
      </c>
      <c r="AH43" s="46"/>
      <c r="AI43" s="131">
        <f t="shared" ref="AI43:AI74" si="28">IF(COUNTBLANK($P43)=1,$M43,$M43*-1)</f>
        <v>0</v>
      </c>
      <c r="AJ43" s="131">
        <f t="shared" ref="AJ43:AJ74" si="29">IF(COUNTBLANK($U43)=1,$R43,$R43*-1)</f>
        <v>0</v>
      </c>
      <c r="AK43" s="131">
        <f t="shared" ref="AK43:AK74" si="30">IF(COUNTBLANK($AA43)=1,$X43,$X43*-1)</f>
        <v>0</v>
      </c>
      <c r="AL43" s="131">
        <f t="shared" ref="AL43:AL74" si="31">IF(COUNTBLANK($AF43)=1,$AC43,$AC43*-1)</f>
        <v>0</v>
      </c>
      <c r="AM43" s="131"/>
      <c r="AN43" s="131"/>
      <c r="AO43" s="143"/>
      <c r="AP43" s="142" t="str">
        <f>IF(OR(Summary!$G42=0,Summary!$G42=""),"fnord",Summary!$G42)</f>
        <v>fnord</v>
      </c>
      <c r="AQ43" s="146">
        <f t="shared" si="9"/>
        <v>0</v>
      </c>
      <c r="AR43" s="222"/>
      <c r="AS43" s="143"/>
      <c r="AT43" s="145" t="s">
        <v>263</v>
      </c>
      <c r="AU43" s="144">
        <f t="shared" si="10"/>
        <v>0</v>
      </c>
      <c r="AV43" s="152"/>
      <c r="AW43" s="214">
        <f t="shared" si="12"/>
        <v>0</v>
      </c>
      <c r="AX43" s="131"/>
      <c r="AY43" s="214">
        <f t="shared" si="14"/>
        <v>0</v>
      </c>
      <c r="AZ43" s="131"/>
      <c r="BA43" s="131"/>
      <c r="BB43" s="211">
        <f t="shared" si="23"/>
        <v>0</v>
      </c>
      <c r="BC43" s="211">
        <f t="shared" si="23"/>
        <v>0</v>
      </c>
      <c r="BD43" s="211">
        <f t="shared" si="23"/>
        <v>0</v>
      </c>
      <c r="BE43" s="211">
        <f t="shared" si="23"/>
        <v>0</v>
      </c>
      <c r="BF43" s="211">
        <f t="shared" si="23"/>
        <v>0</v>
      </c>
      <c r="BG43" s="211">
        <f t="shared" si="23"/>
        <v>0</v>
      </c>
      <c r="BH43" s="211">
        <f t="shared" si="23"/>
        <v>0</v>
      </c>
      <c r="BI43" s="211">
        <f t="shared" si="23"/>
        <v>0</v>
      </c>
      <c r="BJ43" s="211">
        <f t="shared" si="23"/>
        <v>0</v>
      </c>
      <c r="BK43" s="211">
        <f t="shared" si="23"/>
        <v>0</v>
      </c>
      <c r="BL43" s="211">
        <f t="shared" si="23"/>
        <v>0</v>
      </c>
      <c r="BM43" s="211">
        <f t="shared" si="23"/>
        <v>0</v>
      </c>
      <c r="BN43" s="211">
        <f t="shared" si="23"/>
        <v>0</v>
      </c>
      <c r="BO43" s="211"/>
      <c r="BP43" s="131"/>
      <c r="BQ43" s="308">
        <f t="shared" ref="BQ43:BQ74" si="32">M43+R43+X43+AC43</f>
        <v>0</v>
      </c>
      <c r="BR43" s="308">
        <f t="shared" ref="BR43:BR74" si="33">IF(BQ43&gt;0,B43,0)</f>
        <v>0</v>
      </c>
      <c r="BS43" s="131"/>
      <c r="BT43" s="131"/>
      <c r="BU43" s="131"/>
    </row>
    <row r="44" spans="1:73" s="177" customFormat="1" ht="15" customHeight="1" x14ac:dyDescent="0.25">
      <c r="A44" s="131"/>
      <c r="B44" s="241">
        <f t="shared" ref="B44:B75" si="34">B43+1</f>
        <v>34</v>
      </c>
      <c r="C44" s="242">
        <f t="shared" ref="C44:C75" si="35">C43+F44</f>
        <v>10087.68</v>
      </c>
      <c r="D44" s="256"/>
      <c r="E44" s="257"/>
      <c r="F44" s="247">
        <f t="shared" si="24"/>
        <v>0</v>
      </c>
      <c r="G44" s="266"/>
      <c r="H44" s="267"/>
      <c r="I44" s="267"/>
      <c r="J44" s="268"/>
      <c r="K44" s="244">
        <f t="shared" si="25"/>
        <v>34</v>
      </c>
      <c r="L44" s="245">
        <f t="shared" si="26"/>
        <v>0</v>
      </c>
      <c r="M44" s="280"/>
      <c r="N44" s="281" t="s">
        <v>110</v>
      </c>
      <c r="O44" s="277"/>
      <c r="P44" s="277"/>
      <c r="Q44" s="283" t="s">
        <v>111</v>
      </c>
      <c r="R44" s="280"/>
      <c r="S44" s="281" t="s">
        <v>110</v>
      </c>
      <c r="T44" s="279"/>
      <c r="U44" s="279"/>
      <c r="V44" s="283" t="s">
        <v>111</v>
      </c>
      <c r="W44" s="246">
        <f t="shared" si="27"/>
        <v>34</v>
      </c>
      <c r="X44" s="285"/>
      <c r="Y44" s="281" t="s">
        <v>110</v>
      </c>
      <c r="Z44" s="279"/>
      <c r="AA44" s="279"/>
      <c r="AB44" s="283" t="s">
        <v>111</v>
      </c>
      <c r="AC44" s="285"/>
      <c r="AD44" s="267" t="s">
        <v>110</v>
      </c>
      <c r="AE44" s="279"/>
      <c r="AF44" s="279"/>
      <c r="AG44" s="268" t="s">
        <v>111</v>
      </c>
      <c r="AH44" s="46"/>
      <c r="AI44" s="131">
        <f t="shared" si="28"/>
        <v>0</v>
      </c>
      <c r="AJ44" s="131">
        <f t="shared" si="29"/>
        <v>0</v>
      </c>
      <c r="AK44" s="131">
        <f t="shared" si="30"/>
        <v>0</v>
      </c>
      <c r="AL44" s="131">
        <f t="shared" si="31"/>
        <v>0</v>
      </c>
      <c r="AM44" s="131"/>
      <c r="AN44" s="131"/>
      <c r="AO44" s="143"/>
      <c r="AP44" s="142" t="str">
        <f>IF(OR(Summary!$G43=0,Summary!$G43=""),"fnord",Summary!$G43)</f>
        <v>fnord</v>
      </c>
      <c r="AQ44" s="146">
        <f t="shared" si="9"/>
        <v>0</v>
      </c>
      <c r="AR44" s="222"/>
      <c r="AS44" s="143"/>
      <c r="AT44" s="145" t="s">
        <v>264</v>
      </c>
      <c r="AU44" s="144">
        <f t="shared" si="10"/>
        <v>0</v>
      </c>
      <c r="AV44" s="152"/>
      <c r="AW44" s="214">
        <f t="shared" si="12"/>
        <v>0</v>
      </c>
      <c r="AX44" s="131"/>
      <c r="AY44" s="214">
        <f t="shared" si="14"/>
        <v>0</v>
      </c>
      <c r="AZ44" s="131"/>
      <c r="BA44" s="131"/>
      <c r="BB44" s="211">
        <f t="shared" si="23"/>
        <v>0</v>
      </c>
      <c r="BC44" s="211">
        <f t="shared" si="23"/>
        <v>0</v>
      </c>
      <c r="BD44" s="211">
        <f t="shared" si="23"/>
        <v>0</v>
      </c>
      <c r="BE44" s="211">
        <f t="shared" si="23"/>
        <v>0</v>
      </c>
      <c r="BF44" s="211">
        <f t="shared" si="23"/>
        <v>0</v>
      </c>
      <c r="BG44" s="211">
        <f t="shared" si="23"/>
        <v>0</v>
      </c>
      <c r="BH44" s="211">
        <f t="shared" si="23"/>
        <v>0</v>
      </c>
      <c r="BI44" s="211">
        <f t="shared" si="23"/>
        <v>0</v>
      </c>
      <c r="BJ44" s="211">
        <f t="shared" si="23"/>
        <v>0</v>
      </c>
      <c r="BK44" s="211">
        <f t="shared" si="23"/>
        <v>0</v>
      </c>
      <c r="BL44" s="211">
        <f t="shared" si="23"/>
        <v>0</v>
      </c>
      <c r="BM44" s="211">
        <f t="shared" si="23"/>
        <v>0</v>
      </c>
      <c r="BN44" s="211">
        <f t="shared" si="23"/>
        <v>0</v>
      </c>
      <c r="BO44" s="211"/>
      <c r="BP44" s="131"/>
      <c r="BQ44" s="308">
        <f t="shared" si="32"/>
        <v>0</v>
      </c>
      <c r="BR44" s="308">
        <f t="shared" si="33"/>
        <v>0</v>
      </c>
      <c r="BS44" s="131"/>
      <c r="BT44" s="131"/>
      <c r="BU44" s="131"/>
    </row>
    <row r="45" spans="1:73" s="177" customFormat="1" ht="15" customHeight="1" x14ac:dyDescent="0.25">
      <c r="A45" s="131"/>
      <c r="B45" s="241">
        <f t="shared" si="34"/>
        <v>35</v>
      </c>
      <c r="C45" s="242">
        <f t="shared" si="35"/>
        <v>10087.68</v>
      </c>
      <c r="D45" s="256"/>
      <c r="E45" s="257"/>
      <c r="F45" s="247">
        <f t="shared" si="24"/>
        <v>0</v>
      </c>
      <c r="G45" s="266"/>
      <c r="H45" s="267"/>
      <c r="I45" s="267"/>
      <c r="J45" s="268"/>
      <c r="K45" s="244">
        <f t="shared" si="25"/>
        <v>35</v>
      </c>
      <c r="L45" s="245">
        <f t="shared" si="26"/>
        <v>0</v>
      </c>
      <c r="M45" s="280"/>
      <c r="N45" s="281" t="s">
        <v>110</v>
      </c>
      <c r="O45" s="277"/>
      <c r="P45" s="277"/>
      <c r="Q45" s="283" t="s">
        <v>111</v>
      </c>
      <c r="R45" s="280"/>
      <c r="S45" s="281" t="s">
        <v>110</v>
      </c>
      <c r="T45" s="279"/>
      <c r="U45" s="279"/>
      <c r="V45" s="283" t="s">
        <v>111</v>
      </c>
      <c r="W45" s="246">
        <f t="shared" si="27"/>
        <v>35</v>
      </c>
      <c r="X45" s="285"/>
      <c r="Y45" s="281" t="s">
        <v>110</v>
      </c>
      <c r="Z45" s="279"/>
      <c r="AA45" s="279"/>
      <c r="AB45" s="283" t="s">
        <v>111</v>
      </c>
      <c r="AC45" s="285"/>
      <c r="AD45" s="267" t="s">
        <v>110</v>
      </c>
      <c r="AE45" s="279"/>
      <c r="AF45" s="279"/>
      <c r="AG45" s="268" t="s">
        <v>111</v>
      </c>
      <c r="AH45" s="46"/>
      <c r="AI45" s="131">
        <f t="shared" si="28"/>
        <v>0</v>
      </c>
      <c r="AJ45" s="131">
        <f t="shared" si="29"/>
        <v>0</v>
      </c>
      <c r="AK45" s="131">
        <f t="shared" si="30"/>
        <v>0</v>
      </c>
      <c r="AL45" s="131">
        <f t="shared" si="31"/>
        <v>0</v>
      </c>
      <c r="AM45" s="131"/>
      <c r="AN45" s="131"/>
      <c r="AO45" s="143"/>
      <c r="AP45" s="142" t="str">
        <f>IF(OR(Summary!$G44=0,Summary!$G44=""),"fnord",Summary!$G44)</f>
        <v>fnord</v>
      </c>
      <c r="AQ45" s="146">
        <f t="shared" si="9"/>
        <v>0</v>
      </c>
      <c r="AR45" s="222"/>
      <c r="AS45" s="143"/>
      <c r="AT45" s="145" t="s">
        <v>265</v>
      </c>
      <c r="AU45" s="144">
        <f t="shared" si="10"/>
        <v>0</v>
      </c>
      <c r="AV45" s="152"/>
      <c r="AW45" s="214">
        <f t="shared" si="12"/>
        <v>0</v>
      </c>
      <c r="AX45" s="131"/>
      <c r="AY45" s="214">
        <f t="shared" si="14"/>
        <v>0</v>
      </c>
      <c r="AZ45" s="131"/>
      <c r="BA45" s="131"/>
      <c r="BB45" s="211">
        <f t="shared" si="23"/>
        <v>0</v>
      </c>
      <c r="BC45" s="211">
        <f t="shared" si="23"/>
        <v>0</v>
      </c>
      <c r="BD45" s="211">
        <f t="shared" si="23"/>
        <v>0</v>
      </c>
      <c r="BE45" s="211">
        <f t="shared" si="23"/>
        <v>0</v>
      </c>
      <c r="BF45" s="211">
        <f t="shared" si="23"/>
        <v>0</v>
      </c>
      <c r="BG45" s="211">
        <f t="shared" si="23"/>
        <v>0</v>
      </c>
      <c r="BH45" s="211">
        <f t="shared" si="23"/>
        <v>0</v>
      </c>
      <c r="BI45" s="211">
        <f t="shared" si="23"/>
        <v>0</v>
      </c>
      <c r="BJ45" s="211">
        <f t="shared" si="23"/>
        <v>0</v>
      </c>
      <c r="BK45" s="211">
        <f t="shared" si="23"/>
        <v>0</v>
      </c>
      <c r="BL45" s="211">
        <f t="shared" si="23"/>
        <v>0</v>
      </c>
      <c r="BM45" s="211">
        <f t="shared" si="23"/>
        <v>0</v>
      </c>
      <c r="BN45" s="211">
        <f t="shared" si="23"/>
        <v>0</v>
      </c>
      <c r="BO45" s="211"/>
      <c r="BP45" s="131"/>
      <c r="BQ45" s="308">
        <f t="shared" si="32"/>
        <v>0</v>
      </c>
      <c r="BR45" s="308">
        <f t="shared" si="33"/>
        <v>0</v>
      </c>
      <c r="BS45" s="131"/>
      <c r="BT45" s="131"/>
      <c r="BU45" s="131"/>
    </row>
    <row r="46" spans="1:73" s="177" customFormat="1" ht="15" customHeight="1" x14ac:dyDescent="0.25">
      <c r="A46" s="131"/>
      <c r="B46" s="241">
        <f t="shared" si="34"/>
        <v>36</v>
      </c>
      <c r="C46" s="242">
        <f t="shared" si="35"/>
        <v>10087.68</v>
      </c>
      <c r="D46" s="256"/>
      <c r="E46" s="257"/>
      <c r="F46" s="247">
        <f t="shared" si="24"/>
        <v>0</v>
      </c>
      <c r="G46" s="266"/>
      <c r="H46" s="267"/>
      <c r="I46" s="267"/>
      <c r="J46" s="268"/>
      <c r="K46" s="244">
        <f t="shared" si="25"/>
        <v>36</v>
      </c>
      <c r="L46" s="245">
        <f t="shared" si="26"/>
        <v>0</v>
      </c>
      <c r="M46" s="280"/>
      <c r="N46" s="281" t="s">
        <v>110</v>
      </c>
      <c r="O46" s="277"/>
      <c r="P46" s="277"/>
      <c r="Q46" s="283" t="s">
        <v>111</v>
      </c>
      <c r="R46" s="280"/>
      <c r="S46" s="281" t="s">
        <v>110</v>
      </c>
      <c r="T46" s="279"/>
      <c r="U46" s="279"/>
      <c r="V46" s="283" t="s">
        <v>111</v>
      </c>
      <c r="W46" s="246">
        <f t="shared" si="27"/>
        <v>36</v>
      </c>
      <c r="X46" s="285"/>
      <c r="Y46" s="281" t="s">
        <v>110</v>
      </c>
      <c r="Z46" s="279"/>
      <c r="AA46" s="279"/>
      <c r="AB46" s="283" t="s">
        <v>111</v>
      </c>
      <c r="AC46" s="285"/>
      <c r="AD46" s="267" t="s">
        <v>110</v>
      </c>
      <c r="AE46" s="279"/>
      <c r="AF46" s="279"/>
      <c r="AG46" s="268" t="s">
        <v>111</v>
      </c>
      <c r="AH46" s="46"/>
      <c r="AI46" s="131">
        <f t="shared" si="28"/>
        <v>0</v>
      </c>
      <c r="AJ46" s="131">
        <f t="shared" si="29"/>
        <v>0</v>
      </c>
      <c r="AK46" s="131">
        <f t="shared" si="30"/>
        <v>0</v>
      </c>
      <c r="AL46" s="131">
        <f t="shared" si="31"/>
        <v>0</v>
      </c>
      <c r="AM46" s="131"/>
      <c r="AN46" s="131"/>
      <c r="AO46" s="143"/>
      <c r="AP46" s="142" t="str">
        <f>IF(OR(Summary!$G45=0,Summary!$G45=""),"fnord",Summary!$G45)</f>
        <v>fnord</v>
      </c>
      <c r="AQ46" s="146">
        <f t="shared" si="9"/>
        <v>0</v>
      </c>
      <c r="AR46" s="222"/>
      <c r="AS46" s="143"/>
      <c r="AT46" s="145" t="s">
        <v>266</v>
      </c>
      <c r="AU46" s="144">
        <f t="shared" si="10"/>
        <v>0</v>
      </c>
      <c r="AV46" s="152"/>
      <c r="AW46" s="214">
        <f t="shared" si="12"/>
        <v>0</v>
      </c>
      <c r="AX46" s="131"/>
      <c r="AY46" s="214">
        <f t="shared" si="14"/>
        <v>0</v>
      </c>
      <c r="AZ46" s="131"/>
      <c r="BA46" s="131"/>
      <c r="BB46" s="211">
        <f t="shared" si="23"/>
        <v>0</v>
      </c>
      <c r="BC46" s="211">
        <f t="shared" si="23"/>
        <v>0</v>
      </c>
      <c r="BD46" s="211">
        <f t="shared" si="23"/>
        <v>0</v>
      </c>
      <c r="BE46" s="211">
        <f t="shared" si="23"/>
        <v>0</v>
      </c>
      <c r="BF46" s="211">
        <f t="shared" si="23"/>
        <v>0</v>
      </c>
      <c r="BG46" s="211">
        <f t="shared" si="23"/>
        <v>0</v>
      </c>
      <c r="BH46" s="211">
        <f t="shared" si="23"/>
        <v>0</v>
      </c>
      <c r="BI46" s="211">
        <f t="shared" si="23"/>
        <v>0</v>
      </c>
      <c r="BJ46" s="211">
        <f t="shared" si="23"/>
        <v>0</v>
      </c>
      <c r="BK46" s="211">
        <f t="shared" si="23"/>
        <v>0</v>
      </c>
      <c r="BL46" s="211">
        <f t="shared" si="23"/>
        <v>0</v>
      </c>
      <c r="BM46" s="211">
        <f t="shared" si="23"/>
        <v>0</v>
      </c>
      <c r="BN46" s="211">
        <f t="shared" si="23"/>
        <v>0</v>
      </c>
      <c r="BO46" s="211"/>
      <c r="BP46" s="131"/>
      <c r="BQ46" s="308">
        <f t="shared" si="32"/>
        <v>0</v>
      </c>
      <c r="BR46" s="308">
        <f t="shared" si="33"/>
        <v>0</v>
      </c>
      <c r="BS46" s="131"/>
      <c r="BT46" s="131"/>
      <c r="BU46" s="131"/>
    </row>
    <row r="47" spans="1:73" s="177" customFormat="1" ht="15" customHeight="1" x14ac:dyDescent="0.25">
      <c r="A47" s="131"/>
      <c r="B47" s="241">
        <f t="shared" si="34"/>
        <v>37</v>
      </c>
      <c r="C47" s="242">
        <f t="shared" si="35"/>
        <v>10087.68</v>
      </c>
      <c r="D47" s="256"/>
      <c r="E47" s="257"/>
      <c r="F47" s="247">
        <f t="shared" si="24"/>
        <v>0</v>
      </c>
      <c r="G47" s="266"/>
      <c r="H47" s="267"/>
      <c r="I47" s="267"/>
      <c r="J47" s="268"/>
      <c r="K47" s="244">
        <f t="shared" si="25"/>
        <v>37</v>
      </c>
      <c r="L47" s="245">
        <f t="shared" si="26"/>
        <v>0</v>
      </c>
      <c r="M47" s="280"/>
      <c r="N47" s="281" t="s">
        <v>110</v>
      </c>
      <c r="O47" s="277"/>
      <c r="P47" s="277"/>
      <c r="Q47" s="283" t="s">
        <v>111</v>
      </c>
      <c r="R47" s="280"/>
      <c r="S47" s="281" t="s">
        <v>110</v>
      </c>
      <c r="T47" s="279"/>
      <c r="U47" s="279"/>
      <c r="V47" s="283" t="s">
        <v>111</v>
      </c>
      <c r="W47" s="246">
        <f t="shared" si="27"/>
        <v>37</v>
      </c>
      <c r="X47" s="285"/>
      <c r="Y47" s="281" t="s">
        <v>110</v>
      </c>
      <c r="Z47" s="279"/>
      <c r="AA47" s="279"/>
      <c r="AB47" s="283" t="s">
        <v>111</v>
      </c>
      <c r="AC47" s="285"/>
      <c r="AD47" s="267" t="s">
        <v>110</v>
      </c>
      <c r="AE47" s="279"/>
      <c r="AF47" s="279"/>
      <c r="AG47" s="268" t="s">
        <v>111</v>
      </c>
      <c r="AH47" s="46"/>
      <c r="AI47" s="131">
        <f t="shared" si="28"/>
        <v>0</v>
      </c>
      <c r="AJ47" s="131">
        <f t="shared" si="29"/>
        <v>0</v>
      </c>
      <c r="AK47" s="131">
        <f t="shared" si="30"/>
        <v>0</v>
      </c>
      <c r="AL47" s="131">
        <f t="shared" si="31"/>
        <v>0</v>
      </c>
      <c r="AM47" s="131"/>
      <c r="AN47" s="131"/>
      <c r="AO47" s="143"/>
      <c r="AP47" s="142" t="str">
        <f>IF(OR(Summary!$G46=0,Summary!$G46=""),"fnord",Summary!$G46)</f>
        <v>fnord</v>
      </c>
      <c r="AQ47" s="146">
        <f t="shared" si="9"/>
        <v>0</v>
      </c>
      <c r="AR47" s="222"/>
      <c r="AS47" s="143"/>
      <c r="AT47" s="145" t="s">
        <v>267</v>
      </c>
      <c r="AU47" s="144">
        <f t="shared" si="10"/>
        <v>0</v>
      </c>
      <c r="AV47" s="152"/>
      <c r="AW47" s="214">
        <f t="shared" si="12"/>
        <v>0</v>
      </c>
      <c r="AX47" s="131"/>
      <c r="AY47" s="214">
        <f t="shared" si="14"/>
        <v>0</v>
      </c>
      <c r="AZ47" s="131"/>
      <c r="BA47" s="131"/>
      <c r="BB47" s="211">
        <f t="shared" si="23"/>
        <v>0</v>
      </c>
      <c r="BC47" s="211">
        <f t="shared" si="23"/>
        <v>0</v>
      </c>
      <c r="BD47" s="211">
        <f t="shared" si="23"/>
        <v>0</v>
      </c>
      <c r="BE47" s="211">
        <f t="shared" si="23"/>
        <v>0</v>
      </c>
      <c r="BF47" s="211">
        <f t="shared" si="23"/>
        <v>0</v>
      </c>
      <c r="BG47" s="211">
        <f t="shared" si="23"/>
        <v>0</v>
      </c>
      <c r="BH47" s="211">
        <f t="shared" si="23"/>
        <v>0</v>
      </c>
      <c r="BI47" s="211">
        <f t="shared" si="23"/>
        <v>0</v>
      </c>
      <c r="BJ47" s="211">
        <f t="shared" si="23"/>
        <v>0</v>
      </c>
      <c r="BK47" s="211">
        <f t="shared" si="23"/>
        <v>0</v>
      </c>
      <c r="BL47" s="211">
        <f t="shared" si="23"/>
        <v>0</v>
      </c>
      <c r="BM47" s="211">
        <f t="shared" si="23"/>
        <v>0</v>
      </c>
      <c r="BN47" s="211">
        <f t="shared" si="23"/>
        <v>0</v>
      </c>
      <c r="BO47" s="211"/>
      <c r="BP47" s="131"/>
      <c r="BQ47" s="308">
        <f t="shared" si="32"/>
        <v>0</v>
      </c>
      <c r="BR47" s="308">
        <f t="shared" si="33"/>
        <v>0</v>
      </c>
      <c r="BS47" s="131"/>
      <c r="BT47" s="131"/>
      <c r="BU47" s="131"/>
    </row>
    <row r="48" spans="1:73" s="177" customFormat="1" ht="15" customHeight="1" x14ac:dyDescent="0.25">
      <c r="A48" s="131"/>
      <c r="B48" s="241">
        <f t="shared" si="34"/>
        <v>38</v>
      </c>
      <c r="C48" s="242">
        <f t="shared" si="35"/>
        <v>10087.68</v>
      </c>
      <c r="D48" s="256"/>
      <c r="E48" s="257"/>
      <c r="F48" s="247">
        <f t="shared" si="24"/>
        <v>0</v>
      </c>
      <c r="G48" s="266"/>
      <c r="H48" s="267"/>
      <c r="I48" s="267"/>
      <c r="J48" s="268"/>
      <c r="K48" s="244">
        <f t="shared" si="25"/>
        <v>38</v>
      </c>
      <c r="L48" s="245">
        <f t="shared" si="26"/>
        <v>0</v>
      </c>
      <c r="M48" s="280"/>
      <c r="N48" s="281" t="s">
        <v>110</v>
      </c>
      <c r="O48" s="277"/>
      <c r="P48" s="277"/>
      <c r="Q48" s="283" t="s">
        <v>111</v>
      </c>
      <c r="R48" s="280"/>
      <c r="S48" s="281" t="s">
        <v>110</v>
      </c>
      <c r="T48" s="279"/>
      <c r="U48" s="279"/>
      <c r="V48" s="283" t="s">
        <v>111</v>
      </c>
      <c r="W48" s="246">
        <f t="shared" si="27"/>
        <v>38</v>
      </c>
      <c r="X48" s="285"/>
      <c r="Y48" s="281" t="s">
        <v>110</v>
      </c>
      <c r="Z48" s="279"/>
      <c r="AA48" s="279"/>
      <c r="AB48" s="283" t="s">
        <v>111</v>
      </c>
      <c r="AC48" s="285"/>
      <c r="AD48" s="267" t="s">
        <v>110</v>
      </c>
      <c r="AE48" s="279"/>
      <c r="AF48" s="279"/>
      <c r="AG48" s="268" t="s">
        <v>111</v>
      </c>
      <c r="AH48" s="46"/>
      <c r="AI48" s="131">
        <f t="shared" si="28"/>
        <v>0</v>
      </c>
      <c r="AJ48" s="131">
        <f t="shared" si="29"/>
        <v>0</v>
      </c>
      <c r="AK48" s="131">
        <f t="shared" si="30"/>
        <v>0</v>
      </c>
      <c r="AL48" s="131">
        <f t="shared" si="31"/>
        <v>0</v>
      </c>
      <c r="AM48" s="131"/>
      <c r="AN48" s="131"/>
      <c r="AO48" s="143"/>
      <c r="AP48" s="142" t="str">
        <f>IF(OR(Summary!$G47=0,Summary!$G47=""),"fnord",Summary!$G47)</f>
        <v>fnord</v>
      </c>
      <c r="AQ48" s="146">
        <f t="shared" si="9"/>
        <v>0</v>
      </c>
      <c r="AR48" s="222"/>
      <c r="AS48" s="143"/>
      <c r="AT48" s="145" t="s">
        <v>268</v>
      </c>
      <c r="AU48" s="144">
        <f t="shared" si="10"/>
        <v>0</v>
      </c>
      <c r="AV48" s="152"/>
      <c r="AW48" s="214">
        <f t="shared" si="12"/>
        <v>0</v>
      </c>
      <c r="AX48" s="131"/>
      <c r="AY48" s="214">
        <f t="shared" si="14"/>
        <v>0</v>
      </c>
      <c r="AZ48" s="131"/>
      <c r="BA48" s="131"/>
      <c r="BB48" s="211">
        <f t="shared" si="23"/>
        <v>0</v>
      </c>
      <c r="BC48" s="211">
        <f t="shared" si="23"/>
        <v>0</v>
      </c>
      <c r="BD48" s="211">
        <f t="shared" si="23"/>
        <v>0</v>
      </c>
      <c r="BE48" s="211">
        <f t="shared" si="23"/>
        <v>0</v>
      </c>
      <c r="BF48" s="211">
        <f t="shared" si="23"/>
        <v>0</v>
      </c>
      <c r="BG48" s="211">
        <f t="shared" si="23"/>
        <v>0</v>
      </c>
      <c r="BH48" s="211">
        <f t="shared" si="23"/>
        <v>0</v>
      </c>
      <c r="BI48" s="211">
        <f t="shared" si="23"/>
        <v>0</v>
      </c>
      <c r="BJ48" s="211">
        <f t="shared" si="23"/>
        <v>0</v>
      </c>
      <c r="BK48" s="211">
        <f t="shared" si="23"/>
        <v>0</v>
      </c>
      <c r="BL48" s="211">
        <f t="shared" si="23"/>
        <v>0</v>
      </c>
      <c r="BM48" s="211">
        <f t="shared" si="23"/>
        <v>0</v>
      </c>
      <c r="BN48" s="211">
        <f t="shared" si="23"/>
        <v>0</v>
      </c>
      <c r="BO48" s="211"/>
      <c r="BP48" s="131"/>
      <c r="BQ48" s="308">
        <f t="shared" si="32"/>
        <v>0</v>
      </c>
      <c r="BR48" s="308">
        <f t="shared" si="33"/>
        <v>0</v>
      </c>
      <c r="BS48" s="131"/>
      <c r="BT48" s="131"/>
      <c r="BU48" s="131"/>
    </row>
    <row r="49" spans="1:73" s="177" customFormat="1" ht="15" customHeight="1" x14ac:dyDescent="0.25">
      <c r="A49" s="131"/>
      <c r="B49" s="241">
        <f t="shared" si="34"/>
        <v>39</v>
      </c>
      <c r="C49" s="242">
        <f t="shared" si="35"/>
        <v>10087.68</v>
      </c>
      <c r="D49" s="256"/>
      <c r="E49" s="257"/>
      <c r="F49" s="247">
        <f t="shared" si="24"/>
        <v>0</v>
      </c>
      <c r="G49" s="266"/>
      <c r="H49" s="267"/>
      <c r="I49" s="267"/>
      <c r="J49" s="268"/>
      <c r="K49" s="244">
        <f t="shared" si="25"/>
        <v>39</v>
      </c>
      <c r="L49" s="245">
        <f t="shared" si="26"/>
        <v>0</v>
      </c>
      <c r="M49" s="280"/>
      <c r="N49" s="281" t="s">
        <v>110</v>
      </c>
      <c r="O49" s="277"/>
      <c r="P49" s="277"/>
      <c r="Q49" s="283" t="s">
        <v>111</v>
      </c>
      <c r="R49" s="280"/>
      <c r="S49" s="281" t="s">
        <v>110</v>
      </c>
      <c r="T49" s="279"/>
      <c r="U49" s="279"/>
      <c r="V49" s="283" t="s">
        <v>111</v>
      </c>
      <c r="W49" s="246">
        <f t="shared" si="27"/>
        <v>39</v>
      </c>
      <c r="X49" s="285"/>
      <c r="Y49" s="281" t="s">
        <v>110</v>
      </c>
      <c r="Z49" s="279"/>
      <c r="AA49" s="279"/>
      <c r="AB49" s="283" t="s">
        <v>111</v>
      </c>
      <c r="AC49" s="285"/>
      <c r="AD49" s="267" t="s">
        <v>110</v>
      </c>
      <c r="AE49" s="279"/>
      <c r="AF49" s="279"/>
      <c r="AG49" s="268" t="s">
        <v>111</v>
      </c>
      <c r="AH49" s="46"/>
      <c r="AI49" s="131">
        <f t="shared" si="28"/>
        <v>0</v>
      </c>
      <c r="AJ49" s="131">
        <f t="shared" si="29"/>
        <v>0</v>
      </c>
      <c r="AK49" s="131">
        <f t="shared" si="30"/>
        <v>0</v>
      </c>
      <c r="AL49" s="131">
        <f t="shared" si="31"/>
        <v>0</v>
      </c>
      <c r="AM49" s="131"/>
      <c r="AN49" s="131"/>
      <c r="AO49" s="143"/>
      <c r="AP49" s="142" t="str">
        <f>IF(OR(Summary!$G48=0,Summary!$G48=""),"fnord",Summary!$G48)</f>
        <v>fnord</v>
      </c>
      <c r="AQ49" s="146">
        <f t="shared" si="9"/>
        <v>0</v>
      </c>
      <c r="AR49" s="222"/>
      <c r="AS49" s="143"/>
      <c r="AT49" s="145" t="s">
        <v>240</v>
      </c>
      <c r="AU49" s="144">
        <f t="shared" si="10"/>
        <v>289.8</v>
      </c>
      <c r="AV49" s="152"/>
      <c r="AW49" s="214">
        <f t="shared" si="12"/>
        <v>0</v>
      </c>
      <c r="AX49" s="131"/>
      <c r="AY49" s="214">
        <f t="shared" si="14"/>
        <v>1</v>
      </c>
      <c r="AZ49" s="131"/>
      <c r="BA49" s="131"/>
      <c r="BB49" s="211">
        <f t="shared" si="23"/>
        <v>0</v>
      </c>
      <c r="BC49" s="211">
        <f t="shared" si="23"/>
        <v>0</v>
      </c>
      <c r="BD49" s="211">
        <f t="shared" si="23"/>
        <v>0</v>
      </c>
      <c r="BE49" s="211">
        <f t="shared" si="23"/>
        <v>0</v>
      </c>
      <c r="BF49" s="211">
        <f t="shared" si="23"/>
        <v>0</v>
      </c>
      <c r="BG49" s="211">
        <f t="shared" si="23"/>
        <v>0</v>
      </c>
      <c r="BH49" s="211">
        <f t="shared" si="23"/>
        <v>0</v>
      </c>
      <c r="BI49" s="211">
        <f t="shared" si="23"/>
        <v>0</v>
      </c>
      <c r="BJ49" s="211">
        <f t="shared" si="23"/>
        <v>0</v>
      </c>
      <c r="BK49" s="211">
        <f t="shared" si="23"/>
        <v>0</v>
      </c>
      <c r="BL49" s="211">
        <f t="shared" si="23"/>
        <v>0</v>
      </c>
      <c r="BM49" s="211">
        <f t="shared" si="23"/>
        <v>0</v>
      </c>
      <c r="BN49" s="211">
        <f t="shared" si="23"/>
        <v>0</v>
      </c>
      <c r="BO49" s="211"/>
      <c r="BP49" s="131"/>
      <c r="BQ49" s="308">
        <f t="shared" si="32"/>
        <v>0</v>
      </c>
      <c r="BR49" s="308">
        <f t="shared" si="33"/>
        <v>0</v>
      </c>
      <c r="BS49" s="131"/>
      <c r="BT49" s="131"/>
      <c r="BU49" s="131"/>
    </row>
    <row r="50" spans="1:73" s="177" customFormat="1" ht="15" customHeight="1" x14ac:dyDescent="0.25">
      <c r="A50" s="131"/>
      <c r="B50" s="241">
        <f t="shared" si="34"/>
        <v>40</v>
      </c>
      <c r="C50" s="242">
        <f t="shared" si="35"/>
        <v>10087.68</v>
      </c>
      <c r="D50" s="256"/>
      <c r="E50" s="257"/>
      <c r="F50" s="247">
        <f t="shared" si="24"/>
        <v>0</v>
      </c>
      <c r="G50" s="266"/>
      <c r="H50" s="267"/>
      <c r="I50" s="267"/>
      <c r="J50" s="268"/>
      <c r="K50" s="244">
        <f t="shared" si="25"/>
        <v>40</v>
      </c>
      <c r="L50" s="245">
        <f t="shared" si="26"/>
        <v>0</v>
      </c>
      <c r="M50" s="280"/>
      <c r="N50" s="281" t="s">
        <v>110</v>
      </c>
      <c r="O50" s="277"/>
      <c r="P50" s="277"/>
      <c r="Q50" s="283" t="s">
        <v>111</v>
      </c>
      <c r="R50" s="280"/>
      <c r="S50" s="281" t="s">
        <v>110</v>
      </c>
      <c r="T50" s="279"/>
      <c r="U50" s="279"/>
      <c r="V50" s="283" t="s">
        <v>111</v>
      </c>
      <c r="W50" s="246">
        <f t="shared" si="27"/>
        <v>40</v>
      </c>
      <c r="X50" s="285"/>
      <c r="Y50" s="281" t="s">
        <v>110</v>
      </c>
      <c r="Z50" s="279"/>
      <c r="AA50" s="279"/>
      <c r="AB50" s="283" t="s">
        <v>111</v>
      </c>
      <c r="AC50" s="285"/>
      <c r="AD50" s="267" t="s">
        <v>110</v>
      </c>
      <c r="AE50" s="279"/>
      <c r="AF50" s="279"/>
      <c r="AG50" s="268" t="s">
        <v>111</v>
      </c>
      <c r="AH50" s="46"/>
      <c r="AI50" s="131">
        <f t="shared" si="28"/>
        <v>0</v>
      </c>
      <c r="AJ50" s="131">
        <f t="shared" si="29"/>
        <v>0</v>
      </c>
      <c r="AK50" s="131">
        <f t="shared" si="30"/>
        <v>0</v>
      </c>
      <c r="AL50" s="131">
        <f t="shared" si="31"/>
        <v>0</v>
      </c>
      <c r="AM50" s="131"/>
      <c r="AN50" s="131"/>
      <c r="AO50" s="143"/>
      <c r="AP50" s="142" t="str">
        <f>IF(OR(Summary!$G49=0,Summary!$G49=""),"fnord",Summary!$G49)</f>
        <v>fnord</v>
      </c>
      <c r="AQ50" s="146">
        <f t="shared" si="9"/>
        <v>0</v>
      </c>
      <c r="AR50" s="222"/>
      <c r="AS50" s="143"/>
      <c r="AT50" s="145" t="s">
        <v>214</v>
      </c>
      <c r="AU50" s="144">
        <f t="shared" si="10"/>
        <v>425</v>
      </c>
      <c r="AV50" s="152"/>
      <c r="AW50" s="214">
        <f t="shared" si="12"/>
        <v>0</v>
      </c>
      <c r="AX50" s="131"/>
      <c r="AY50" s="214">
        <f t="shared" si="14"/>
        <v>3</v>
      </c>
      <c r="AZ50" s="131"/>
      <c r="BA50" s="131"/>
      <c r="BB50" s="211">
        <f t="shared" si="23"/>
        <v>0</v>
      </c>
      <c r="BC50" s="211">
        <f t="shared" si="23"/>
        <v>0</v>
      </c>
      <c r="BD50" s="211">
        <f t="shared" si="23"/>
        <v>0</v>
      </c>
      <c r="BE50" s="211">
        <f t="shared" si="23"/>
        <v>0</v>
      </c>
      <c r="BF50" s="211">
        <f t="shared" si="23"/>
        <v>0</v>
      </c>
      <c r="BG50" s="211">
        <f t="shared" si="23"/>
        <v>0</v>
      </c>
      <c r="BH50" s="211">
        <f t="shared" si="23"/>
        <v>0</v>
      </c>
      <c r="BI50" s="211">
        <f t="shared" si="23"/>
        <v>0</v>
      </c>
      <c r="BJ50" s="211">
        <f t="shared" si="23"/>
        <v>0</v>
      </c>
      <c r="BK50" s="211">
        <f t="shared" si="23"/>
        <v>0</v>
      </c>
      <c r="BL50" s="211">
        <f t="shared" si="23"/>
        <v>0</v>
      </c>
      <c r="BM50" s="211">
        <f t="shared" si="23"/>
        <v>0</v>
      </c>
      <c r="BN50" s="211">
        <f t="shared" si="23"/>
        <v>0</v>
      </c>
      <c r="BO50" s="211"/>
      <c r="BP50" s="131"/>
      <c r="BQ50" s="308">
        <f t="shared" si="32"/>
        <v>0</v>
      </c>
      <c r="BR50" s="308">
        <f t="shared" si="33"/>
        <v>0</v>
      </c>
      <c r="BS50" s="131"/>
      <c r="BT50" s="131"/>
      <c r="BU50" s="131"/>
    </row>
    <row r="51" spans="1:73" s="177" customFormat="1" ht="15" customHeight="1" x14ac:dyDescent="0.25">
      <c r="A51" s="131"/>
      <c r="B51" s="241">
        <f t="shared" si="34"/>
        <v>41</v>
      </c>
      <c r="C51" s="242">
        <f t="shared" si="35"/>
        <v>10087.68</v>
      </c>
      <c r="D51" s="256"/>
      <c r="E51" s="257"/>
      <c r="F51" s="247">
        <f t="shared" si="24"/>
        <v>0</v>
      </c>
      <c r="G51" s="266"/>
      <c r="H51" s="267"/>
      <c r="I51" s="267"/>
      <c r="J51" s="268"/>
      <c r="K51" s="244">
        <f t="shared" si="25"/>
        <v>41</v>
      </c>
      <c r="L51" s="245">
        <f t="shared" si="26"/>
        <v>0</v>
      </c>
      <c r="M51" s="280"/>
      <c r="N51" s="281" t="s">
        <v>110</v>
      </c>
      <c r="O51" s="277"/>
      <c r="P51" s="277"/>
      <c r="Q51" s="283" t="s">
        <v>111</v>
      </c>
      <c r="R51" s="280"/>
      <c r="S51" s="281" t="s">
        <v>110</v>
      </c>
      <c r="T51" s="279"/>
      <c r="U51" s="279"/>
      <c r="V51" s="283" t="s">
        <v>111</v>
      </c>
      <c r="W51" s="246">
        <f t="shared" si="27"/>
        <v>41</v>
      </c>
      <c r="X51" s="285"/>
      <c r="Y51" s="281" t="s">
        <v>110</v>
      </c>
      <c r="Z51" s="279"/>
      <c r="AA51" s="279"/>
      <c r="AB51" s="283" t="s">
        <v>111</v>
      </c>
      <c r="AC51" s="285"/>
      <c r="AD51" s="267" t="s">
        <v>110</v>
      </c>
      <c r="AE51" s="279"/>
      <c r="AF51" s="279"/>
      <c r="AG51" s="268" t="s">
        <v>111</v>
      </c>
      <c r="AH51" s="46"/>
      <c r="AI51" s="131">
        <f t="shared" si="28"/>
        <v>0</v>
      </c>
      <c r="AJ51" s="131">
        <f t="shared" si="29"/>
        <v>0</v>
      </c>
      <c r="AK51" s="131">
        <f t="shared" si="30"/>
        <v>0</v>
      </c>
      <c r="AL51" s="131">
        <f t="shared" si="31"/>
        <v>0</v>
      </c>
      <c r="AM51" s="131"/>
      <c r="AN51" s="131"/>
      <c r="AO51" s="143"/>
      <c r="AP51" s="142" t="str">
        <f>IF(OR(Summary!$G50=0,Summary!$G50=""),"fnord",Summary!$G50)</f>
        <v>fnord</v>
      </c>
      <c r="AQ51" s="146">
        <f t="shared" si="9"/>
        <v>0</v>
      </c>
      <c r="AR51" s="222"/>
      <c r="AS51" s="143"/>
      <c r="AT51" s="145" t="s">
        <v>269</v>
      </c>
      <c r="AU51" s="144">
        <f t="shared" si="10"/>
        <v>0</v>
      </c>
      <c r="AV51" s="152"/>
      <c r="AW51" s="214">
        <f t="shared" si="12"/>
        <v>0</v>
      </c>
      <c r="AX51" s="131"/>
      <c r="AY51" s="214">
        <f t="shared" si="14"/>
        <v>0</v>
      </c>
      <c r="AZ51" s="131"/>
      <c r="BA51" s="131"/>
      <c r="BB51" s="211">
        <f t="shared" ref="BB51:BN60" si="36">IF($N51=BB$10,IF($O51 = "",$M51 * -1,$M51),0)+IF($S51=BB$10,IF($T51 = "",$R51 * -1,$R51),0)+IF($Y51=BB$10,IF($Z51 = "",$X51 * -1,$X51),0)+IF($AD51=BB$10,IF($AE51 = "",$AC51* -1,$AC51 ),0)</f>
        <v>0</v>
      </c>
      <c r="BC51" s="211">
        <f t="shared" si="36"/>
        <v>0</v>
      </c>
      <c r="BD51" s="211">
        <f t="shared" si="36"/>
        <v>0</v>
      </c>
      <c r="BE51" s="211">
        <f t="shared" si="36"/>
        <v>0</v>
      </c>
      <c r="BF51" s="211">
        <f t="shared" si="36"/>
        <v>0</v>
      </c>
      <c r="BG51" s="211">
        <f t="shared" si="36"/>
        <v>0</v>
      </c>
      <c r="BH51" s="211">
        <f t="shared" si="36"/>
        <v>0</v>
      </c>
      <c r="BI51" s="211">
        <f t="shared" si="36"/>
        <v>0</v>
      </c>
      <c r="BJ51" s="211">
        <f t="shared" si="36"/>
        <v>0</v>
      </c>
      <c r="BK51" s="211">
        <f t="shared" si="36"/>
        <v>0</v>
      </c>
      <c r="BL51" s="211">
        <f t="shared" si="36"/>
        <v>0</v>
      </c>
      <c r="BM51" s="211">
        <f t="shared" si="36"/>
        <v>0</v>
      </c>
      <c r="BN51" s="211">
        <f t="shared" si="36"/>
        <v>0</v>
      </c>
      <c r="BO51" s="211"/>
      <c r="BP51" s="131"/>
      <c r="BQ51" s="308">
        <f t="shared" si="32"/>
        <v>0</v>
      </c>
      <c r="BR51" s="308">
        <f t="shared" si="33"/>
        <v>0</v>
      </c>
      <c r="BS51" s="131"/>
      <c r="BT51" s="131"/>
      <c r="BU51" s="131"/>
    </row>
    <row r="52" spans="1:73" s="177" customFormat="1" ht="15" customHeight="1" x14ac:dyDescent="0.25">
      <c r="A52" s="131"/>
      <c r="B52" s="241">
        <f t="shared" si="34"/>
        <v>42</v>
      </c>
      <c r="C52" s="242">
        <f t="shared" si="35"/>
        <v>10087.68</v>
      </c>
      <c r="D52" s="256"/>
      <c r="E52" s="257"/>
      <c r="F52" s="247">
        <f t="shared" si="24"/>
        <v>0</v>
      </c>
      <c r="G52" s="266"/>
      <c r="H52" s="267"/>
      <c r="I52" s="267"/>
      <c r="J52" s="268"/>
      <c r="K52" s="244">
        <f t="shared" si="25"/>
        <v>42</v>
      </c>
      <c r="L52" s="245">
        <f t="shared" si="26"/>
        <v>0</v>
      </c>
      <c r="M52" s="280"/>
      <c r="N52" s="281" t="s">
        <v>110</v>
      </c>
      <c r="O52" s="277"/>
      <c r="P52" s="277"/>
      <c r="Q52" s="283" t="s">
        <v>111</v>
      </c>
      <c r="R52" s="280"/>
      <c r="S52" s="281" t="s">
        <v>110</v>
      </c>
      <c r="T52" s="279"/>
      <c r="U52" s="279"/>
      <c r="V52" s="283" t="s">
        <v>111</v>
      </c>
      <c r="W52" s="246">
        <f t="shared" si="27"/>
        <v>42</v>
      </c>
      <c r="X52" s="285"/>
      <c r="Y52" s="281" t="s">
        <v>110</v>
      </c>
      <c r="Z52" s="279"/>
      <c r="AA52" s="279"/>
      <c r="AB52" s="283" t="s">
        <v>111</v>
      </c>
      <c r="AC52" s="285"/>
      <c r="AD52" s="267" t="s">
        <v>110</v>
      </c>
      <c r="AE52" s="279"/>
      <c r="AF52" s="279"/>
      <c r="AG52" s="268" t="s">
        <v>111</v>
      </c>
      <c r="AH52" s="46"/>
      <c r="AI52" s="131">
        <f t="shared" si="28"/>
        <v>0</v>
      </c>
      <c r="AJ52" s="131">
        <f t="shared" si="29"/>
        <v>0</v>
      </c>
      <c r="AK52" s="131">
        <f t="shared" si="30"/>
        <v>0</v>
      </c>
      <c r="AL52" s="131">
        <f t="shared" si="31"/>
        <v>0</v>
      </c>
      <c r="AM52" s="131"/>
      <c r="AN52" s="131"/>
      <c r="AO52" s="143"/>
      <c r="AP52" s="147" t="str">
        <f>IF(OR(Summary!$G51=0,Summary!$G51=""),"fnord",Summary!$G51)</f>
        <v>fnord</v>
      </c>
      <c r="AQ52" s="150">
        <f t="shared" si="9"/>
        <v>0</v>
      </c>
      <c r="AR52" s="222"/>
      <c r="AS52" s="143"/>
      <c r="AT52" s="145" t="s">
        <v>270</v>
      </c>
      <c r="AU52" s="144">
        <f t="shared" si="10"/>
        <v>0</v>
      </c>
      <c r="AV52" s="152"/>
      <c r="AW52" s="214">
        <f t="shared" si="12"/>
        <v>0</v>
      </c>
      <c r="AX52" s="131"/>
      <c r="AY52" s="214">
        <f t="shared" si="14"/>
        <v>0</v>
      </c>
      <c r="AZ52" s="131"/>
      <c r="BA52" s="131"/>
      <c r="BB52" s="211">
        <f t="shared" si="36"/>
        <v>0</v>
      </c>
      <c r="BC52" s="211">
        <f t="shared" si="36"/>
        <v>0</v>
      </c>
      <c r="BD52" s="211">
        <f t="shared" si="36"/>
        <v>0</v>
      </c>
      <c r="BE52" s="211">
        <f t="shared" si="36"/>
        <v>0</v>
      </c>
      <c r="BF52" s="211">
        <f t="shared" si="36"/>
        <v>0</v>
      </c>
      <c r="BG52" s="211">
        <f t="shared" si="36"/>
        <v>0</v>
      </c>
      <c r="BH52" s="211">
        <f t="shared" si="36"/>
        <v>0</v>
      </c>
      <c r="BI52" s="211">
        <f t="shared" si="36"/>
        <v>0</v>
      </c>
      <c r="BJ52" s="211">
        <f t="shared" si="36"/>
        <v>0</v>
      </c>
      <c r="BK52" s="211">
        <f t="shared" si="36"/>
        <v>0</v>
      </c>
      <c r="BL52" s="211">
        <f t="shared" si="36"/>
        <v>0</v>
      </c>
      <c r="BM52" s="211">
        <f t="shared" si="36"/>
        <v>0</v>
      </c>
      <c r="BN52" s="211">
        <f t="shared" si="36"/>
        <v>0</v>
      </c>
      <c r="BO52" s="211"/>
      <c r="BP52" s="131"/>
      <c r="BQ52" s="308">
        <f t="shared" si="32"/>
        <v>0</v>
      </c>
      <c r="BR52" s="308">
        <f t="shared" si="33"/>
        <v>0</v>
      </c>
      <c r="BS52" s="131"/>
      <c r="BT52" s="131"/>
      <c r="BU52" s="131"/>
    </row>
    <row r="53" spans="1:73" s="177" customFormat="1" ht="15" customHeight="1" x14ac:dyDescent="0.25">
      <c r="A53" s="131"/>
      <c r="B53" s="241">
        <f t="shared" si="34"/>
        <v>43</v>
      </c>
      <c r="C53" s="242">
        <f t="shared" si="35"/>
        <v>10087.68</v>
      </c>
      <c r="D53" s="256"/>
      <c r="E53" s="257"/>
      <c r="F53" s="247">
        <f t="shared" si="24"/>
        <v>0</v>
      </c>
      <c r="G53" s="266"/>
      <c r="H53" s="267"/>
      <c r="I53" s="267"/>
      <c r="J53" s="268"/>
      <c r="K53" s="244">
        <f t="shared" si="25"/>
        <v>43</v>
      </c>
      <c r="L53" s="245">
        <f t="shared" si="26"/>
        <v>0</v>
      </c>
      <c r="M53" s="280"/>
      <c r="N53" s="281" t="s">
        <v>110</v>
      </c>
      <c r="O53" s="277"/>
      <c r="P53" s="277"/>
      <c r="Q53" s="283" t="s">
        <v>111</v>
      </c>
      <c r="R53" s="280"/>
      <c r="S53" s="281" t="s">
        <v>110</v>
      </c>
      <c r="T53" s="279"/>
      <c r="U53" s="279"/>
      <c r="V53" s="283" t="s">
        <v>111</v>
      </c>
      <c r="W53" s="246">
        <f t="shared" si="27"/>
        <v>43</v>
      </c>
      <c r="X53" s="285"/>
      <c r="Y53" s="281" t="s">
        <v>110</v>
      </c>
      <c r="Z53" s="279"/>
      <c r="AA53" s="279"/>
      <c r="AB53" s="283" t="s">
        <v>111</v>
      </c>
      <c r="AC53" s="285"/>
      <c r="AD53" s="267" t="s">
        <v>110</v>
      </c>
      <c r="AE53" s="279"/>
      <c r="AF53" s="279"/>
      <c r="AG53" s="268" t="s">
        <v>111</v>
      </c>
      <c r="AH53" s="46"/>
      <c r="AI53" s="131">
        <f t="shared" si="28"/>
        <v>0</v>
      </c>
      <c r="AJ53" s="131">
        <f t="shared" si="29"/>
        <v>0</v>
      </c>
      <c r="AK53" s="131">
        <f t="shared" si="30"/>
        <v>0</v>
      </c>
      <c r="AL53" s="131">
        <f t="shared" si="31"/>
        <v>0</v>
      </c>
      <c r="AM53" s="131"/>
      <c r="AN53" s="131"/>
      <c r="AO53" s="143"/>
      <c r="AP53" s="131"/>
      <c r="AQ53" s="143"/>
      <c r="AR53" s="222"/>
      <c r="AS53" s="143"/>
      <c r="AT53" s="151" t="s">
        <v>245</v>
      </c>
      <c r="AU53" s="216">
        <f t="shared" si="10"/>
        <v>105</v>
      </c>
      <c r="AV53" s="152"/>
      <c r="AW53" s="215">
        <f t="shared" si="12"/>
        <v>0</v>
      </c>
      <c r="AX53" s="131"/>
      <c r="AY53" s="214">
        <f t="shared" si="14"/>
        <v>1</v>
      </c>
      <c r="AZ53" s="131"/>
      <c r="BA53" s="131"/>
      <c r="BB53" s="211">
        <f t="shared" si="36"/>
        <v>0</v>
      </c>
      <c r="BC53" s="211">
        <f t="shared" si="36"/>
        <v>0</v>
      </c>
      <c r="BD53" s="211">
        <f t="shared" si="36"/>
        <v>0</v>
      </c>
      <c r="BE53" s="211">
        <f t="shared" si="36"/>
        <v>0</v>
      </c>
      <c r="BF53" s="211">
        <f t="shared" si="36"/>
        <v>0</v>
      </c>
      <c r="BG53" s="211">
        <f t="shared" si="36"/>
        <v>0</v>
      </c>
      <c r="BH53" s="211">
        <f t="shared" si="36"/>
        <v>0</v>
      </c>
      <c r="BI53" s="211">
        <f t="shared" si="36"/>
        <v>0</v>
      </c>
      <c r="BJ53" s="211">
        <f t="shared" si="36"/>
        <v>0</v>
      </c>
      <c r="BK53" s="211">
        <f t="shared" si="36"/>
        <v>0</v>
      </c>
      <c r="BL53" s="211">
        <f t="shared" si="36"/>
        <v>0</v>
      </c>
      <c r="BM53" s="211">
        <f t="shared" si="36"/>
        <v>0</v>
      </c>
      <c r="BN53" s="211">
        <f t="shared" si="36"/>
        <v>0</v>
      </c>
      <c r="BO53" s="211"/>
      <c r="BP53" s="131"/>
      <c r="BQ53" s="308">
        <f t="shared" si="32"/>
        <v>0</v>
      </c>
      <c r="BR53" s="308">
        <f t="shared" si="33"/>
        <v>0</v>
      </c>
      <c r="BS53" s="131"/>
      <c r="BT53" s="131"/>
      <c r="BU53" s="131"/>
    </row>
    <row r="54" spans="1:73" s="177" customFormat="1" ht="15" customHeight="1" x14ac:dyDescent="0.25">
      <c r="A54" s="131"/>
      <c r="B54" s="241">
        <f t="shared" si="34"/>
        <v>44</v>
      </c>
      <c r="C54" s="242">
        <f t="shared" si="35"/>
        <v>10087.68</v>
      </c>
      <c r="D54" s="256"/>
      <c r="E54" s="257"/>
      <c r="F54" s="247">
        <f t="shared" si="24"/>
        <v>0</v>
      </c>
      <c r="G54" s="266"/>
      <c r="H54" s="267"/>
      <c r="I54" s="267"/>
      <c r="J54" s="268"/>
      <c r="K54" s="244">
        <f t="shared" si="25"/>
        <v>44</v>
      </c>
      <c r="L54" s="245">
        <f t="shared" si="26"/>
        <v>0</v>
      </c>
      <c r="M54" s="280"/>
      <c r="N54" s="281" t="s">
        <v>110</v>
      </c>
      <c r="O54" s="277"/>
      <c r="P54" s="277"/>
      <c r="Q54" s="283" t="s">
        <v>111</v>
      </c>
      <c r="R54" s="280"/>
      <c r="S54" s="281" t="s">
        <v>110</v>
      </c>
      <c r="T54" s="279"/>
      <c r="U54" s="279"/>
      <c r="V54" s="283" t="s">
        <v>111</v>
      </c>
      <c r="W54" s="246">
        <f t="shared" si="27"/>
        <v>44</v>
      </c>
      <c r="X54" s="285"/>
      <c r="Y54" s="281" t="s">
        <v>110</v>
      </c>
      <c r="Z54" s="279"/>
      <c r="AA54" s="279"/>
      <c r="AB54" s="283" t="s">
        <v>111</v>
      </c>
      <c r="AC54" s="285"/>
      <c r="AD54" s="267" t="s">
        <v>110</v>
      </c>
      <c r="AE54" s="279"/>
      <c r="AF54" s="279"/>
      <c r="AG54" s="268" t="s">
        <v>111</v>
      </c>
      <c r="AH54" s="46"/>
      <c r="AI54" s="131">
        <f t="shared" si="28"/>
        <v>0</v>
      </c>
      <c r="AJ54" s="131">
        <f t="shared" si="29"/>
        <v>0</v>
      </c>
      <c r="AK54" s="131">
        <f t="shared" si="30"/>
        <v>0</v>
      </c>
      <c r="AL54" s="131">
        <f t="shared" si="31"/>
        <v>0</v>
      </c>
      <c r="AM54" s="131"/>
      <c r="AN54" s="131"/>
      <c r="AO54" s="143"/>
      <c r="AP54" s="131"/>
      <c r="AQ54" s="143"/>
      <c r="AR54" s="222"/>
      <c r="AS54" s="143"/>
      <c r="AT54" s="152"/>
      <c r="AU54" s="131"/>
      <c r="AV54" s="152"/>
      <c r="AW54" s="131"/>
      <c r="AX54" s="131"/>
      <c r="AY54" s="131"/>
      <c r="AZ54" s="131"/>
      <c r="BA54" s="131"/>
      <c r="BB54" s="211">
        <f t="shared" si="36"/>
        <v>0</v>
      </c>
      <c r="BC54" s="211">
        <f t="shared" si="36"/>
        <v>0</v>
      </c>
      <c r="BD54" s="211">
        <f t="shared" si="36"/>
        <v>0</v>
      </c>
      <c r="BE54" s="211">
        <f t="shared" si="36"/>
        <v>0</v>
      </c>
      <c r="BF54" s="211">
        <f t="shared" si="36"/>
        <v>0</v>
      </c>
      <c r="BG54" s="211">
        <f t="shared" si="36"/>
        <v>0</v>
      </c>
      <c r="BH54" s="211">
        <f t="shared" si="36"/>
        <v>0</v>
      </c>
      <c r="BI54" s="211">
        <f t="shared" si="36"/>
        <v>0</v>
      </c>
      <c r="BJ54" s="211">
        <f t="shared" si="36"/>
        <v>0</v>
      </c>
      <c r="BK54" s="211">
        <f t="shared" si="36"/>
        <v>0</v>
      </c>
      <c r="BL54" s="211">
        <f t="shared" si="36"/>
        <v>0</v>
      </c>
      <c r="BM54" s="211">
        <f t="shared" si="36"/>
        <v>0</v>
      </c>
      <c r="BN54" s="211">
        <f t="shared" si="36"/>
        <v>0</v>
      </c>
      <c r="BO54" s="211"/>
      <c r="BP54" s="131"/>
      <c r="BQ54" s="308">
        <f t="shared" si="32"/>
        <v>0</v>
      </c>
      <c r="BR54" s="308">
        <f t="shared" si="33"/>
        <v>0</v>
      </c>
      <c r="BS54" s="131"/>
      <c r="BT54" s="131"/>
      <c r="BU54" s="131"/>
    </row>
    <row r="55" spans="1:73" s="177" customFormat="1" ht="15" customHeight="1" x14ac:dyDescent="0.25">
      <c r="A55" s="131"/>
      <c r="B55" s="241">
        <f t="shared" si="34"/>
        <v>45</v>
      </c>
      <c r="C55" s="242">
        <f t="shared" si="35"/>
        <v>10087.68</v>
      </c>
      <c r="D55" s="256"/>
      <c r="E55" s="257"/>
      <c r="F55" s="247">
        <f t="shared" si="24"/>
        <v>0</v>
      </c>
      <c r="G55" s="266"/>
      <c r="H55" s="267"/>
      <c r="I55" s="267"/>
      <c r="J55" s="268"/>
      <c r="K55" s="244">
        <f t="shared" si="25"/>
        <v>45</v>
      </c>
      <c r="L55" s="245">
        <f t="shared" si="26"/>
        <v>0</v>
      </c>
      <c r="M55" s="280"/>
      <c r="N55" s="281" t="s">
        <v>110</v>
      </c>
      <c r="O55" s="277"/>
      <c r="P55" s="277"/>
      <c r="Q55" s="283" t="s">
        <v>111</v>
      </c>
      <c r="R55" s="280"/>
      <c r="S55" s="281" t="s">
        <v>110</v>
      </c>
      <c r="T55" s="279"/>
      <c r="U55" s="279"/>
      <c r="V55" s="283" t="s">
        <v>111</v>
      </c>
      <c r="W55" s="246">
        <f t="shared" si="27"/>
        <v>45</v>
      </c>
      <c r="X55" s="285"/>
      <c r="Y55" s="281" t="s">
        <v>110</v>
      </c>
      <c r="Z55" s="279"/>
      <c r="AA55" s="279"/>
      <c r="AB55" s="283" t="s">
        <v>111</v>
      </c>
      <c r="AC55" s="285"/>
      <c r="AD55" s="267" t="s">
        <v>110</v>
      </c>
      <c r="AE55" s="279"/>
      <c r="AF55" s="279"/>
      <c r="AG55" s="268" t="s">
        <v>111</v>
      </c>
      <c r="AH55" s="46"/>
      <c r="AI55" s="131">
        <f t="shared" si="28"/>
        <v>0</v>
      </c>
      <c r="AJ55" s="131">
        <f t="shared" si="29"/>
        <v>0</v>
      </c>
      <c r="AK55" s="131">
        <f t="shared" si="30"/>
        <v>0</v>
      </c>
      <c r="AL55" s="131">
        <f t="shared" si="31"/>
        <v>0</v>
      </c>
      <c r="AM55" s="131"/>
      <c r="AN55" s="131"/>
      <c r="AO55" s="143"/>
      <c r="AP55" s="131"/>
      <c r="AQ55" s="143"/>
      <c r="AR55" s="222"/>
      <c r="AS55" s="143"/>
      <c r="AT55" s="152"/>
      <c r="AU55" s="131"/>
      <c r="AV55" s="152"/>
      <c r="AW55" s="131"/>
      <c r="AX55" s="131"/>
      <c r="AY55" s="131"/>
      <c r="AZ55" s="131"/>
      <c r="BA55" s="131"/>
      <c r="BB55" s="211">
        <f t="shared" si="36"/>
        <v>0</v>
      </c>
      <c r="BC55" s="211">
        <f t="shared" si="36"/>
        <v>0</v>
      </c>
      <c r="BD55" s="211">
        <f t="shared" si="36"/>
        <v>0</v>
      </c>
      <c r="BE55" s="211">
        <f t="shared" si="36"/>
        <v>0</v>
      </c>
      <c r="BF55" s="211">
        <f t="shared" si="36"/>
        <v>0</v>
      </c>
      <c r="BG55" s="211">
        <f t="shared" si="36"/>
        <v>0</v>
      </c>
      <c r="BH55" s="211">
        <f t="shared" si="36"/>
        <v>0</v>
      </c>
      <c r="BI55" s="211">
        <f t="shared" si="36"/>
        <v>0</v>
      </c>
      <c r="BJ55" s="211">
        <f t="shared" si="36"/>
        <v>0</v>
      </c>
      <c r="BK55" s="211">
        <f t="shared" si="36"/>
        <v>0</v>
      </c>
      <c r="BL55" s="211">
        <f t="shared" si="36"/>
        <v>0</v>
      </c>
      <c r="BM55" s="211">
        <f t="shared" si="36"/>
        <v>0</v>
      </c>
      <c r="BN55" s="211">
        <f t="shared" si="36"/>
        <v>0</v>
      </c>
      <c r="BO55" s="211"/>
      <c r="BP55" s="131"/>
      <c r="BQ55" s="308">
        <f t="shared" si="32"/>
        <v>0</v>
      </c>
      <c r="BR55" s="308">
        <f t="shared" si="33"/>
        <v>0</v>
      </c>
      <c r="BS55" s="131"/>
      <c r="BT55" s="131"/>
      <c r="BU55" s="131"/>
    </row>
    <row r="56" spans="1:73" s="177" customFormat="1" ht="15" customHeight="1" x14ac:dyDescent="0.25">
      <c r="A56" s="131"/>
      <c r="B56" s="241">
        <f t="shared" si="34"/>
        <v>46</v>
      </c>
      <c r="C56" s="242">
        <f t="shared" si="35"/>
        <v>10087.68</v>
      </c>
      <c r="D56" s="256"/>
      <c r="E56" s="257"/>
      <c r="F56" s="247">
        <f t="shared" si="24"/>
        <v>0</v>
      </c>
      <c r="G56" s="266"/>
      <c r="H56" s="267"/>
      <c r="I56" s="267"/>
      <c r="J56" s="268"/>
      <c r="K56" s="244">
        <f t="shared" si="25"/>
        <v>46</v>
      </c>
      <c r="L56" s="245">
        <f t="shared" si="26"/>
        <v>0</v>
      </c>
      <c r="M56" s="280"/>
      <c r="N56" s="281" t="s">
        <v>110</v>
      </c>
      <c r="O56" s="277"/>
      <c r="P56" s="277"/>
      <c r="Q56" s="283" t="s">
        <v>111</v>
      </c>
      <c r="R56" s="280"/>
      <c r="S56" s="281" t="s">
        <v>110</v>
      </c>
      <c r="T56" s="279"/>
      <c r="U56" s="279"/>
      <c r="V56" s="283" t="s">
        <v>111</v>
      </c>
      <c r="W56" s="246">
        <f t="shared" si="27"/>
        <v>46</v>
      </c>
      <c r="X56" s="285"/>
      <c r="Y56" s="281" t="s">
        <v>110</v>
      </c>
      <c r="Z56" s="279"/>
      <c r="AA56" s="279"/>
      <c r="AB56" s="283" t="s">
        <v>111</v>
      </c>
      <c r="AC56" s="285"/>
      <c r="AD56" s="267" t="s">
        <v>110</v>
      </c>
      <c r="AE56" s="279"/>
      <c r="AF56" s="279"/>
      <c r="AG56" s="268" t="s">
        <v>111</v>
      </c>
      <c r="AH56" s="46"/>
      <c r="AI56" s="131">
        <f t="shared" si="28"/>
        <v>0</v>
      </c>
      <c r="AJ56" s="131">
        <f t="shared" si="29"/>
        <v>0</v>
      </c>
      <c r="AK56" s="131">
        <f t="shared" si="30"/>
        <v>0</v>
      </c>
      <c r="AL56" s="131">
        <f t="shared" si="31"/>
        <v>0</v>
      </c>
      <c r="AM56" s="131"/>
      <c r="AN56" s="131"/>
      <c r="AO56" s="143"/>
      <c r="AP56" s="131"/>
      <c r="AQ56" s="143"/>
      <c r="AR56" s="222"/>
      <c r="AS56" s="143"/>
      <c r="AT56" s="152"/>
      <c r="AU56" s="131"/>
      <c r="AV56" s="152"/>
      <c r="AW56" s="131"/>
      <c r="AX56" s="131"/>
      <c r="AY56" s="131"/>
      <c r="AZ56" s="131"/>
      <c r="BA56" s="131"/>
      <c r="BB56" s="211">
        <f t="shared" si="36"/>
        <v>0</v>
      </c>
      <c r="BC56" s="211">
        <f t="shared" si="36"/>
        <v>0</v>
      </c>
      <c r="BD56" s="211">
        <f t="shared" si="36"/>
        <v>0</v>
      </c>
      <c r="BE56" s="211">
        <f t="shared" si="36"/>
        <v>0</v>
      </c>
      <c r="BF56" s="211">
        <f t="shared" si="36"/>
        <v>0</v>
      </c>
      <c r="BG56" s="211">
        <f t="shared" si="36"/>
        <v>0</v>
      </c>
      <c r="BH56" s="211">
        <f t="shared" si="36"/>
        <v>0</v>
      </c>
      <c r="BI56" s="211">
        <f t="shared" si="36"/>
        <v>0</v>
      </c>
      <c r="BJ56" s="211">
        <f t="shared" si="36"/>
        <v>0</v>
      </c>
      <c r="BK56" s="211">
        <f t="shared" si="36"/>
        <v>0</v>
      </c>
      <c r="BL56" s="211">
        <f t="shared" si="36"/>
        <v>0</v>
      </c>
      <c r="BM56" s="211">
        <f t="shared" si="36"/>
        <v>0</v>
      </c>
      <c r="BN56" s="211">
        <f t="shared" si="36"/>
        <v>0</v>
      </c>
      <c r="BO56" s="211"/>
      <c r="BP56" s="131"/>
      <c r="BQ56" s="308">
        <f t="shared" si="32"/>
        <v>0</v>
      </c>
      <c r="BR56" s="308">
        <f t="shared" si="33"/>
        <v>0</v>
      </c>
      <c r="BS56" s="131"/>
      <c r="BT56" s="131"/>
      <c r="BU56" s="131"/>
    </row>
    <row r="57" spans="1:73" s="177" customFormat="1" ht="15" customHeight="1" x14ac:dyDescent="0.25">
      <c r="A57" s="131"/>
      <c r="B57" s="241">
        <f t="shared" si="34"/>
        <v>47</v>
      </c>
      <c r="C57" s="242">
        <f t="shared" si="35"/>
        <v>10087.68</v>
      </c>
      <c r="D57" s="256"/>
      <c r="E57" s="257"/>
      <c r="F57" s="247">
        <f t="shared" si="24"/>
        <v>0</v>
      </c>
      <c r="G57" s="266"/>
      <c r="H57" s="267"/>
      <c r="I57" s="267"/>
      <c r="J57" s="268"/>
      <c r="K57" s="244">
        <f t="shared" si="25"/>
        <v>47</v>
      </c>
      <c r="L57" s="245">
        <f t="shared" si="26"/>
        <v>0</v>
      </c>
      <c r="M57" s="280"/>
      <c r="N57" s="281" t="s">
        <v>110</v>
      </c>
      <c r="O57" s="277"/>
      <c r="P57" s="277"/>
      <c r="Q57" s="283" t="s">
        <v>111</v>
      </c>
      <c r="R57" s="280"/>
      <c r="S57" s="281" t="s">
        <v>110</v>
      </c>
      <c r="T57" s="279"/>
      <c r="U57" s="279"/>
      <c r="V57" s="283" t="s">
        <v>111</v>
      </c>
      <c r="W57" s="246">
        <f t="shared" si="27"/>
        <v>47</v>
      </c>
      <c r="X57" s="285"/>
      <c r="Y57" s="281" t="s">
        <v>110</v>
      </c>
      <c r="Z57" s="279"/>
      <c r="AA57" s="279"/>
      <c r="AB57" s="283" t="s">
        <v>111</v>
      </c>
      <c r="AC57" s="285"/>
      <c r="AD57" s="267" t="s">
        <v>110</v>
      </c>
      <c r="AE57" s="279"/>
      <c r="AF57" s="279"/>
      <c r="AG57" s="268" t="s">
        <v>111</v>
      </c>
      <c r="AH57" s="46"/>
      <c r="AI57" s="131">
        <f t="shared" si="28"/>
        <v>0</v>
      </c>
      <c r="AJ57" s="131">
        <f t="shared" si="29"/>
        <v>0</v>
      </c>
      <c r="AK57" s="131">
        <f t="shared" si="30"/>
        <v>0</v>
      </c>
      <c r="AL57" s="131">
        <f t="shared" si="31"/>
        <v>0</v>
      </c>
      <c r="AM57" s="131"/>
      <c r="AN57" s="131"/>
      <c r="AO57" s="143"/>
      <c r="AP57" s="131"/>
      <c r="AQ57" s="143"/>
      <c r="AR57" s="222"/>
      <c r="AS57" s="143"/>
      <c r="AT57" s="152"/>
      <c r="AU57" s="131"/>
      <c r="AV57" s="152"/>
      <c r="AW57" s="131"/>
      <c r="AX57" s="131"/>
      <c r="AY57" s="131"/>
      <c r="AZ57" s="131"/>
      <c r="BA57" s="131"/>
      <c r="BB57" s="211">
        <f t="shared" si="36"/>
        <v>0</v>
      </c>
      <c r="BC57" s="211">
        <f t="shared" si="36"/>
        <v>0</v>
      </c>
      <c r="BD57" s="211">
        <f t="shared" si="36"/>
        <v>0</v>
      </c>
      <c r="BE57" s="211">
        <f t="shared" si="36"/>
        <v>0</v>
      </c>
      <c r="BF57" s="211">
        <f t="shared" si="36"/>
        <v>0</v>
      </c>
      <c r="BG57" s="211">
        <f t="shared" si="36"/>
        <v>0</v>
      </c>
      <c r="BH57" s="211">
        <f t="shared" si="36"/>
        <v>0</v>
      </c>
      <c r="BI57" s="211">
        <f t="shared" si="36"/>
        <v>0</v>
      </c>
      <c r="BJ57" s="211">
        <f t="shared" si="36"/>
        <v>0</v>
      </c>
      <c r="BK57" s="211">
        <f t="shared" si="36"/>
        <v>0</v>
      </c>
      <c r="BL57" s="211">
        <f t="shared" si="36"/>
        <v>0</v>
      </c>
      <c r="BM57" s="211">
        <f t="shared" si="36"/>
        <v>0</v>
      </c>
      <c r="BN57" s="211">
        <f t="shared" si="36"/>
        <v>0</v>
      </c>
      <c r="BO57" s="211"/>
      <c r="BP57" s="131"/>
      <c r="BQ57" s="308">
        <f t="shared" si="32"/>
        <v>0</v>
      </c>
      <c r="BR57" s="308">
        <f t="shared" si="33"/>
        <v>0</v>
      </c>
      <c r="BS57" s="131"/>
      <c r="BT57" s="131"/>
      <c r="BU57" s="131"/>
    </row>
    <row r="58" spans="1:73" s="177" customFormat="1" ht="15" customHeight="1" x14ac:dyDescent="0.25">
      <c r="A58" s="131"/>
      <c r="B58" s="241">
        <f t="shared" si="34"/>
        <v>48</v>
      </c>
      <c r="C58" s="242">
        <f t="shared" si="35"/>
        <v>10087.68</v>
      </c>
      <c r="D58" s="256"/>
      <c r="E58" s="257"/>
      <c r="F58" s="247">
        <f t="shared" si="24"/>
        <v>0</v>
      </c>
      <c r="G58" s="266"/>
      <c r="H58" s="267"/>
      <c r="I58" s="267"/>
      <c r="J58" s="268"/>
      <c r="K58" s="244">
        <f t="shared" si="25"/>
        <v>48</v>
      </c>
      <c r="L58" s="245">
        <f t="shared" si="26"/>
        <v>0</v>
      </c>
      <c r="M58" s="280"/>
      <c r="N58" s="281" t="s">
        <v>110</v>
      </c>
      <c r="O58" s="277"/>
      <c r="P58" s="277"/>
      <c r="Q58" s="283" t="s">
        <v>111</v>
      </c>
      <c r="R58" s="280"/>
      <c r="S58" s="281" t="s">
        <v>110</v>
      </c>
      <c r="T58" s="279"/>
      <c r="U58" s="279"/>
      <c r="V58" s="283" t="s">
        <v>111</v>
      </c>
      <c r="W58" s="246">
        <f t="shared" si="27"/>
        <v>48</v>
      </c>
      <c r="X58" s="285"/>
      <c r="Y58" s="281" t="s">
        <v>110</v>
      </c>
      <c r="Z58" s="279"/>
      <c r="AA58" s="279"/>
      <c r="AB58" s="283" t="s">
        <v>111</v>
      </c>
      <c r="AC58" s="285"/>
      <c r="AD58" s="267" t="s">
        <v>110</v>
      </c>
      <c r="AE58" s="279"/>
      <c r="AF58" s="279"/>
      <c r="AG58" s="268" t="s">
        <v>111</v>
      </c>
      <c r="AH58" s="46"/>
      <c r="AI58" s="131">
        <f t="shared" si="28"/>
        <v>0</v>
      </c>
      <c r="AJ58" s="131">
        <f t="shared" si="29"/>
        <v>0</v>
      </c>
      <c r="AK58" s="131">
        <f t="shared" si="30"/>
        <v>0</v>
      </c>
      <c r="AL58" s="131">
        <f t="shared" si="31"/>
        <v>0</v>
      </c>
      <c r="AM58" s="131"/>
      <c r="AN58" s="131"/>
      <c r="AO58" s="143"/>
      <c r="AP58" s="131"/>
      <c r="AQ58" s="143"/>
      <c r="AR58" s="222"/>
      <c r="AS58" s="143"/>
      <c r="AT58" s="152"/>
      <c r="AU58" s="131"/>
      <c r="AV58" s="152"/>
      <c r="AW58" s="131"/>
      <c r="AX58" s="131"/>
      <c r="AY58" s="131"/>
      <c r="AZ58" s="131"/>
      <c r="BA58" s="131"/>
      <c r="BB58" s="211">
        <f t="shared" si="36"/>
        <v>0</v>
      </c>
      <c r="BC58" s="211">
        <f t="shared" si="36"/>
        <v>0</v>
      </c>
      <c r="BD58" s="211">
        <f t="shared" si="36"/>
        <v>0</v>
      </c>
      <c r="BE58" s="211">
        <f t="shared" si="36"/>
        <v>0</v>
      </c>
      <c r="BF58" s="211">
        <f t="shared" si="36"/>
        <v>0</v>
      </c>
      <c r="BG58" s="211">
        <f t="shared" si="36"/>
        <v>0</v>
      </c>
      <c r="BH58" s="211">
        <f t="shared" si="36"/>
        <v>0</v>
      </c>
      <c r="BI58" s="211">
        <f t="shared" si="36"/>
        <v>0</v>
      </c>
      <c r="BJ58" s="211">
        <f t="shared" si="36"/>
        <v>0</v>
      </c>
      <c r="BK58" s="211">
        <f t="shared" si="36"/>
        <v>0</v>
      </c>
      <c r="BL58" s="211">
        <f t="shared" si="36"/>
        <v>0</v>
      </c>
      <c r="BM58" s="211">
        <f t="shared" si="36"/>
        <v>0</v>
      </c>
      <c r="BN58" s="211">
        <f t="shared" si="36"/>
        <v>0</v>
      </c>
      <c r="BO58" s="211"/>
      <c r="BP58" s="131"/>
      <c r="BQ58" s="308">
        <f t="shared" si="32"/>
        <v>0</v>
      </c>
      <c r="BR58" s="308">
        <f t="shared" si="33"/>
        <v>0</v>
      </c>
      <c r="BS58" s="131"/>
      <c r="BT58" s="131"/>
      <c r="BU58" s="131"/>
    </row>
    <row r="59" spans="1:73" s="177" customFormat="1" ht="15" customHeight="1" x14ac:dyDescent="0.25">
      <c r="A59" s="131"/>
      <c r="B59" s="241">
        <f t="shared" si="34"/>
        <v>49</v>
      </c>
      <c r="C59" s="242">
        <f t="shared" si="35"/>
        <v>10087.68</v>
      </c>
      <c r="D59" s="256"/>
      <c r="E59" s="257"/>
      <c r="F59" s="247">
        <f t="shared" si="24"/>
        <v>0</v>
      </c>
      <c r="G59" s="266"/>
      <c r="H59" s="267"/>
      <c r="I59" s="267"/>
      <c r="J59" s="268"/>
      <c r="K59" s="244">
        <f t="shared" si="25"/>
        <v>49</v>
      </c>
      <c r="L59" s="245">
        <f t="shared" si="26"/>
        <v>0</v>
      </c>
      <c r="M59" s="280"/>
      <c r="N59" s="281" t="s">
        <v>110</v>
      </c>
      <c r="O59" s="277"/>
      <c r="P59" s="277"/>
      <c r="Q59" s="283" t="s">
        <v>111</v>
      </c>
      <c r="R59" s="280"/>
      <c r="S59" s="281" t="s">
        <v>110</v>
      </c>
      <c r="T59" s="279"/>
      <c r="U59" s="279"/>
      <c r="V59" s="283" t="s">
        <v>111</v>
      </c>
      <c r="W59" s="246">
        <f t="shared" si="27"/>
        <v>49</v>
      </c>
      <c r="X59" s="285"/>
      <c r="Y59" s="281" t="s">
        <v>110</v>
      </c>
      <c r="Z59" s="279"/>
      <c r="AA59" s="279"/>
      <c r="AB59" s="283" t="s">
        <v>111</v>
      </c>
      <c r="AC59" s="285"/>
      <c r="AD59" s="267" t="s">
        <v>110</v>
      </c>
      <c r="AE59" s="279"/>
      <c r="AF59" s="279"/>
      <c r="AG59" s="268" t="s">
        <v>111</v>
      </c>
      <c r="AH59" s="46"/>
      <c r="AI59" s="131">
        <f t="shared" si="28"/>
        <v>0</v>
      </c>
      <c r="AJ59" s="131">
        <f t="shared" si="29"/>
        <v>0</v>
      </c>
      <c r="AK59" s="131">
        <f t="shared" si="30"/>
        <v>0</v>
      </c>
      <c r="AL59" s="131">
        <f t="shared" si="31"/>
        <v>0</v>
      </c>
      <c r="AM59" s="131"/>
      <c r="AN59" s="131"/>
      <c r="AO59" s="143"/>
      <c r="AP59" s="131"/>
      <c r="AQ59" s="143"/>
      <c r="AR59" s="222"/>
      <c r="AS59" s="143"/>
      <c r="AT59" s="152"/>
      <c r="AU59" s="131"/>
      <c r="AV59" s="152"/>
      <c r="AW59" s="131"/>
      <c r="AX59" s="131"/>
      <c r="AY59" s="131"/>
      <c r="AZ59" s="131"/>
      <c r="BA59" s="131"/>
      <c r="BB59" s="211">
        <f t="shared" si="36"/>
        <v>0</v>
      </c>
      <c r="BC59" s="211">
        <f t="shared" si="36"/>
        <v>0</v>
      </c>
      <c r="BD59" s="211">
        <f t="shared" si="36"/>
        <v>0</v>
      </c>
      <c r="BE59" s="211">
        <f t="shared" si="36"/>
        <v>0</v>
      </c>
      <c r="BF59" s="211">
        <f t="shared" si="36"/>
        <v>0</v>
      </c>
      <c r="BG59" s="211">
        <f t="shared" si="36"/>
        <v>0</v>
      </c>
      <c r="BH59" s="211">
        <f t="shared" si="36"/>
        <v>0</v>
      </c>
      <c r="BI59" s="211">
        <f t="shared" si="36"/>
        <v>0</v>
      </c>
      <c r="BJ59" s="211">
        <f t="shared" si="36"/>
        <v>0</v>
      </c>
      <c r="BK59" s="211">
        <f t="shared" si="36"/>
        <v>0</v>
      </c>
      <c r="BL59" s="211">
        <f t="shared" si="36"/>
        <v>0</v>
      </c>
      <c r="BM59" s="211">
        <f t="shared" si="36"/>
        <v>0</v>
      </c>
      <c r="BN59" s="211">
        <f t="shared" si="36"/>
        <v>0</v>
      </c>
      <c r="BO59" s="211"/>
      <c r="BP59" s="131"/>
      <c r="BQ59" s="308">
        <f t="shared" si="32"/>
        <v>0</v>
      </c>
      <c r="BR59" s="308">
        <f t="shared" si="33"/>
        <v>0</v>
      </c>
      <c r="BS59" s="131"/>
      <c r="BT59" s="131"/>
      <c r="BU59" s="131"/>
    </row>
    <row r="60" spans="1:73" s="177" customFormat="1" ht="15" customHeight="1" x14ac:dyDescent="0.25">
      <c r="A60" s="131"/>
      <c r="B60" s="241">
        <f t="shared" si="34"/>
        <v>50</v>
      </c>
      <c r="C60" s="242">
        <f t="shared" si="35"/>
        <v>10087.68</v>
      </c>
      <c r="D60" s="256"/>
      <c r="E60" s="257"/>
      <c r="F60" s="247">
        <f t="shared" si="24"/>
        <v>0</v>
      </c>
      <c r="G60" s="266"/>
      <c r="H60" s="267"/>
      <c r="I60" s="267"/>
      <c r="J60" s="268"/>
      <c r="K60" s="244">
        <f t="shared" si="25"/>
        <v>50</v>
      </c>
      <c r="L60" s="245">
        <f t="shared" si="26"/>
        <v>0</v>
      </c>
      <c r="M60" s="280"/>
      <c r="N60" s="281" t="s">
        <v>110</v>
      </c>
      <c r="O60" s="277"/>
      <c r="P60" s="277"/>
      <c r="Q60" s="283" t="s">
        <v>111</v>
      </c>
      <c r="R60" s="285"/>
      <c r="S60" s="281" t="s">
        <v>110</v>
      </c>
      <c r="T60" s="279"/>
      <c r="U60" s="279"/>
      <c r="V60" s="283" t="s">
        <v>111</v>
      </c>
      <c r="W60" s="246">
        <f t="shared" si="27"/>
        <v>50</v>
      </c>
      <c r="X60" s="285"/>
      <c r="Y60" s="281" t="s">
        <v>110</v>
      </c>
      <c r="Z60" s="279"/>
      <c r="AA60" s="279"/>
      <c r="AB60" s="283" t="s">
        <v>111</v>
      </c>
      <c r="AC60" s="285"/>
      <c r="AD60" s="267" t="s">
        <v>110</v>
      </c>
      <c r="AE60" s="279"/>
      <c r="AF60" s="279"/>
      <c r="AG60" s="268" t="s">
        <v>111</v>
      </c>
      <c r="AH60" s="46"/>
      <c r="AI60" s="131">
        <f t="shared" si="28"/>
        <v>0</v>
      </c>
      <c r="AJ60" s="131">
        <f t="shared" si="29"/>
        <v>0</v>
      </c>
      <c r="AK60" s="131">
        <f t="shared" si="30"/>
        <v>0</v>
      </c>
      <c r="AL60" s="131">
        <f t="shared" si="31"/>
        <v>0</v>
      </c>
      <c r="AM60" s="131"/>
      <c r="AN60" s="131"/>
      <c r="AO60" s="143"/>
      <c r="AP60" s="131"/>
      <c r="AQ60" s="143"/>
      <c r="AR60" s="222"/>
      <c r="AS60" s="143"/>
      <c r="AT60" s="152"/>
      <c r="AU60" s="131"/>
      <c r="AV60" s="152"/>
      <c r="AW60" s="131"/>
      <c r="AX60" s="131"/>
      <c r="AY60" s="131"/>
      <c r="AZ60" s="131"/>
      <c r="BA60" s="131"/>
      <c r="BB60" s="211">
        <f t="shared" si="36"/>
        <v>0</v>
      </c>
      <c r="BC60" s="211">
        <f t="shared" si="36"/>
        <v>0</v>
      </c>
      <c r="BD60" s="211">
        <f t="shared" si="36"/>
        <v>0</v>
      </c>
      <c r="BE60" s="211">
        <f t="shared" si="36"/>
        <v>0</v>
      </c>
      <c r="BF60" s="211">
        <f t="shared" si="36"/>
        <v>0</v>
      </c>
      <c r="BG60" s="211">
        <f t="shared" si="36"/>
        <v>0</v>
      </c>
      <c r="BH60" s="211">
        <f t="shared" si="36"/>
        <v>0</v>
      </c>
      <c r="BI60" s="211">
        <f t="shared" si="36"/>
        <v>0</v>
      </c>
      <c r="BJ60" s="211">
        <f t="shared" si="36"/>
        <v>0</v>
      </c>
      <c r="BK60" s="211">
        <f t="shared" si="36"/>
        <v>0</v>
      </c>
      <c r="BL60" s="211">
        <f t="shared" si="36"/>
        <v>0</v>
      </c>
      <c r="BM60" s="211">
        <f t="shared" si="36"/>
        <v>0</v>
      </c>
      <c r="BN60" s="211">
        <f t="shared" si="36"/>
        <v>0</v>
      </c>
      <c r="BO60" s="211"/>
      <c r="BP60" s="131"/>
      <c r="BQ60" s="308">
        <f t="shared" si="32"/>
        <v>0</v>
      </c>
      <c r="BR60" s="308">
        <f t="shared" si="33"/>
        <v>0</v>
      </c>
      <c r="BS60" s="131"/>
      <c r="BT60" s="131"/>
      <c r="BU60" s="131"/>
    </row>
    <row r="61" spans="1:73" s="177" customFormat="1" ht="15" customHeight="1" x14ac:dyDescent="0.25">
      <c r="A61" s="131"/>
      <c r="B61" s="241">
        <f t="shared" si="34"/>
        <v>51</v>
      </c>
      <c r="C61" s="242">
        <f t="shared" si="35"/>
        <v>10087.68</v>
      </c>
      <c r="D61" s="256"/>
      <c r="E61" s="257"/>
      <c r="F61" s="247">
        <f t="shared" si="24"/>
        <v>0</v>
      </c>
      <c r="G61" s="266"/>
      <c r="H61" s="267"/>
      <c r="I61" s="267"/>
      <c r="J61" s="268"/>
      <c r="K61" s="244">
        <f t="shared" si="25"/>
        <v>51</v>
      </c>
      <c r="L61" s="245">
        <f t="shared" si="26"/>
        <v>0</v>
      </c>
      <c r="M61" s="280"/>
      <c r="N61" s="281" t="s">
        <v>110</v>
      </c>
      <c r="O61" s="277"/>
      <c r="P61" s="277"/>
      <c r="Q61" s="283" t="s">
        <v>111</v>
      </c>
      <c r="R61" s="285"/>
      <c r="S61" s="281" t="s">
        <v>110</v>
      </c>
      <c r="T61" s="279"/>
      <c r="U61" s="279"/>
      <c r="V61" s="283" t="s">
        <v>111</v>
      </c>
      <c r="W61" s="246">
        <f t="shared" si="27"/>
        <v>51</v>
      </c>
      <c r="X61" s="285"/>
      <c r="Y61" s="281" t="s">
        <v>110</v>
      </c>
      <c r="Z61" s="279"/>
      <c r="AA61" s="279"/>
      <c r="AB61" s="283" t="s">
        <v>111</v>
      </c>
      <c r="AC61" s="285"/>
      <c r="AD61" s="267" t="s">
        <v>110</v>
      </c>
      <c r="AE61" s="279"/>
      <c r="AF61" s="279"/>
      <c r="AG61" s="268" t="s">
        <v>111</v>
      </c>
      <c r="AH61" s="46"/>
      <c r="AI61" s="131">
        <f t="shared" si="28"/>
        <v>0</v>
      </c>
      <c r="AJ61" s="131">
        <f t="shared" si="29"/>
        <v>0</v>
      </c>
      <c r="AK61" s="131">
        <f t="shared" si="30"/>
        <v>0</v>
      </c>
      <c r="AL61" s="131">
        <f t="shared" si="31"/>
        <v>0</v>
      </c>
      <c r="AM61" s="131"/>
      <c r="AN61" s="131"/>
      <c r="AO61" s="143"/>
      <c r="AP61" s="131"/>
      <c r="AQ61" s="143"/>
      <c r="AR61" s="222"/>
      <c r="AS61" s="143"/>
      <c r="AT61" s="152"/>
      <c r="AU61" s="131"/>
      <c r="AV61" s="152"/>
      <c r="AW61" s="131"/>
      <c r="AX61" s="131"/>
      <c r="AY61" s="131"/>
      <c r="AZ61" s="131"/>
      <c r="BA61" s="131"/>
      <c r="BB61" s="211">
        <f t="shared" ref="BB61:BN70" si="37">IF($N61=BB$10,IF($O61 = "",$M61 * -1,$M61),0)+IF($S61=BB$10,IF($T61 = "",$R61 * -1,$R61),0)+IF($Y61=BB$10,IF($Z61 = "",$X61 * -1,$X61),0)+IF($AD61=BB$10,IF($AE61 = "",$AC61* -1,$AC61 ),0)</f>
        <v>0</v>
      </c>
      <c r="BC61" s="211">
        <f t="shared" si="37"/>
        <v>0</v>
      </c>
      <c r="BD61" s="211">
        <f t="shared" si="37"/>
        <v>0</v>
      </c>
      <c r="BE61" s="211">
        <f t="shared" si="37"/>
        <v>0</v>
      </c>
      <c r="BF61" s="211">
        <f t="shared" si="37"/>
        <v>0</v>
      </c>
      <c r="BG61" s="211">
        <f t="shared" si="37"/>
        <v>0</v>
      </c>
      <c r="BH61" s="211">
        <f t="shared" si="37"/>
        <v>0</v>
      </c>
      <c r="BI61" s="211">
        <f t="shared" si="37"/>
        <v>0</v>
      </c>
      <c r="BJ61" s="211">
        <f t="shared" si="37"/>
        <v>0</v>
      </c>
      <c r="BK61" s="211">
        <f t="shared" si="37"/>
        <v>0</v>
      </c>
      <c r="BL61" s="211">
        <f t="shared" si="37"/>
        <v>0</v>
      </c>
      <c r="BM61" s="211">
        <f t="shared" si="37"/>
        <v>0</v>
      </c>
      <c r="BN61" s="211">
        <f t="shared" si="37"/>
        <v>0</v>
      </c>
      <c r="BO61" s="211"/>
      <c r="BP61" s="131"/>
      <c r="BQ61" s="308">
        <f t="shared" si="32"/>
        <v>0</v>
      </c>
      <c r="BR61" s="308">
        <f t="shared" si="33"/>
        <v>0</v>
      </c>
      <c r="BS61" s="131"/>
      <c r="BT61" s="131"/>
      <c r="BU61" s="131"/>
    </row>
    <row r="62" spans="1:73" s="177" customFormat="1" ht="15" customHeight="1" x14ac:dyDescent="0.25">
      <c r="A62" s="131"/>
      <c r="B62" s="241">
        <f t="shared" si="34"/>
        <v>52</v>
      </c>
      <c r="C62" s="242">
        <f t="shared" si="35"/>
        <v>10087.68</v>
      </c>
      <c r="D62" s="256"/>
      <c r="E62" s="257"/>
      <c r="F62" s="247">
        <f t="shared" si="24"/>
        <v>0</v>
      </c>
      <c r="G62" s="266"/>
      <c r="H62" s="267"/>
      <c r="I62" s="267"/>
      <c r="J62" s="268"/>
      <c r="K62" s="244">
        <f t="shared" si="25"/>
        <v>52</v>
      </c>
      <c r="L62" s="245">
        <f t="shared" si="26"/>
        <v>0</v>
      </c>
      <c r="M62" s="280"/>
      <c r="N62" s="281" t="s">
        <v>110</v>
      </c>
      <c r="O62" s="277"/>
      <c r="P62" s="277"/>
      <c r="Q62" s="283" t="s">
        <v>111</v>
      </c>
      <c r="R62" s="280"/>
      <c r="S62" s="281" t="s">
        <v>110</v>
      </c>
      <c r="T62" s="279"/>
      <c r="U62" s="279"/>
      <c r="V62" s="283" t="s">
        <v>111</v>
      </c>
      <c r="W62" s="246">
        <f t="shared" si="27"/>
        <v>52</v>
      </c>
      <c r="X62" s="285"/>
      <c r="Y62" s="281" t="s">
        <v>110</v>
      </c>
      <c r="Z62" s="279"/>
      <c r="AA62" s="279"/>
      <c r="AB62" s="283" t="s">
        <v>111</v>
      </c>
      <c r="AC62" s="285"/>
      <c r="AD62" s="267" t="s">
        <v>110</v>
      </c>
      <c r="AE62" s="279"/>
      <c r="AF62" s="279"/>
      <c r="AG62" s="268" t="s">
        <v>111</v>
      </c>
      <c r="AH62" s="46"/>
      <c r="AI62" s="131">
        <f t="shared" si="28"/>
        <v>0</v>
      </c>
      <c r="AJ62" s="131">
        <f t="shared" si="29"/>
        <v>0</v>
      </c>
      <c r="AK62" s="131">
        <f t="shared" si="30"/>
        <v>0</v>
      </c>
      <c r="AL62" s="131">
        <f t="shared" si="31"/>
        <v>0</v>
      </c>
      <c r="AM62" s="131"/>
      <c r="AN62" s="131"/>
      <c r="AO62" s="143"/>
      <c r="AP62" s="131"/>
      <c r="AQ62" s="143"/>
      <c r="AR62" s="222"/>
      <c r="AS62" s="143"/>
      <c r="AT62" s="152"/>
      <c r="AU62" s="131"/>
      <c r="AV62" s="152"/>
      <c r="AW62" s="131"/>
      <c r="AX62" s="131"/>
      <c r="AY62" s="131"/>
      <c r="AZ62" s="131"/>
      <c r="BA62" s="131"/>
      <c r="BB62" s="211">
        <f t="shared" si="37"/>
        <v>0</v>
      </c>
      <c r="BC62" s="211">
        <f t="shared" si="37"/>
        <v>0</v>
      </c>
      <c r="BD62" s="211">
        <f t="shared" si="37"/>
        <v>0</v>
      </c>
      <c r="BE62" s="211">
        <f t="shared" si="37"/>
        <v>0</v>
      </c>
      <c r="BF62" s="211">
        <f t="shared" si="37"/>
        <v>0</v>
      </c>
      <c r="BG62" s="211">
        <f t="shared" si="37"/>
        <v>0</v>
      </c>
      <c r="BH62" s="211">
        <f t="shared" si="37"/>
        <v>0</v>
      </c>
      <c r="BI62" s="211">
        <f t="shared" si="37"/>
        <v>0</v>
      </c>
      <c r="BJ62" s="211">
        <f t="shared" si="37"/>
        <v>0</v>
      </c>
      <c r="BK62" s="211">
        <f t="shared" si="37"/>
        <v>0</v>
      </c>
      <c r="BL62" s="211">
        <f t="shared" si="37"/>
        <v>0</v>
      </c>
      <c r="BM62" s="211">
        <f t="shared" si="37"/>
        <v>0</v>
      </c>
      <c r="BN62" s="211">
        <f t="shared" si="37"/>
        <v>0</v>
      </c>
      <c r="BO62" s="211"/>
      <c r="BP62" s="131"/>
      <c r="BQ62" s="308">
        <f t="shared" si="32"/>
        <v>0</v>
      </c>
      <c r="BR62" s="308">
        <f t="shared" si="33"/>
        <v>0</v>
      </c>
      <c r="BS62" s="131"/>
      <c r="BT62" s="131"/>
      <c r="BU62" s="131"/>
    </row>
    <row r="63" spans="1:73" s="177" customFormat="1" ht="15" customHeight="1" x14ac:dyDescent="0.25">
      <c r="A63" s="131"/>
      <c r="B63" s="241">
        <f t="shared" si="34"/>
        <v>53</v>
      </c>
      <c r="C63" s="242">
        <f t="shared" si="35"/>
        <v>10087.68</v>
      </c>
      <c r="D63" s="256"/>
      <c r="E63" s="257"/>
      <c r="F63" s="247">
        <f t="shared" si="24"/>
        <v>0</v>
      </c>
      <c r="G63" s="266"/>
      <c r="H63" s="267"/>
      <c r="I63" s="267"/>
      <c r="J63" s="268"/>
      <c r="K63" s="244">
        <f t="shared" si="25"/>
        <v>53</v>
      </c>
      <c r="L63" s="245">
        <f t="shared" si="26"/>
        <v>0</v>
      </c>
      <c r="M63" s="280"/>
      <c r="N63" s="281" t="s">
        <v>110</v>
      </c>
      <c r="O63" s="277"/>
      <c r="P63" s="277"/>
      <c r="Q63" s="283" t="s">
        <v>111</v>
      </c>
      <c r="R63" s="280"/>
      <c r="S63" s="281" t="s">
        <v>110</v>
      </c>
      <c r="T63" s="279"/>
      <c r="U63" s="279"/>
      <c r="V63" s="283" t="s">
        <v>111</v>
      </c>
      <c r="W63" s="246">
        <f t="shared" si="27"/>
        <v>53</v>
      </c>
      <c r="X63" s="285"/>
      <c r="Y63" s="281" t="s">
        <v>110</v>
      </c>
      <c r="Z63" s="279"/>
      <c r="AA63" s="279"/>
      <c r="AB63" s="283" t="s">
        <v>111</v>
      </c>
      <c r="AC63" s="285"/>
      <c r="AD63" s="267" t="s">
        <v>110</v>
      </c>
      <c r="AE63" s="279"/>
      <c r="AF63" s="279"/>
      <c r="AG63" s="268" t="s">
        <v>111</v>
      </c>
      <c r="AH63" s="46"/>
      <c r="AI63" s="131">
        <f t="shared" si="28"/>
        <v>0</v>
      </c>
      <c r="AJ63" s="131">
        <f t="shared" si="29"/>
        <v>0</v>
      </c>
      <c r="AK63" s="131">
        <f t="shared" si="30"/>
        <v>0</v>
      </c>
      <c r="AL63" s="131">
        <f t="shared" si="31"/>
        <v>0</v>
      </c>
      <c r="AM63" s="131"/>
      <c r="AN63" s="131"/>
      <c r="AO63" s="143"/>
      <c r="AP63" s="131"/>
      <c r="AQ63" s="143"/>
      <c r="AR63" s="222"/>
      <c r="AS63" s="143"/>
      <c r="AT63" s="152"/>
      <c r="AU63" s="131"/>
      <c r="AV63" s="152"/>
      <c r="AW63" s="131"/>
      <c r="AX63" s="131"/>
      <c r="AY63" s="131"/>
      <c r="AZ63" s="131"/>
      <c r="BA63" s="131"/>
      <c r="BB63" s="211">
        <f t="shared" si="37"/>
        <v>0</v>
      </c>
      <c r="BC63" s="211">
        <f t="shared" si="37"/>
        <v>0</v>
      </c>
      <c r="BD63" s="211">
        <f t="shared" si="37"/>
        <v>0</v>
      </c>
      <c r="BE63" s="211">
        <f t="shared" si="37"/>
        <v>0</v>
      </c>
      <c r="BF63" s="211">
        <f t="shared" si="37"/>
        <v>0</v>
      </c>
      <c r="BG63" s="211">
        <f t="shared" si="37"/>
        <v>0</v>
      </c>
      <c r="BH63" s="211">
        <f t="shared" si="37"/>
        <v>0</v>
      </c>
      <c r="BI63" s="211">
        <f t="shared" si="37"/>
        <v>0</v>
      </c>
      <c r="BJ63" s="211">
        <f t="shared" si="37"/>
        <v>0</v>
      </c>
      <c r="BK63" s="211">
        <f t="shared" si="37"/>
        <v>0</v>
      </c>
      <c r="BL63" s="211">
        <f t="shared" si="37"/>
        <v>0</v>
      </c>
      <c r="BM63" s="211">
        <f t="shared" si="37"/>
        <v>0</v>
      </c>
      <c r="BN63" s="211">
        <f t="shared" si="37"/>
        <v>0</v>
      </c>
      <c r="BO63" s="211"/>
      <c r="BP63" s="131"/>
      <c r="BQ63" s="308">
        <f t="shared" si="32"/>
        <v>0</v>
      </c>
      <c r="BR63" s="308">
        <f t="shared" si="33"/>
        <v>0</v>
      </c>
      <c r="BS63" s="131"/>
      <c r="BT63" s="131"/>
      <c r="BU63" s="131"/>
    </row>
    <row r="64" spans="1:73" s="177" customFormat="1" ht="15" customHeight="1" x14ac:dyDescent="0.25">
      <c r="A64" s="131"/>
      <c r="B64" s="241">
        <f t="shared" si="34"/>
        <v>54</v>
      </c>
      <c r="C64" s="242">
        <f t="shared" si="35"/>
        <v>10087.68</v>
      </c>
      <c r="D64" s="256"/>
      <c r="E64" s="257"/>
      <c r="F64" s="247">
        <f t="shared" si="24"/>
        <v>0</v>
      </c>
      <c r="G64" s="266"/>
      <c r="H64" s="267"/>
      <c r="I64" s="267"/>
      <c r="J64" s="268"/>
      <c r="K64" s="244">
        <f t="shared" si="25"/>
        <v>54</v>
      </c>
      <c r="L64" s="245">
        <f t="shared" si="26"/>
        <v>0</v>
      </c>
      <c r="M64" s="280"/>
      <c r="N64" s="281" t="s">
        <v>110</v>
      </c>
      <c r="O64" s="277"/>
      <c r="P64" s="277"/>
      <c r="Q64" s="283" t="s">
        <v>111</v>
      </c>
      <c r="R64" s="280"/>
      <c r="S64" s="281" t="s">
        <v>110</v>
      </c>
      <c r="T64" s="279"/>
      <c r="U64" s="279"/>
      <c r="V64" s="283" t="s">
        <v>111</v>
      </c>
      <c r="W64" s="246">
        <f t="shared" si="27"/>
        <v>54</v>
      </c>
      <c r="X64" s="285"/>
      <c r="Y64" s="281" t="s">
        <v>110</v>
      </c>
      <c r="Z64" s="279"/>
      <c r="AA64" s="279"/>
      <c r="AB64" s="283" t="s">
        <v>111</v>
      </c>
      <c r="AC64" s="285"/>
      <c r="AD64" s="267" t="s">
        <v>110</v>
      </c>
      <c r="AE64" s="279"/>
      <c r="AF64" s="279"/>
      <c r="AG64" s="268" t="s">
        <v>111</v>
      </c>
      <c r="AH64" s="46"/>
      <c r="AI64" s="131">
        <f t="shared" si="28"/>
        <v>0</v>
      </c>
      <c r="AJ64" s="131">
        <f t="shared" si="29"/>
        <v>0</v>
      </c>
      <c r="AK64" s="131">
        <f t="shared" si="30"/>
        <v>0</v>
      </c>
      <c r="AL64" s="131">
        <f t="shared" si="31"/>
        <v>0</v>
      </c>
      <c r="AM64" s="131"/>
      <c r="AN64" s="131"/>
      <c r="AO64" s="143"/>
      <c r="AP64" s="131"/>
      <c r="AQ64" s="143"/>
      <c r="AR64" s="222"/>
      <c r="AS64" s="143"/>
      <c r="AT64" s="152"/>
      <c r="AU64" s="131"/>
      <c r="AV64" s="152"/>
      <c r="AW64" s="131"/>
      <c r="AX64" s="131"/>
      <c r="AY64" s="131"/>
      <c r="AZ64" s="131"/>
      <c r="BA64" s="131"/>
      <c r="BB64" s="211">
        <f t="shared" si="37"/>
        <v>0</v>
      </c>
      <c r="BC64" s="211">
        <f t="shared" si="37"/>
        <v>0</v>
      </c>
      <c r="BD64" s="211">
        <f t="shared" si="37"/>
        <v>0</v>
      </c>
      <c r="BE64" s="211">
        <f t="shared" si="37"/>
        <v>0</v>
      </c>
      <c r="BF64" s="211">
        <f t="shared" si="37"/>
        <v>0</v>
      </c>
      <c r="BG64" s="211">
        <f t="shared" si="37"/>
        <v>0</v>
      </c>
      <c r="BH64" s="211">
        <f t="shared" si="37"/>
        <v>0</v>
      </c>
      <c r="BI64" s="211">
        <f t="shared" si="37"/>
        <v>0</v>
      </c>
      <c r="BJ64" s="211">
        <f t="shared" si="37"/>
        <v>0</v>
      </c>
      <c r="BK64" s="211">
        <f t="shared" si="37"/>
        <v>0</v>
      </c>
      <c r="BL64" s="211">
        <f t="shared" si="37"/>
        <v>0</v>
      </c>
      <c r="BM64" s="211">
        <f t="shared" si="37"/>
        <v>0</v>
      </c>
      <c r="BN64" s="211">
        <f t="shared" si="37"/>
        <v>0</v>
      </c>
      <c r="BO64" s="211"/>
      <c r="BP64" s="131"/>
      <c r="BQ64" s="308">
        <f t="shared" si="32"/>
        <v>0</v>
      </c>
      <c r="BR64" s="308">
        <f t="shared" si="33"/>
        <v>0</v>
      </c>
      <c r="BS64" s="131"/>
      <c r="BT64" s="131"/>
      <c r="BU64" s="131"/>
    </row>
    <row r="65" spans="1:73" s="177" customFormat="1" ht="15" customHeight="1" x14ac:dyDescent="0.25">
      <c r="A65" s="131"/>
      <c r="B65" s="241">
        <f t="shared" si="34"/>
        <v>55</v>
      </c>
      <c r="C65" s="242">
        <f t="shared" si="35"/>
        <v>10087.68</v>
      </c>
      <c r="D65" s="256"/>
      <c r="E65" s="257"/>
      <c r="F65" s="247">
        <f t="shared" si="24"/>
        <v>0</v>
      </c>
      <c r="G65" s="266"/>
      <c r="H65" s="267"/>
      <c r="I65" s="267"/>
      <c r="J65" s="268"/>
      <c r="K65" s="244">
        <f t="shared" si="25"/>
        <v>55</v>
      </c>
      <c r="L65" s="245">
        <f t="shared" si="26"/>
        <v>0</v>
      </c>
      <c r="M65" s="280"/>
      <c r="N65" s="281" t="s">
        <v>110</v>
      </c>
      <c r="O65" s="277"/>
      <c r="P65" s="277"/>
      <c r="Q65" s="283" t="s">
        <v>111</v>
      </c>
      <c r="R65" s="280"/>
      <c r="S65" s="281" t="s">
        <v>110</v>
      </c>
      <c r="T65" s="279"/>
      <c r="U65" s="279"/>
      <c r="V65" s="283" t="s">
        <v>111</v>
      </c>
      <c r="W65" s="246">
        <f t="shared" si="27"/>
        <v>55</v>
      </c>
      <c r="X65" s="285"/>
      <c r="Y65" s="281" t="s">
        <v>110</v>
      </c>
      <c r="Z65" s="279"/>
      <c r="AA65" s="279"/>
      <c r="AB65" s="283" t="s">
        <v>111</v>
      </c>
      <c r="AC65" s="285"/>
      <c r="AD65" s="267" t="s">
        <v>110</v>
      </c>
      <c r="AE65" s="279"/>
      <c r="AF65" s="279"/>
      <c r="AG65" s="268" t="s">
        <v>111</v>
      </c>
      <c r="AH65" s="46"/>
      <c r="AI65" s="131">
        <f t="shared" si="28"/>
        <v>0</v>
      </c>
      <c r="AJ65" s="131">
        <f t="shared" si="29"/>
        <v>0</v>
      </c>
      <c r="AK65" s="131">
        <f t="shared" si="30"/>
        <v>0</v>
      </c>
      <c r="AL65" s="131">
        <f t="shared" si="31"/>
        <v>0</v>
      </c>
      <c r="AM65" s="131"/>
      <c r="AN65" s="131"/>
      <c r="AO65" s="143"/>
      <c r="AP65" s="131"/>
      <c r="AQ65" s="143"/>
      <c r="AR65" s="222"/>
      <c r="AS65" s="143"/>
      <c r="AT65" s="152"/>
      <c r="AU65" s="131"/>
      <c r="AV65" s="152"/>
      <c r="AW65" s="131"/>
      <c r="AX65" s="131"/>
      <c r="AY65" s="131"/>
      <c r="AZ65" s="131"/>
      <c r="BA65" s="131"/>
      <c r="BB65" s="211">
        <f t="shared" si="37"/>
        <v>0</v>
      </c>
      <c r="BC65" s="211">
        <f t="shared" si="37"/>
        <v>0</v>
      </c>
      <c r="BD65" s="211">
        <f t="shared" si="37"/>
        <v>0</v>
      </c>
      <c r="BE65" s="211">
        <f t="shared" si="37"/>
        <v>0</v>
      </c>
      <c r="BF65" s="211">
        <f t="shared" si="37"/>
        <v>0</v>
      </c>
      <c r="BG65" s="211">
        <f t="shared" si="37"/>
        <v>0</v>
      </c>
      <c r="BH65" s="211">
        <f t="shared" si="37"/>
        <v>0</v>
      </c>
      <c r="BI65" s="211">
        <f t="shared" si="37"/>
        <v>0</v>
      </c>
      <c r="BJ65" s="211">
        <f t="shared" si="37"/>
        <v>0</v>
      </c>
      <c r="BK65" s="211">
        <f t="shared" si="37"/>
        <v>0</v>
      </c>
      <c r="BL65" s="211">
        <f t="shared" si="37"/>
        <v>0</v>
      </c>
      <c r="BM65" s="211">
        <f t="shared" si="37"/>
        <v>0</v>
      </c>
      <c r="BN65" s="211">
        <f t="shared" si="37"/>
        <v>0</v>
      </c>
      <c r="BO65" s="211"/>
      <c r="BP65" s="131"/>
      <c r="BQ65" s="308">
        <f t="shared" si="32"/>
        <v>0</v>
      </c>
      <c r="BR65" s="308">
        <f t="shared" si="33"/>
        <v>0</v>
      </c>
      <c r="BS65" s="131"/>
      <c r="BT65" s="131"/>
      <c r="BU65" s="131"/>
    </row>
    <row r="66" spans="1:73" s="177" customFormat="1" ht="15" customHeight="1" x14ac:dyDescent="0.25">
      <c r="A66" s="131"/>
      <c r="B66" s="241">
        <f t="shared" si="34"/>
        <v>56</v>
      </c>
      <c r="C66" s="242">
        <f t="shared" si="35"/>
        <v>10087.68</v>
      </c>
      <c r="D66" s="256"/>
      <c r="E66" s="257"/>
      <c r="F66" s="247">
        <f t="shared" si="24"/>
        <v>0</v>
      </c>
      <c r="G66" s="266"/>
      <c r="H66" s="267"/>
      <c r="I66" s="267"/>
      <c r="J66" s="268"/>
      <c r="K66" s="244">
        <f t="shared" si="25"/>
        <v>56</v>
      </c>
      <c r="L66" s="245">
        <f t="shared" si="26"/>
        <v>0</v>
      </c>
      <c r="M66" s="280"/>
      <c r="N66" s="281" t="s">
        <v>110</v>
      </c>
      <c r="O66" s="277"/>
      <c r="P66" s="277"/>
      <c r="Q66" s="283" t="s">
        <v>111</v>
      </c>
      <c r="R66" s="280"/>
      <c r="S66" s="281" t="s">
        <v>110</v>
      </c>
      <c r="T66" s="279"/>
      <c r="U66" s="279"/>
      <c r="V66" s="283" t="s">
        <v>111</v>
      </c>
      <c r="W66" s="246">
        <f t="shared" si="27"/>
        <v>56</v>
      </c>
      <c r="X66" s="285"/>
      <c r="Y66" s="281" t="s">
        <v>110</v>
      </c>
      <c r="Z66" s="279"/>
      <c r="AA66" s="279"/>
      <c r="AB66" s="283" t="s">
        <v>111</v>
      </c>
      <c r="AC66" s="285"/>
      <c r="AD66" s="267" t="s">
        <v>110</v>
      </c>
      <c r="AE66" s="279"/>
      <c r="AF66" s="279"/>
      <c r="AG66" s="268" t="s">
        <v>111</v>
      </c>
      <c r="AH66" s="46"/>
      <c r="AI66" s="131">
        <f t="shared" si="28"/>
        <v>0</v>
      </c>
      <c r="AJ66" s="131">
        <f t="shared" si="29"/>
        <v>0</v>
      </c>
      <c r="AK66" s="131">
        <f t="shared" si="30"/>
        <v>0</v>
      </c>
      <c r="AL66" s="131">
        <f t="shared" si="31"/>
        <v>0</v>
      </c>
      <c r="AM66" s="131"/>
      <c r="AN66" s="131"/>
      <c r="AO66" s="143"/>
      <c r="AP66" s="131"/>
      <c r="AQ66" s="143"/>
      <c r="AR66" s="222"/>
      <c r="AS66" s="143"/>
      <c r="AT66" s="152"/>
      <c r="AU66" s="131"/>
      <c r="AV66" s="152"/>
      <c r="AW66" s="131"/>
      <c r="AX66" s="131"/>
      <c r="AY66" s="131"/>
      <c r="AZ66" s="131"/>
      <c r="BA66" s="131"/>
      <c r="BB66" s="211">
        <f t="shared" si="37"/>
        <v>0</v>
      </c>
      <c r="BC66" s="211">
        <f t="shared" si="37"/>
        <v>0</v>
      </c>
      <c r="BD66" s="211">
        <f t="shared" si="37"/>
        <v>0</v>
      </c>
      <c r="BE66" s="211">
        <f t="shared" si="37"/>
        <v>0</v>
      </c>
      <c r="BF66" s="211">
        <f t="shared" si="37"/>
        <v>0</v>
      </c>
      <c r="BG66" s="211">
        <f t="shared" si="37"/>
        <v>0</v>
      </c>
      <c r="BH66" s="211">
        <f t="shared" si="37"/>
        <v>0</v>
      </c>
      <c r="BI66" s="211">
        <f t="shared" si="37"/>
        <v>0</v>
      </c>
      <c r="BJ66" s="211">
        <f t="shared" si="37"/>
        <v>0</v>
      </c>
      <c r="BK66" s="211">
        <f t="shared" si="37"/>
        <v>0</v>
      </c>
      <c r="BL66" s="211">
        <f t="shared" si="37"/>
        <v>0</v>
      </c>
      <c r="BM66" s="211">
        <f t="shared" si="37"/>
        <v>0</v>
      </c>
      <c r="BN66" s="211">
        <f t="shared" si="37"/>
        <v>0</v>
      </c>
      <c r="BO66" s="211"/>
      <c r="BP66" s="131"/>
      <c r="BQ66" s="308">
        <f t="shared" si="32"/>
        <v>0</v>
      </c>
      <c r="BR66" s="308">
        <f t="shared" si="33"/>
        <v>0</v>
      </c>
      <c r="BS66" s="131"/>
      <c r="BT66" s="131"/>
      <c r="BU66" s="131"/>
    </row>
    <row r="67" spans="1:73" s="177" customFormat="1" ht="15" customHeight="1" x14ac:dyDescent="0.25">
      <c r="A67" s="131"/>
      <c r="B67" s="241">
        <f t="shared" si="34"/>
        <v>57</v>
      </c>
      <c r="C67" s="242">
        <f t="shared" si="35"/>
        <v>10087.68</v>
      </c>
      <c r="D67" s="256"/>
      <c r="E67" s="257"/>
      <c r="F67" s="247">
        <f t="shared" si="24"/>
        <v>0</v>
      </c>
      <c r="G67" s="266"/>
      <c r="H67" s="267"/>
      <c r="I67" s="267"/>
      <c r="J67" s="268"/>
      <c r="K67" s="244">
        <f t="shared" si="25"/>
        <v>57</v>
      </c>
      <c r="L67" s="245">
        <f t="shared" si="26"/>
        <v>0</v>
      </c>
      <c r="M67" s="280"/>
      <c r="N67" s="281" t="s">
        <v>110</v>
      </c>
      <c r="O67" s="277"/>
      <c r="P67" s="277"/>
      <c r="Q67" s="283" t="s">
        <v>111</v>
      </c>
      <c r="R67" s="280"/>
      <c r="S67" s="281" t="s">
        <v>110</v>
      </c>
      <c r="T67" s="279"/>
      <c r="U67" s="279"/>
      <c r="V67" s="283" t="s">
        <v>111</v>
      </c>
      <c r="W67" s="246">
        <f t="shared" si="27"/>
        <v>57</v>
      </c>
      <c r="X67" s="285"/>
      <c r="Y67" s="281" t="s">
        <v>110</v>
      </c>
      <c r="Z67" s="279"/>
      <c r="AA67" s="279"/>
      <c r="AB67" s="283" t="s">
        <v>111</v>
      </c>
      <c r="AC67" s="285"/>
      <c r="AD67" s="267" t="s">
        <v>110</v>
      </c>
      <c r="AE67" s="279"/>
      <c r="AF67" s="279"/>
      <c r="AG67" s="268" t="s">
        <v>111</v>
      </c>
      <c r="AH67" s="46"/>
      <c r="AI67" s="131">
        <f t="shared" si="28"/>
        <v>0</v>
      </c>
      <c r="AJ67" s="131">
        <f t="shared" si="29"/>
        <v>0</v>
      </c>
      <c r="AK67" s="131">
        <f t="shared" si="30"/>
        <v>0</v>
      </c>
      <c r="AL67" s="131">
        <f t="shared" si="31"/>
        <v>0</v>
      </c>
      <c r="AM67" s="131"/>
      <c r="AN67" s="131"/>
      <c r="AO67" s="143"/>
      <c r="AP67" s="131"/>
      <c r="AQ67" s="143"/>
      <c r="AR67" s="222"/>
      <c r="AS67" s="143"/>
      <c r="AT67" s="152"/>
      <c r="AU67" s="131"/>
      <c r="AV67" s="152"/>
      <c r="AW67" s="131"/>
      <c r="AX67" s="131"/>
      <c r="AY67" s="131"/>
      <c r="AZ67" s="131"/>
      <c r="BA67" s="131"/>
      <c r="BB67" s="211">
        <f t="shared" si="37"/>
        <v>0</v>
      </c>
      <c r="BC67" s="211">
        <f t="shared" si="37"/>
        <v>0</v>
      </c>
      <c r="BD67" s="211">
        <f t="shared" si="37"/>
        <v>0</v>
      </c>
      <c r="BE67" s="211">
        <f t="shared" si="37"/>
        <v>0</v>
      </c>
      <c r="BF67" s="211">
        <f t="shared" si="37"/>
        <v>0</v>
      </c>
      <c r="BG67" s="211">
        <f t="shared" si="37"/>
        <v>0</v>
      </c>
      <c r="BH67" s="211">
        <f t="shared" si="37"/>
        <v>0</v>
      </c>
      <c r="BI67" s="211">
        <f t="shared" si="37"/>
        <v>0</v>
      </c>
      <c r="BJ67" s="211">
        <f t="shared" si="37"/>
        <v>0</v>
      </c>
      <c r="BK67" s="211">
        <f t="shared" si="37"/>
        <v>0</v>
      </c>
      <c r="BL67" s="211">
        <f t="shared" si="37"/>
        <v>0</v>
      </c>
      <c r="BM67" s="211">
        <f t="shared" si="37"/>
        <v>0</v>
      </c>
      <c r="BN67" s="211">
        <f t="shared" si="37"/>
        <v>0</v>
      </c>
      <c r="BO67" s="211"/>
      <c r="BP67" s="131"/>
      <c r="BQ67" s="308">
        <f t="shared" si="32"/>
        <v>0</v>
      </c>
      <c r="BR67" s="308">
        <f t="shared" si="33"/>
        <v>0</v>
      </c>
      <c r="BS67" s="131"/>
      <c r="BT67" s="131"/>
      <c r="BU67" s="131"/>
    </row>
    <row r="68" spans="1:73" s="177" customFormat="1" ht="15" customHeight="1" x14ac:dyDescent="0.25">
      <c r="A68" s="131"/>
      <c r="B68" s="241">
        <f t="shared" si="34"/>
        <v>58</v>
      </c>
      <c r="C68" s="242">
        <f t="shared" si="35"/>
        <v>10087.68</v>
      </c>
      <c r="D68" s="256"/>
      <c r="E68" s="257"/>
      <c r="F68" s="247">
        <f t="shared" si="24"/>
        <v>0</v>
      </c>
      <c r="G68" s="266"/>
      <c r="H68" s="267"/>
      <c r="I68" s="267"/>
      <c r="J68" s="268"/>
      <c r="K68" s="244">
        <f t="shared" si="25"/>
        <v>58</v>
      </c>
      <c r="L68" s="245">
        <f t="shared" si="26"/>
        <v>0</v>
      </c>
      <c r="M68" s="280"/>
      <c r="N68" s="281" t="s">
        <v>110</v>
      </c>
      <c r="O68" s="277"/>
      <c r="P68" s="277"/>
      <c r="Q68" s="283" t="s">
        <v>111</v>
      </c>
      <c r="R68" s="280"/>
      <c r="S68" s="281" t="s">
        <v>110</v>
      </c>
      <c r="T68" s="279"/>
      <c r="U68" s="279"/>
      <c r="V68" s="283" t="s">
        <v>111</v>
      </c>
      <c r="W68" s="246">
        <f t="shared" si="27"/>
        <v>58</v>
      </c>
      <c r="X68" s="285"/>
      <c r="Y68" s="281" t="s">
        <v>110</v>
      </c>
      <c r="Z68" s="279"/>
      <c r="AA68" s="279"/>
      <c r="AB68" s="283" t="s">
        <v>111</v>
      </c>
      <c r="AC68" s="285"/>
      <c r="AD68" s="267" t="s">
        <v>110</v>
      </c>
      <c r="AE68" s="279"/>
      <c r="AF68" s="279"/>
      <c r="AG68" s="268" t="s">
        <v>111</v>
      </c>
      <c r="AH68" s="46"/>
      <c r="AI68" s="131">
        <f t="shared" si="28"/>
        <v>0</v>
      </c>
      <c r="AJ68" s="131">
        <f t="shared" si="29"/>
        <v>0</v>
      </c>
      <c r="AK68" s="131">
        <f t="shared" si="30"/>
        <v>0</v>
      </c>
      <c r="AL68" s="131">
        <f t="shared" si="31"/>
        <v>0</v>
      </c>
      <c r="AM68" s="131"/>
      <c r="AN68" s="131"/>
      <c r="AO68" s="143"/>
      <c r="AP68" s="131"/>
      <c r="AQ68" s="143"/>
      <c r="AR68" s="222"/>
      <c r="AS68" s="143"/>
      <c r="AT68" s="152"/>
      <c r="AU68" s="131"/>
      <c r="AV68" s="152"/>
      <c r="AW68" s="131"/>
      <c r="AX68" s="131"/>
      <c r="AY68" s="131"/>
      <c r="AZ68" s="131"/>
      <c r="BA68" s="131"/>
      <c r="BB68" s="211">
        <f t="shared" si="37"/>
        <v>0</v>
      </c>
      <c r="BC68" s="211">
        <f t="shared" si="37"/>
        <v>0</v>
      </c>
      <c r="BD68" s="211">
        <f t="shared" si="37"/>
        <v>0</v>
      </c>
      <c r="BE68" s="211">
        <f t="shared" si="37"/>
        <v>0</v>
      </c>
      <c r="BF68" s="211">
        <f t="shared" si="37"/>
        <v>0</v>
      </c>
      <c r="BG68" s="211">
        <f t="shared" si="37"/>
        <v>0</v>
      </c>
      <c r="BH68" s="211">
        <f t="shared" si="37"/>
        <v>0</v>
      </c>
      <c r="BI68" s="211">
        <f t="shared" si="37"/>
        <v>0</v>
      </c>
      <c r="BJ68" s="211">
        <f t="shared" si="37"/>
        <v>0</v>
      </c>
      <c r="BK68" s="211">
        <f t="shared" si="37"/>
        <v>0</v>
      </c>
      <c r="BL68" s="211">
        <f t="shared" si="37"/>
        <v>0</v>
      </c>
      <c r="BM68" s="211">
        <f t="shared" si="37"/>
        <v>0</v>
      </c>
      <c r="BN68" s="211">
        <f t="shared" si="37"/>
        <v>0</v>
      </c>
      <c r="BO68" s="211"/>
      <c r="BP68" s="131"/>
      <c r="BQ68" s="308">
        <f t="shared" si="32"/>
        <v>0</v>
      </c>
      <c r="BR68" s="308">
        <f t="shared" si="33"/>
        <v>0</v>
      </c>
      <c r="BS68" s="131"/>
      <c r="BT68" s="131"/>
      <c r="BU68" s="131"/>
    </row>
    <row r="69" spans="1:73" s="177" customFormat="1" ht="15" customHeight="1" x14ac:dyDescent="0.25">
      <c r="A69" s="131"/>
      <c r="B69" s="241">
        <f t="shared" si="34"/>
        <v>59</v>
      </c>
      <c r="C69" s="242">
        <f t="shared" si="35"/>
        <v>10087.68</v>
      </c>
      <c r="D69" s="256"/>
      <c r="E69" s="257"/>
      <c r="F69" s="247">
        <f t="shared" si="24"/>
        <v>0</v>
      </c>
      <c r="G69" s="266"/>
      <c r="H69" s="267"/>
      <c r="I69" s="267"/>
      <c r="J69" s="268"/>
      <c r="K69" s="244">
        <f t="shared" si="25"/>
        <v>59</v>
      </c>
      <c r="L69" s="245">
        <f t="shared" si="26"/>
        <v>0</v>
      </c>
      <c r="M69" s="280"/>
      <c r="N69" s="281" t="s">
        <v>110</v>
      </c>
      <c r="O69" s="277"/>
      <c r="P69" s="277"/>
      <c r="Q69" s="283" t="s">
        <v>111</v>
      </c>
      <c r="R69" s="280"/>
      <c r="S69" s="281" t="s">
        <v>110</v>
      </c>
      <c r="T69" s="279"/>
      <c r="U69" s="279"/>
      <c r="V69" s="283" t="s">
        <v>111</v>
      </c>
      <c r="W69" s="246">
        <f t="shared" si="27"/>
        <v>59</v>
      </c>
      <c r="X69" s="285"/>
      <c r="Y69" s="281" t="s">
        <v>110</v>
      </c>
      <c r="Z69" s="279"/>
      <c r="AA69" s="279"/>
      <c r="AB69" s="283" t="s">
        <v>111</v>
      </c>
      <c r="AC69" s="285"/>
      <c r="AD69" s="267" t="s">
        <v>110</v>
      </c>
      <c r="AE69" s="279"/>
      <c r="AF69" s="279"/>
      <c r="AG69" s="268" t="s">
        <v>111</v>
      </c>
      <c r="AH69" s="46"/>
      <c r="AI69" s="131">
        <f t="shared" si="28"/>
        <v>0</v>
      </c>
      <c r="AJ69" s="131">
        <f t="shared" si="29"/>
        <v>0</v>
      </c>
      <c r="AK69" s="131">
        <f t="shared" si="30"/>
        <v>0</v>
      </c>
      <c r="AL69" s="131">
        <f t="shared" si="31"/>
        <v>0</v>
      </c>
      <c r="AM69" s="131"/>
      <c r="AN69" s="131"/>
      <c r="AO69" s="143"/>
      <c r="AP69" s="131"/>
      <c r="AQ69" s="143"/>
      <c r="AR69" s="222"/>
      <c r="AS69" s="143"/>
      <c r="AT69" s="152"/>
      <c r="AU69" s="131"/>
      <c r="AV69" s="152"/>
      <c r="AW69" s="131"/>
      <c r="AX69" s="131"/>
      <c r="AY69" s="131"/>
      <c r="AZ69" s="131"/>
      <c r="BA69" s="131"/>
      <c r="BB69" s="211">
        <f t="shared" si="37"/>
        <v>0</v>
      </c>
      <c r="BC69" s="211">
        <f t="shared" si="37"/>
        <v>0</v>
      </c>
      <c r="BD69" s="211">
        <f t="shared" si="37"/>
        <v>0</v>
      </c>
      <c r="BE69" s="211">
        <f t="shared" si="37"/>
        <v>0</v>
      </c>
      <c r="BF69" s="211">
        <f t="shared" si="37"/>
        <v>0</v>
      </c>
      <c r="BG69" s="211">
        <f t="shared" si="37"/>
        <v>0</v>
      </c>
      <c r="BH69" s="211">
        <f t="shared" si="37"/>
        <v>0</v>
      </c>
      <c r="BI69" s="211">
        <f t="shared" si="37"/>
        <v>0</v>
      </c>
      <c r="BJ69" s="211">
        <f t="shared" si="37"/>
        <v>0</v>
      </c>
      <c r="BK69" s="211">
        <f t="shared" si="37"/>
        <v>0</v>
      </c>
      <c r="BL69" s="211">
        <f t="shared" si="37"/>
        <v>0</v>
      </c>
      <c r="BM69" s="211">
        <f t="shared" si="37"/>
        <v>0</v>
      </c>
      <c r="BN69" s="211">
        <f t="shared" si="37"/>
        <v>0</v>
      </c>
      <c r="BO69" s="211"/>
      <c r="BP69" s="131"/>
      <c r="BQ69" s="308">
        <f t="shared" si="32"/>
        <v>0</v>
      </c>
      <c r="BR69" s="308">
        <f t="shared" si="33"/>
        <v>0</v>
      </c>
      <c r="BS69" s="131"/>
      <c r="BT69" s="131"/>
      <c r="BU69" s="131"/>
    </row>
    <row r="70" spans="1:73" s="177" customFormat="1" ht="15" customHeight="1" x14ac:dyDescent="0.25">
      <c r="A70" s="131"/>
      <c r="B70" s="241">
        <f t="shared" si="34"/>
        <v>60</v>
      </c>
      <c r="C70" s="242">
        <f t="shared" si="35"/>
        <v>10087.68</v>
      </c>
      <c r="D70" s="256"/>
      <c r="E70" s="257"/>
      <c r="F70" s="247">
        <f t="shared" si="24"/>
        <v>0</v>
      </c>
      <c r="G70" s="266"/>
      <c r="H70" s="267"/>
      <c r="I70" s="267"/>
      <c r="J70" s="268"/>
      <c r="K70" s="244">
        <f t="shared" si="25"/>
        <v>60</v>
      </c>
      <c r="L70" s="245">
        <f t="shared" si="26"/>
        <v>0</v>
      </c>
      <c r="M70" s="280"/>
      <c r="N70" s="281" t="s">
        <v>110</v>
      </c>
      <c r="O70" s="277"/>
      <c r="P70" s="277"/>
      <c r="Q70" s="283" t="s">
        <v>111</v>
      </c>
      <c r="R70" s="280"/>
      <c r="S70" s="281" t="s">
        <v>110</v>
      </c>
      <c r="T70" s="279"/>
      <c r="U70" s="279"/>
      <c r="V70" s="283" t="s">
        <v>111</v>
      </c>
      <c r="W70" s="246">
        <f t="shared" si="27"/>
        <v>60</v>
      </c>
      <c r="X70" s="285"/>
      <c r="Y70" s="281" t="s">
        <v>110</v>
      </c>
      <c r="Z70" s="279"/>
      <c r="AA70" s="279"/>
      <c r="AB70" s="283" t="s">
        <v>111</v>
      </c>
      <c r="AC70" s="285"/>
      <c r="AD70" s="267" t="s">
        <v>110</v>
      </c>
      <c r="AE70" s="279"/>
      <c r="AF70" s="279"/>
      <c r="AG70" s="268" t="s">
        <v>111</v>
      </c>
      <c r="AH70" s="46"/>
      <c r="AI70" s="131">
        <f t="shared" si="28"/>
        <v>0</v>
      </c>
      <c r="AJ70" s="131">
        <f t="shared" si="29"/>
        <v>0</v>
      </c>
      <c r="AK70" s="131">
        <f t="shared" si="30"/>
        <v>0</v>
      </c>
      <c r="AL70" s="131">
        <f t="shared" si="31"/>
        <v>0</v>
      </c>
      <c r="AM70" s="131"/>
      <c r="AN70" s="131"/>
      <c r="AO70" s="143"/>
      <c r="AP70" s="131"/>
      <c r="AQ70" s="143"/>
      <c r="AR70" s="222"/>
      <c r="AS70" s="143"/>
      <c r="AT70" s="152"/>
      <c r="AU70" s="131"/>
      <c r="AV70" s="152"/>
      <c r="AW70" s="131"/>
      <c r="AX70" s="131"/>
      <c r="AY70" s="131"/>
      <c r="AZ70" s="131"/>
      <c r="BA70" s="131"/>
      <c r="BB70" s="211">
        <f t="shared" si="37"/>
        <v>0</v>
      </c>
      <c r="BC70" s="211">
        <f t="shared" si="37"/>
        <v>0</v>
      </c>
      <c r="BD70" s="211">
        <f t="shared" si="37"/>
        <v>0</v>
      </c>
      <c r="BE70" s="211">
        <f t="shared" si="37"/>
        <v>0</v>
      </c>
      <c r="BF70" s="211">
        <f t="shared" si="37"/>
        <v>0</v>
      </c>
      <c r="BG70" s="211">
        <f t="shared" si="37"/>
        <v>0</v>
      </c>
      <c r="BH70" s="211">
        <f t="shared" si="37"/>
        <v>0</v>
      </c>
      <c r="BI70" s="211">
        <f t="shared" si="37"/>
        <v>0</v>
      </c>
      <c r="BJ70" s="211">
        <f t="shared" si="37"/>
        <v>0</v>
      </c>
      <c r="BK70" s="211">
        <f t="shared" si="37"/>
        <v>0</v>
      </c>
      <c r="BL70" s="211">
        <f t="shared" si="37"/>
        <v>0</v>
      </c>
      <c r="BM70" s="211">
        <f t="shared" si="37"/>
        <v>0</v>
      </c>
      <c r="BN70" s="211">
        <f t="shared" si="37"/>
        <v>0</v>
      </c>
      <c r="BO70" s="211"/>
      <c r="BP70" s="131"/>
      <c r="BQ70" s="308">
        <f t="shared" si="32"/>
        <v>0</v>
      </c>
      <c r="BR70" s="308">
        <f t="shared" si="33"/>
        <v>0</v>
      </c>
      <c r="BS70" s="131"/>
      <c r="BT70" s="131"/>
      <c r="BU70" s="131"/>
    </row>
    <row r="71" spans="1:73" s="177" customFormat="1" ht="15" customHeight="1" x14ac:dyDescent="0.25">
      <c r="A71" s="131"/>
      <c r="B71" s="241">
        <f t="shared" si="34"/>
        <v>61</v>
      </c>
      <c r="C71" s="242">
        <f t="shared" si="35"/>
        <v>10087.68</v>
      </c>
      <c r="D71" s="256"/>
      <c r="E71" s="257"/>
      <c r="F71" s="247">
        <f t="shared" si="24"/>
        <v>0</v>
      </c>
      <c r="G71" s="266"/>
      <c r="H71" s="267"/>
      <c r="I71" s="267"/>
      <c r="J71" s="268"/>
      <c r="K71" s="244">
        <f t="shared" si="25"/>
        <v>61</v>
      </c>
      <c r="L71" s="245">
        <f t="shared" si="26"/>
        <v>0</v>
      </c>
      <c r="M71" s="280"/>
      <c r="N71" s="281" t="s">
        <v>110</v>
      </c>
      <c r="O71" s="277"/>
      <c r="P71" s="277"/>
      <c r="Q71" s="283" t="s">
        <v>111</v>
      </c>
      <c r="R71" s="280"/>
      <c r="S71" s="281" t="s">
        <v>110</v>
      </c>
      <c r="T71" s="279"/>
      <c r="U71" s="279"/>
      <c r="V71" s="283" t="s">
        <v>111</v>
      </c>
      <c r="W71" s="246">
        <f t="shared" si="27"/>
        <v>61</v>
      </c>
      <c r="X71" s="285"/>
      <c r="Y71" s="281" t="s">
        <v>110</v>
      </c>
      <c r="Z71" s="279"/>
      <c r="AA71" s="279"/>
      <c r="AB71" s="283" t="s">
        <v>111</v>
      </c>
      <c r="AC71" s="285"/>
      <c r="AD71" s="267" t="s">
        <v>110</v>
      </c>
      <c r="AE71" s="279"/>
      <c r="AF71" s="279"/>
      <c r="AG71" s="268" t="s">
        <v>111</v>
      </c>
      <c r="AH71" s="46"/>
      <c r="AI71" s="131">
        <f t="shared" si="28"/>
        <v>0</v>
      </c>
      <c r="AJ71" s="131">
        <f t="shared" si="29"/>
        <v>0</v>
      </c>
      <c r="AK71" s="131">
        <f t="shared" si="30"/>
        <v>0</v>
      </c>
      <c r="AL71" s="131">
        <f t="shared" si="31"/>
        <v>0</v>
      </c>
      <c r="AM71" s="131"/>
      <c r="AN71" s="131"/>
      <c r="AO71" s="143"/>
      <c r="AP71" s="131"/>
      <c r="AQ71" s="143"/>
      <c r="AR71" s="222"/>
      <c r="AS71" s="143"/>
      <c r="AT71" s="152"/>
      <c r="AU71" s="131"/>
      <c r="AV71" s="152"/>
      <c r="AW71" s="131"/>
      <c r="AX71" s="131"/>
      <c r="AY71" s="131"/>
      <c r="AZ71" s="131"/>
      <c r="BA71" s="131"/>
      <c r="BB71" s="211">
        <f t="shared" ref="BB71:BN80" si="38">IF($N71=BB$10,IF($O71 = "",$M71 * -1,$M71),0)+IF($S71=BB$10,IF($T71 = "",$R71 * -1,$R71),0)+IF($Y71=BB$10,IF($Z71 = "",$X71 * -1,$X71),0)+IF($AD71=BB$10,IF($AE71 = "",$AC71* -1,$AC71 ),0)</f>
        <v>0</v>
      </c>
      <c r="BC71" s="211">
        <f t="shared" si="38"/>
        <v>0</v>
      </c>
      <c r="BD71" s="211">
        <f t="shared" si="38"/>
        <v>0</v>
      </c>
      <c r="BE71" s="211">
        <f t="shared" si="38"/>
        <v>0</v>
      </c>
      <c r="BF71" s="211">
        <f t="shared" si="38"/>
        <v>0</v>
      </c>
      <c r="BG71" s="211">
        <f t="shared" si="38"/>
        <v>0</v>
      </c>
      <c r="BH71" s="211">
        <f t="shared" si="38"/>
        <v>0</v>
      </c>
      <c r="BI71" s="211">
        <f t="shared" si="38"/>
        <v>0</v>
      </c>
      <c r="BJ71" s="211">
        <f t="shared" si="38"/>
        <v>0</v>
      </c>
      <c r="BK71" s="211">
        <f t="shared" si="38"/>
        <v>0</v>
      </c>
      <c r="BL71" s="211">
        <f t="shared" si="38"/>
        <v>0</v>
      </c>
      <c r="BM71" s="211">
        <f t="shared" si="38"/>
        <v>0</v>
      </c>
      <c r="BN71" s="211">
        <f t="shared" si="38"/>
        <v>0</v>
      </c>
      <c r="BO71" s="211"/>
      <c r="BP71" s="131"/>
      <c r="BQ71" s="308">
        <f t="shared" si="32"/>
        <v>0</v>
      </c>
      <c r="BR71" s="308">
        <f t="shared" si="33"/>
        <v>0</v>
      </c>
      <c r="BS71" s="131"/>
      <c r="BT71" s="131"/>
      <c r="BU71" s="131"/>
    </row>
    <row r="72" spans="1:73" s="177" customFormat="1" ht="15" customHeight="1" x14ac:dyDescent="0.25">
      <c r="A72" s="131"/>
      <c r="B72" s="241">
        <f t="shared" si="34"/>
        <v>62</v>
      </c>
      <c r="C72" s="242">
        <f t="shared" si="35"/>
        <v>10087.68</v>
      </c>
      <c r="D72" s="256"/>
      <c r="E72" s="257"/>
      <c r="F72" s="247">
        <f t="shared" si="24"/>
        <v>0</v>
      </c>
      <c r="G72" s="266"/>
      <c r="H72" s="267"/>
      <c r="I72" s="267"/>
      <c r="J72" s="268"/>
      <c r="K72" s="244">
        <f t="shared" si="25"/>
        <v>62</v>
      </c>
      <c r="L72" s="245">
        <f t="shared" si="26"/>
        <v>0</v>
      </c>
      <c r="M72" s="280"/>
      <c r="N72" s="281" t="s">
        <v>110</v>
      </c>
      <c r="O72" s="277"/>
      <c r="P72" s="277"/>
      <c r="Q72" s="283" t="s">
        <v>111</v>
      </c>
      <c r="R72" s="280"/>
      <c r="S72" s="281" t="s">
        <v>110</v>
      </c>
      <c r="T72" s="279"/>
      <c r="U72" s="279"/>
      <c r="V72" s="283" t="s">
        <v>111</v>
      </c>
      <c r="W72" s="246">
        <f t="shared" si="27"/>
        <v>62</v>
      </c>
      <c r="X72" s="285"/>
      <c r="Y72" s="281" t="s">
        <v>110</v>
      </c>
      <c r="Z72" s="279"/>
      <c r="AA72" s="279"/>
      <c r="AB72" s="283" t="s">
        <v>111</v>
      </c>
      <c r="AC72" s="285"/>
      <c r="AD72" s="267" t="s">
        <v>110</v>
      </c>
      <c r="AE72" s="279"/>
      <c r="AF72" s="279"/>
      <c r="AG72" s="268" t="s">
        <v>111</v>
      </c>
      <c r="AH72" s="46"/>
      <c r="AI72" s="131">
        <f t="shared" si="28"/>
        <v>0</v>
      </c>
      <c r="AJ72" s="131">
        <f t="shared" si="29"/>
        <v>0</v>
      </c>
      <c r="AK72" s="131">
        <f t="shared" si="30"/>
        <v>0</v>
      </c>
      <c r="AL72" s="131">
        <f t="shared" si="31"/>
        <v>0</v>
      </c>
      <c r="AM72" s="131"/>
      <c r="AN72" s="131"/>
      <c r="AO72" s="143"/>
      <c r="AP72" s="131"/>
      <c r="AQ72" s="143"/>
      <c r="AR72" s="222"/>
      <c r="AS72" s="143"/>
      <c r="AT72" s="152"/>
      <c r="AU72" s="131"/>
      <c r="AV72" s="152"/>
      <c r="AW72" s="131"/>
      <c r="AX72" s="131"/>
      <c r="AY72" s="131"/>
      <c r="AZ72" s="131"/>
      <c r="BA72" s="131"/>
      <c r="BB72" s="211">
        <f t="shared" si="38"/>
        <v>0</v>
      </c>
      <c r="BC72" s="211">
        <f t="shared" si="38"/>
        <v>0</v>
      </c>
      <c r="BD72" s="211">
        <f t="shared" si="38"/>
        <v>0</v>
      </c>
      <c r="BE72" s="211">
        <f t="shared" si="38"/>
        <v>0</v>
      </c>
      <c r="BF72" s="211">
        <f t="shared" si="38"/>
        <v>0</v>
      </c>
      <c r="BG72" s="211">
        <f t="shared" si="38"/>
        <v>0</v>
      </c>
      <c r="BH72" s="211">
        <f t="shared" si="38"/>
        <v>0</v>
      </c>
      <c r="BI72" s="211">
        <f t="shared" si="38"/>
        <v>0</v>
      </c>
      <c r="BJ72" s="211">
        <f t="shared" si="38"/>
        <v>0</v>
      </c>
      <c r="BK72" s="211">
        <f t="shared" si="38"/>
        <v>0</v>
      </c>
      <c r="BL72" s="211">
        <f t="shared" si="38"/>
        <v>0</v>
      </c>
      <c r="BM72" s="211">
        <f t="shared" si="38"/>
        <v>0</v>
      </c>
      <c r="BN72" s="211">
        <f t="shared" si="38"/>
        <v>0</v>
      </c>
      <c r="BO72" s="211"/>
      <c r="BP72" s="131"/>
      <c r="BQ72" s="308">
        <f t="shared" si="32"/>
        <v>0</v>
      </c>
      <c r="BR72" s="308">
        <f t="shared" si="33"/>
        <v>0</v>
      </c>
      <c r="BS72" s="131"/>
      <c r="BT72" s="131"/>
      <c r="BU72" s="131"/>
    </row>
    <row r="73" spans="1:73" s="177" customFormat="1" ht="15" customHeight="1" x14ac:dyDescent="0.25">
      <c r="A73" s="131"/>
      <c r="B73" s="241">
        <f t="shared" si="34"/>
        <v>63</v>
      </c>
      <c r="C73" s="242">
        <f t="shared" si="35"/>
        <v>10087.68</v>
      </c>
      <c r="D73" s="256"/>
      <c r="E73" s="257"/>
      <c r="F73" s="247">
        <f t="shared" si="24"/>
        <v>0</v>
      </c>
      <c r="G73" s="266"/>
      <c r="H73" s="267"/>
      <c r="I73" s="267"/>
      <c r="J73" s="268"/>
      <c r="K73" s="244">
        <f t="shared" si="25"/>
        <v>63</v>
      </c>
      <c r="L73" s="245">
        <f t="shared" si="26"/>
        <v>0</v>
      </c>
      <c r="M73" s="280"/>
      <c r="N73" s="281" t="s">
        <v>110</v>
      </c>
      <c r="O73" s="277"/>
      <c r="P73" s="277"/>
      <c r="Q73" s="283" t="s">
        <v>111</v>
      </c>
      <c r="R73" s="280"/>
      <c r="S73" s="281" t="s">
        <v>110</v>
      </c>
      <c r="T73" s="279"/>
      <c r="U73" s="279"/>
      <c r="V73" s="283" t="s">
        <v>111</v>
      </c>
      <c r="W73" s="246">
        <f t="shared" si="27"/>
        <v>63</v>
      </c>
      <c r="X73" s="285"/>
      <c r="Y73" s="281" t="s">
        <v>110</v>
      </c>
      <c r="Z73" s="279"/>
      <c r="AA73" s="279"/>
      <c r="AB73" s="283" t="s">
        <v>111</v>
      </c>
      <c r="AC73" s="285"/>
      <c r="AD73" s="267" t="s">
        <v>110</v>
      </c>
      <c r="AE73" s="279"/>
      <c r="AF73" s="279"/>
      <c r="AG73" s="268" t="s">
        <v>111</v>
      </c>
      <c r="AH73" s="46"/>
      <c r="AI73" s="131">
        <f t="shared" si="28"/>
        <v>0</v>
      </c>
      <c r="AJ73" s="131">
        <f t="shared" si="29"/>
        <v>0</v>
      </c>
      <c r="AK73" s="131">
        <f t="shared" si="30"/>
        <v>0</v>
      </c>
      <c r="AL73" s="131">
        <f t="shared" si="31"/>
        <v>0</v>
      </c>
      <c r="AM73" s="131"/>
      <c r="AN73" s="131"/>
      <c r="AO73" s="143"/>
      <c r="AP73" s="131"/>
      <c r="AQ73" s="143"/>
      <c r="AR73" s="222"/>
      <c r="AS73" s="143"/>
      <c r="AT73" s="152"/>
      <c r="AU73" s="131"/>
      <c r="AV73" s="152"/>
      <c r="AW73" s="131"/>
      <c r="AX73" s="131"/>
      <c r="AY73" s="131"/>
      <c r="AZ73" s="131"/>
      <c r="BA73" s="131"/>
      <c r="BB73" s="211">
        <f t="shared" si="38"/>
        <v>0</v>
      </c>
      <c r="BC73" s="211">
        <f t="shared" si="38"/>
        <v>0</v>
      </c>
      <c r="BD73" s="211">
        <f t="shared" si="38"/>
        <v>0</v>
      </c>
      <c r="BE73" s="211">
        <f t="shared" si="38"/>
        <v>0</v>
      </c>
      <c r="BF73" s="211">
        <f t="shared" si="38"/>
        <v>0</v>
      </c>
      <c r="BG73" s="211">
        <f t="shared" si="38"/>
        <v>0</v>
      </c>
      <c r="BH73" s="211">
        <f t="shared" si="38"/>
        <v>0</v>
      </c>
      <c r="BI73" s="211">
        <f t="shared" si="38"/>
        <v>0</v>
      </c>
      <c r="BJ73" s="211">
        <f t="shared" si="38"/>
        <v>0</v>
      </c>
      <c r="BK73" s="211">
        <f t="shared" si="38"/>
        <v>0</v>
      </c>
      <c r="BL73" s="211">
        <f t="shared" si="38"/>
        <v>0</v>
      </c>
      <c r="BM73" s="211">
        <f t="shared" si="38"/>
        <v>0</v>
      </c>
      <c r="BN73" s="211">
        <f t="shared" si="38"/>
        <v>0</v>
      </c>
      <c r="BO73" s="211"/>
      <c r="BP73" s="131"/>
      <c r="BQ73" s="308">
        <f t="shared" si="32"/>
        <v>0</v>
      </c>
      <c r="BR73" s="308">
        <f t="shared" si="33"/>
        <v>0</v>
      </c>
      <c r="BS73" s="131"/>
      <c r="BT73" s="131"/>
      <c r="BU73" s="131"/>
    </row>
    <row r="74" spans="1:73" s="177" customFormat="1" ht="15" customHeight="1" x14ac:dyDescent="0.25">
      <c r="A74" s="131"/>
      <c r="B74" s="241">
        <f t="shared" si="34"/>
        <v>64</v>
      </c>
      <c r="C74" s="242">
        <f t="shared" si="35"/>
        <v>10087.68</v>
      </c>
      <c r="D74" s="256"/>
      <c r="E74" s="257"/>
      <c r="F74" s="247">
        <f t="shared" si="24"/>
        <v>0</v>
      </c>
      <c r="G74" s="266"/>
      <c r="H74" s="267"/>
      <c r="I74" s="267"/>
      <c r="J74" s="268"/>
      <c r="K74" s="244">
        <f t="shared" si="25"/>
        <v>64</v>
      </c>
      <c r="L74" s="245">
        <f t="shared" si="26"/>
        <v>0</v>
      </c>
      <c r="M74" s="280"/>
      <c r="N74" s="281" t="s">
        <v>110</v>
      </c>
      <c r="O74" s="277"/>
      <c r="P74" s="277"/>
      <c r="Q74" s="283" t="s">
        <v>111</v>
      </c>
      <c r="R74" s="280"/>
      <c r="S74" s="281" t="s">
        <v>110</v>
      </c>
      <c r="T74" s="279"/>
      <c r="U74" s="279"/>
      <c r="V74" s="283" t="s">
        <v>111</v>
      </c>
      <c r="W74" s="246">
        <f t="shared" si="27"/>
        <v>64</v>
      </c>
      <c r="X74" s="285"/>
      <c r="Y74" s="281" t="s">
        <v>110</v>
      </c>
      <c r="Z74" s="279"/>
      <c r="AA74" s="279"/>
      <c r="AB74" s="283" t="s">
        <v>111</v>
      </c>
      <c r="AC74" s="285"/>
      <c r="AD74" s="267" t="s">
        <v>110</v>
      </c>
      <c r="AE74" s="279"/>
      <c r="AF74" s="279"/>
      <c r="AG74" s="268" t="s">
        <v>111</v>
      </c>
      <c r="AH74" s="46"/>
      <c r="AI74" s="131">
        <f t="shared" si="28"/>
        <v>0</v>
      </c>
      <c r="AJ74" s="131">
        <f t="shared" si="29"/>
        <v>0</v>
      </c>
      <c r="AK74" s="131">
        <f t="shared" si="30"/>
        <v>0</v>
      </c>
      <c r="AL74" s="131">
        <f t="shared" si="31"/>
        <v>0</v>
      </c>
      <c r="AM74" s="131"/>
      <c r="AN74" s="131"/>
      <c r="AO74" s="143"/>
      <c r="AP74" s="131"/>
      <c r="AQ74" s="143"/>
      <c r="AR74" s="222"/>
      <c r="AS74" s="143"/>
      <c r="AT74" s="152"/>
      <c r="AU74" s="131"/>
      <c r="AV74" s="152"/>
      <c r="AW74" s="131"/>
      <c r="AX74" s="131"/>
      <c r="AY74" s="131"/>
      <c r="AZ74" s="131"/>
      <c r="BA74" s="131"/>
      <c r="BB74" s="211">
        <f t="shared" si="38"/>
        <v>0</v>
      </c>
      <c r="BC74" s="211">
        <f t="shared" si="38"/>
        <v>0</v>
      </c>
      <c r="BD74" s="211">
        <f t="shared" si="38"/>
        <v>0</v>
      </c>
      <c r="BE74" s="211">
        <f t="shared" si="38"/>
        <v>0</v>
      </c>
      <c r="BF74" s="211">
        <f t="shared" si="38"/>
        <v>0</v>
      </c>
      <c r="BG74" s="211">
        <f t="shared" si="38"/>
        <v>0</v>
      </c>
      <c r="BH74" s="211">
        <f t="shared" si="38"/>
        <v>0</v>
      </c>
      <c r="BI74" s="211">
        <f t="shared" si="38"/>
        <v>0</v>
      </c>
      <c r="BJ74" s="211">
        <f t="shared" si="38"/>
        <v>0</v>
      </c>
      <c r="BK74" s="211">
        <f t="shared" si="38"/>
        <v>0</v>
      </c>
      <c r="BL74" s="211">
        <f t="shared" si="38"/>
        <v>0</v>
      </c>
      <c r="BM74" s="211">
        <f t="shared" si="38"/>
        <v>0</v>
      </c>
      <c r="BN74" s="211">
        <f t="shared" si="38"/>
        <v>0</v>
      </c>
      <c r="BO74" s="211"/>
      <c r="BP74" s="131"/>
      <c r="BQ74" s="308">
        <f t="shared" si="32"/>
        <v>0</v>
      </c>
      <c r="BR74" s="308">
        <f t="shared" si="33"/>
        <v>0</v>
      </c>
      <c r="BS74" s="131"/>
      <c r="BT74" s="131"/>
      <c r="BU74" s="131"/>
    </row>
    <row r="75" spans="1:73" s="177" customFormat="1" ht="15" customHeight="1" x14ac:dyDescent="0.25">
      <c r="A75" s="131"/>
      <c r="B75" s="241">
        <f t="shared" si="34"/>
        <v>65</v>
      </c>
      <c r="C75" s="242">
        <f t="shared" si="35"/>
        <v>10087.68</v>
      </c>
      <c r="D75" s="256"/>
      <c r="E75" s="257"/>
      <c r="F75" s="247">
        <f t="shared" ref="F75:F110" si="39">IF(N75=$AJ$2,IF(COUNTBLANK(O75)=0,M75,M75*-1),0)+IF(S75=$AJ$2,IF(COUNTBLANK(T75)=0,R75,R75*-1),0)+IF(Y75=$AJ$2,IF(COUNTBLANK(Z75)=0,X75,X75*-1),0)+IF(AD75=$AJ$2,IF(COUNTBLANK(AE75)=0,AC75,AC75*-1),0)</f>
        <v>0</v>
      </c>
      <c r="G75" s="266"/>
      <c r="H75" s="267"/>
      <c r="I75" s="267"/>
      <c r="J75" s="268"/>
      <c r="K75" s="244">
        <f t="shared" ref="K75:K110" si="40">$B75</f>
        <v>65</v>
      </c>
      <c r="L75" s="245">
        <f t="shared" ref="L75:L110" si="41">IF(COUNTBLANK($P75)=1,$M75,$M75*-1)+IF(COUNTBLANK($U75)=1,$R75,$R75*-1)+IF(COUNTBLANK($AA75)=1,$X75,$X75*-1)+IF(COUNTBLANK($AF75)=1,$AC75,$AC75*-1)</f>
        <v>0</v>
      </c>
      <c r="M75" s="280"/>
      <c r="N75" s="281" t="s">
        <v>110</v>
      </c>
      <c r="O75" s="277"/>
      <c r="P75" s="277"/>
      <c r="Q75" s="283" t="s">
        <v>111</v>
      </c>
      <c r="R75" s="280"/>
      <c r="S75" s="281" t="s">
        <v>110</v>
      </c>
      <c r="T75" s="279"/>
      <c r="U75" s="279"/>
      <c r="V75" s="283" t="s">
        <v>111</v>
      </c>
      <c r="W75" s="246">
        <f t="shared" ref="W75:W110" si="42">$B75</f>
        <v>65</v>
      </c>
      <c r="X75" s="285"/>
      <c r="Y75" s="281" t="s">
        <v>110</v>
      </c>
      <c r="Z75" s="279"/>
      <c r="AA75" s="279"/>
      <c r="AB75" s="283" t="s">
        <v>111</v>
      </c>
      <c r="AC75" s="285"/>
      <c r="AD75" s="267" t="s">
        <v>110</v>
      </c>
      <c r="AE75" s="279"/>
      <c r="AF75" s="279"/>
      <c r="AG75" s="268" t="s">
        <v>111</v>
      </c>
      <c r="AH75" s="46"/>
      <c r="AI75" s="131">
        <f t="shared" ref="AI75:AI110" si="43">IF(COUNTBLANK($P75)=1,$M75,$M75*-1)</f>
        <v>0</v>
      </c>
      <c r="AJ75" s="131">
        <f t="shared" ref="AJ75:AJ110" si="44">IF(COUNTBLANK($U75)=1,$R75,$R75*-1)</f>
        <v>0</v>
      </c>
      <c r="AK75" s="131">
        <f t="shared" ref="AK75:AK110" si="45">IF(COUNTBLANK($AA75)=1,$X75,$X75*-1)</f>
        <v>0</v>
      </c>
      <c r="AL75" s="131">
        <f t="shared" ref="AL75:AL110" si="46">IF(COUNTBLANK($AF75)=1,$AC75,$AC75*-1)</f>
        <v>0</v>
      </c>
      <c r="AM75" s="131"/>
      <c r="AN75" s="131"/>
      <c r="AO75" s="143"/>
      <c r="AP75" s="131"/>
      <c r="AQ75" s="143"/>
      <c r="AR75" s="222"/>
      <c r="AS75" s="143"/>
      <c r="AT75" s="152"/>
      <c r="AU75" s="131"/>
      <c r="AV75" s="152"/>
      <c r="AW75" s="131"/>
      <c r="AX75" s="131"/>
      <c r="AY75" s="131"/>
      <c r="AZ75" s="131"/>
      <c r="BA75" s="131"/>
      <c r="BB75" s="211">
        <f t="shared" si="38"/>
        <v>0</v>
      </c>
      <c r="BC75" s="211">
        <f t="shared" si="38"/>
        <v>0</v>
      </c>
      <c r="BD75" s="211">
        <f t="shared" si="38"/>
        <v>0</v>
      </c>
      <c r="BE75" s="211">
        <f t="shared" si="38"/>
        <v>0</v>
      </c>
      <c r="BF75" s="211">
        <f t="shared" si="38"/>
        <v>0</v>
      </c>
      <c r="BG75" s="211">
        <f t="shared" si="38"/>
        <v>0</v>
      </c>
      <c r="BH75" s="211">
        <f t="shared" si="38"/>
        <v>0</v>
      </c>
      <c r="BI75" s="211">
        <f t="shared" si="38"/>
        <v>0</v>
      </c>
      <c r="BJ75" s="211">
        <f t="shared" si="38"/>
        <v>0</v>
      </c>
      <c r="BK75" s="211">
        <f t="shared" si="38"/>
        <v>0</v>
      </c>
      <c r="BL75" s="211">
        <f t="shared" si="38"/>
        <v>0</v>
      </c>
      <c r="BM75" s="211">
        <f t="shared" si="38"/>
        <v>0</v>
      </c>
      <c r="BN75" s="211">
        <f t="shared" si="38"/>
        <v>0</v>
      </c>
      <c r="BO75" s="211"/>
      <c r="BP75" s="131"/>
      <c r="BQ75" s="308">
        <f t="shared" ref="BQ75:BQ110" si="47">M75+R75+X75+AC75</f>
        <v>0</v>
      </c>
      <c r="BR75" s="308">
        <f t="shared" ref="BR75:BR106" si="48">IF(BQ75&gt;0,B75,0)</f>
        <v>0</v>
      </c>
      <c r="BS75" s="131"/>
      <c r="BT75" s="131"/>
      <c r="BU75" s="131"/>
    </row>
    <row r="76" spans="1:73" s="177" customFormat="1" ht="15" customHeight="1" x14ac:dyDescent="0.25">
      <c r="A76" s="131"/>
      <c r="B76" s="241">
        <f t="shared" ref="B76:B110" si="49">B75+1</f>
        <v>66</v>
      </c>
      <c r="C76" s="242">
        <f t="shared" ref="C76:C110" si="50">C75+F76</f>
        <v>10087.68</v>
      </c>
      <c r="D76" s="256"/>
      <c r="E76" s="257"/>
      <c r="F76" s="247">
        <f t="shared" si="39"/>
        <v>0</v>
      </c>
      <c r="G76" s="266"/>
      <c r="H76" s="267"/>
      <c r="I76" s="267"/>
      <c r="J76" s="268"/>
      <c r="K76" s="244">
        <f t="shared" si="40"/>
        <v>66</v>
      </c>
      <c r="L76" s="245">
        <f t="shared" si="41"/>
        <v>0</v>
      </c>
      <c r="M76" s="280"/>
      <c r="N76" s="281" t="s">
        <v>110</v>
      </c>
      <c r="O76" s="277"/>
      <c r="P76" s="277"/>
      <c r="Q76" s="283" t="s">
        <v>111</v>
      </c>
      <c r="R76" s="280"/>
      <c r="S76" s="281" t="s">
        <v>110</v>
      </c>
      <c r="T76" s="279"/>
      <c r="U76" s="279"/>
      <c r="V76" s="283" t="s">
        <v>111</v>
      </c>
      <c r="W76" s="246">
        <f t="shared" si="42"/>
        <v>66</v>
      </c>
      <c r="X76" s="285"/>
      <c r="Y76" s="281" t="s">
        <v>110</v>
      </c>
      <c r="Z76" s="279"/>
      <c r="AA76" s="279"/>
      <c r="AB76" s="283" t="s">
        <v>111</v>
      </c>
      <c r="AC76" s="285"/>
      <c r="AD76" s="267" t="s">
        <v>110</v>
      </c>
      <c r="AE76" s="279"/>
      <c r="AF76" s="279"/>
      <c r="AG76" s="268" t="s">
        <v>111</v>
      </c>
      <c r="AH76" s="46"/>
      <c r="AI76" s="131">
        <f t="shared" si="43"/>
        <v>0</v>
      </c>
      <c r="AJ76" s="131">
        <f t="shared" si="44"/>
        <v>0</v>
      </c>
      <c r="AK76" s="131">
        <f t="shared" si="45"/>
        <v>0</v>
      </c>
      <c r="AL76" s="131">
        <f t="shared" si="46"/>
        <v>0</v>
      </c>
      <c r="AM76" s="131"/>
      <c r="AN76" s="131"/>
      <c r="AO76" s="143"/>
      <c r="AP76" s="131"/>
      <c r="AQ76" s="143"/>
      <c r="AR76" s="222"/>
      <c r="AS76" s="143"/>
      <c r="AT76" s="152"/>
      <c r="AU76" s="131"/>
      <c r="AV76" s="152"/>
      <c r="AW76" s="131"/>
      <c r="AX76" s="131"/>
      <c r="AY76" s="131"/>
      <c r="AZ76" s="131"/>
      <c r="BA76" s="131"/>
      <c r="BB76" s="211">
        <f t="shared" si="38"/>
        <v>0</v>
      </c>
      <c r="BC76" s="211">
        <f t="shared" si="38"/>
        <v>0</v>
      </c>
      <c r="BD76" s="211">
        <f t="shared" si="38"/>
        <v>0</v>
      </c>
      <c r="BE76" s="211">
        <f t="shared" si="38"/>
        <v>0</v>
      </c>
      <c r="BF76" s="211">
        <f t="shared" si="38"/>
        <v>0</v>
      </c>
      <c r="BG76" s="211">
        <f t="shared" si="38"/>
        <v>0</v>
      </c>
      <c r="BH76" s="211">
        <f t="shared" si="38"/>
        <v>0</v>
      </c>
      <c r="BI76" s="211">
        <f t="shared" si="38"/>
        <v>0</v>
      </c>
      <c r="BJ76" s="211">
        <f t="shared" si="38"/>
        <v>0</v>
      </c>
      <c r="BK76" s="211">
        <f t="shared" si="38"/>
        <v>0</v>
      </c>
      <c r="BL76" s="211">
        <f t="shared" si="38"/>
        <v>0</v>
      </c>
      <c r="BM76" s="211">
        <f t="shared" si="38"/>
        <v>0</v>
      </c>
      <c r="BN76" s="211">
        <f t="shared" si="38"/>
        <v>0</v>
      </c>
      <c r="BO76" s="211"/>
      <c r="BP76" s="131"/>
      <c r="BQ76" s="308">
        <f t="shared" si="47"/>
        <v>0</v>
      </c>
      <c r="BR76" s="308">
        <f t="shared" si="48"/>
        <v>0</v>
      </c>
      <c r="BS76" s="131"/>
      <c r="BT76" s="131"/>
      <c r="BU76" s="131"/>
    </row>
    <row r="77" spans="1:73" s="177" customFormat="1" ht="15" customHeight="1" x14ac:dyDescent="0.25">
      <c r="A77" s="131"/>
      <c r="B77" s="241">
        <f t="shared" si="49"/>
        <v>67</v>
      </c>
      <c r="C77" s="242">
        <f t="shared" si="50"/>
        <v>10087.68</v>
      </c>
      <c r="D77" s="256"/>
      <c r="E77" s="257"/>
      <c r="F77" s="247">
        <f t="shared" si="39"/>
        <v>0</v>
      </c>
      <c r="G77" s="266"/>
      <c r="H77" s="267"/>
      <c r="I77" s="267"/>
      <c r="J77" s="268"/>
      <c r="K77" s="244">
        <f t="shared" si="40"/>
        <v>67</v>
      </c>
      <c r="L77" s="245">
        <f t="shared" si="41"/>
        <v>0</v>
      </c>
      <c r="M77" s="280"/>
      <c r="N77" s="281" t="s">
        <v>110</v>
      </c>
      <c r="O77" s="277"/>
      <c r="P77" s="277"/>
      <c r="Q77" s="283" t="s">
        <v>111</v>
      </c>
      <c r="R77" s="280"/>
      <c r="S77" s="281" t="s">
        <v>110</v>
      </c>
      <c r="T77" s="279"/>
      <c r="U77" s="279"/>
      <c r="V77" s="283" t="s">
        <v>111</v>
      </c>
      <c r="W77" s="246">
        <f t="shared" si="42"/>
        <v>67</v>
      </c>
      <c r="X77" s="285"/>
      <c r="Y77" s="281" t="s">
        <v>110</v>
      </c>
      <c r="Z77" s="279"/>
      <c r="AA77" s="279"/>
      <c r="AB77" s="283" t="s">
        <v>111</v>
      </c>
      <c r="AC77" s="285"/>
      <c r="AD77" s="267" t="s">
        <v>110</v>
      </c>
      <c r="AE77" s="279"/>
      <c r="AF77" s="279"/>
      <c r="AG77" s="268" t="s">
        <v>111</v>
      </c>
      <c r="AH77" s="46"/>
      <c r="AI77" s="131">
        <f t="shared" si="43"/>
        <v>0</v>
      </c>
      <c r="AJ77" s="131">
        <f t="shared" si="44"/>
        <v>0</v>
      </c>
      <c r="AK77" s="131">
        <f t="shared" si="45"/>
        <v>0</v>
      </c>
      <c r="AL77" s="131">
        <f t="shared" si="46"/>
        <v>0</v>
      </c>
      <c r="AM77" s="131"/>
      <c r="AN77" s="131"/>
      <c r="AO77" s="143"/>
      <c r="AP77" s="131"/>
      <c r="AQ77" s="143"/>
      <c r="AR77" s="222"/>
      <c r="AS77" s="143"/>
      <c r="AT77" s="152"/>
      <c r="AU77" s="131"/>
      <c r="AV77" s="152"/>
      <c r="AW77" s="131"/>
      <c r="AX77" s="131"/>
      <c r="AY77" s="131"/>
      <c r="AZ77" s="131"/>
      <c r="BA77" s="131"/>
      <c r="BB77" s="211">
        <f t="shared" si="38"/>
        <v>0</v>
      </c>
      <c r="BC77" s="211">
        <f t="shared" si="38"/>
        <v>0</v>
      </c>
      <c r="BD77" s="211">
        <f t="shared" si="38"/>
        <v>0</v>
      </c>
      <c r="BE77" s="211">
        <f t="shared" si="38"/>
        <v>0</v>
      </c>
      <c r="BF77" s="211">
        <f t="shared" si="38"/>
        <v>0</v>
      </c>
      <c r="BG77" s="211">
        <f t="shared" si="38"/>
        <v>0</v>
      </c>
      <c r="BH77" s="211">
        <f t="shared" si="38"/>
        <v>0</v>
      </c>
      <c r="BI77" s="211">
        <f t="shared" si="38"/>
        <v>0</v>
      </c>
      <c r="BJ77" s="211">
        <f t="shared" si="38"/>
        <v>0</v>
      </c>
      <c r="BK77" s="211">
        <f t="shared" si="38"/>
        <v>0</v>
      </c>
      <c r="BL77" s="211">
        <f t="shared" si="38"/>
        <v>0</v>
      </c>
      <c r="BM77" s="211">
        <f t="shared" si="38"/>
        <v>0</v>
      </c>
      <c r="BN77" s="211">
        <f t="shared" si="38"/>
        <v>0</v>
      </c>
      <c r="BO77" s="211"/>
      <c r="BP77" s="131"/>
      <c r="BQ77" s="308">
        <f t="shared" si="47"/>
        <v>0</v>
      </c>
      <c r="BR77" s="308">
        <f t="shared" si="48"/>
        <v>0</v>
      </c>
      <c r="BS77" s="131"/>
      <c r="BT77" s="131"/>
      <c r="BU77" s="131"/>
    </row>
    <row r="78" spans="1:73" s="177" customFormat="1" ht="15" customHeight="1" x14ac:dyDescent="0.25">
      <c r="A78" s="131"/>
      <c r="B78" s="241">
        <f t="shared" si="49"/>
        <v>68</v>
      </c>
      <c r="C78" s="242">
        <f t="shared" si="50"/>
        <v>10087.68</v>
      </c>
      <c r="D78" s="256"/>
      <c r="E78" s="257"/>
      <c r="F78" s="247">
        <f t="shared" si="39"/>
        <v>0</v>
      </c>
      <c r="G78" s="266"/>
      <c r="H78" s="267"/>
      <c r="I78" s="267"/>
      <c r="J78" s="268"/>
      <c r="K78" s="244">
        <f t="shared" si="40"/>
        <v>68</v>
      </c>
      <c r="L78" s="245">
        <f t="shared" si="41"/>
        <v>0</v>
      </c>
      <c r="M78" s="280"/>
      <c r="N78" s="281" t="s">
        <v>110</v>
      </c>
      <c r="O78" s="277"/>
      <c r="P78" s="277"/>
      <c r="Q78" s="283" t="s">
        <v>111</v>
      </c>
      <c r="R78" s="280"/>
      <c r="S78" s="281" t="s">
        <v>110</v>
      </c>
      <c r="T78" s="279"/>
      <c r="U78" s="279"/>
      <c r="V78" s="283" t="s">
        <v>111</v>
      </c>
      <c r="W78" s="246">
        <f t="shared" si="42"/>
        <v>68</v>
      </c>
      <c r="X78" s="285"/>
      <c r="Y78" s="281" t="s">
        <v>110</v>
      </c>
      <c r="Z78" s="279"/>
      <c r="AA78" s="279"/>
      <c r="AB78" s="283" t="s">
        <v>111</v>
      </c>
      <c r="AC78" s="285"/>
      <c r="AD78" s="267" t="s">
        <v>110</v>
      </c>
      <c r="AE78" s="279"/>
      <c r="AF78" s="279"/>
      <c r="AG78" s="268" t="s">
        <v>111</v>
      </c>
      <c r="AH78" s="46"/>
      <c r="AI78" s="131">
        <f t="shared" si="43"/>
        <v>0</v>
      </c>
      <c r="AJ78" s="131">
        <f t="shared" si="44"/>
        <v>0</v>
      </c>
      <c r="AK78" s="131">
        <f t="shared" si="45"/>
        <v>0</v>
      </c>
      <c r="AL78" s="131">
        <f t="shared" si="46"/>
        <v>0</v>
      </c>
      <c r="AM78" s="131"/>
      <c r="AN78" s="131"/>
      <c r="AO78" s="143"/>
      <c r="AP78" s="131"/>
      <c r="AQ78" s="143"/>
      <c r="AR78" s="222"/>
      <c r="AS78" s="143"/>
      <c r="AT78" s="152"/>
      <c r="AU78" s="131"/>
      <c r="AV78" s="152"/>
      <c r="AW78" s="131"/>
      <c r="AX78" s="131"/>
      <c r="AY78" s="131"/>
      <c r="AZ78" s="131"/>
      <c r="BA78" s="131"/>
      <c r="BB78" s="211">
        <f t="shared" si="38"/>
        <v>0</v>
      </c>
      <c r="BC78" s="211">
        <f t="shared" si="38"/>
        <v>0</v>
      </c>
      <c r="BD78" s="211">
        <f t="shared" si="38"/>
        <v>0</v>
      </c>
      <c r="BE78" s="211">
        <f t="shared" si="38"/>
        <v>0</v>
      </c>
      <c r="BF78" s="211">
        <f t="shared" si="38"/>
        <v>0</v>
      </c>
      <c r="BG78" s="211">
        <f t="shared" si="38"/>
        <v>0</v>
      </c>
      <c r="BH78" s="211">
        <f t="shared" si="38"/>
        <v>0</v>
      </c>
      <c r="BI78" s="211">
        <f t="shared" si="38"/>
        <v>0</v>
      </c>
      <c r="BJ78" s="211">
        <f t="shared" si="38"/>
        <v>0</v>
      </c>
      <c r="BK78" s="211">
        <f t="shared" si="38"/>
        <v>0</v>
      </c>
      <c r="BL78" s="211">
        <f t="shared" si="38"/>
        <v>0</v>
      </c>
      <c r="BM78" s="211">
        <f t="shared" si="38"/>
        <v>0</v>
      </c>
      <c r="BN78" s="211">
        <f t="shared" si="38"/>
        <v>0</v>
      </c>
      <c r="BO78" s="211"/>
      <c r="BP78" s="131"/>
      <c r="BQ78" s="308">
        <f t="shared" si="47"/>
        <v>0</v>
      </c>
      <c r="BR78" s="308">
        <f t="shared" si="48"/>
        <v>0</v>
      </c>
      <c r="BS78" s="131"/>
      <c r="BT78" s="131"/>
      <c r="BU78" s="131"/>
    </row>
    <row r="79" spans="1:73" s="177" customFormat="1" ht="15" customHeight="1" x14ac:dyDescent="0.25">
      <c r="A79" s="131"/>
      <c r="B79" s="241">
        <f t="shared" si="49"/>
        <v>69</v>
      </c>
      <c r="C79" s="242">
        <f t="shared" si="50"/>
        <v>10087.68</v>
      </c>
      <c r="D79" s="256"/>
      <c r="E79" s="257"/>
      <c r="F79" s="247">
        <f t="shared" si="39"/>
        <v>0</v>
      </c>
      <c r="G79" s="266"/>
      <c r="H79" s="267"/>
      <c r="I79" s="267"/>
      <c r="J79" s="268"/>
      <c r="K79" s="244">
        <f t="shared" si="40"/>
        <v>69</v>
      </c>
      <c r="L79" s="245">
        <f t="shared" si="41"/>
        <v>0</v>
      </c>
      <c r="M79" s="280"/>
      <c r="N79" s="281" t="s">
        <v>110</v>
      </c>
      <c r="O79" s="277"/>
      <c r="P79" s="277"/>
      <c r="Q79" s="283" t="s">
        <v>111</v>
      </c>
      <c r="R79" s="280"/>
      <c r="S79" s="281" t="s">
        <v>110</v>
      </c>
      <c r="T79" s="279"/>
      <c r="U79" s="279"/>
      <c r="V79" s="283" t="s">
        <v>111</v>
      </c>
      <c r="W79" s="246">
        <f t="shared" si="42"/>
        <v>69</v>
      </c>
      <c r="X79" s="285"/>
      <c r="Y79" s="281" t="s">
        <v>110</v>
      </c>
      <c r="Z79" s="279"/>
      <c r="AA79" s="279"/>
      <c r="AB79" s="283" t="s">
        <v>111</v>
      </c>
      <c r="AC79" s="285"/>
      <c r="AD79" s="267" t="s">
        <v>110</v>
      </c>
      <c r="AE79" s="279"/>
      <c r="AF79" s="279"/>
      <c r="AG79" s="268" t="s">
        <v>111</v>
      </c>
      <c r="AH79" s="46"/>
      <c r="AI79" s="131">
        <f t="shared" si="43"/>
        <v>0</v>
      </c>
      <c r="AJ79" s="131">
        <f t="shared" si="44"/>
        <v>0</v>
      </c>
      <c r="AK79" s="131">
        <f t="shared" si="45"/>
        <v>0</v>
      </c>
      <c r="AL79" s="131">
        <f t="shared" si="46"/>
        <v>0</v>
      </c>
      <c r="AM79" s="131"/>
      <c r="AN79" s="131"/>
      <c r="AO79" s="143"/>
      <c r="AP79" s="131"/>
      <c r="AQ79" s="143"/>
      <c r="AR79" s="222"/>
      <c r="AS79" s="143"/>
      <c r="AT79" s="152"/>
      <c r="AU79" s="131"/>
      <c r="AV79" s="152"/>
      <c r="AW79" s="131"/>
      <c r="AX79" s="131"/>
      <c r="AY79" s="131"/>
      <c r="AZ79" s="131"/>
      <c r="BA79" s="131"/>
      <c r="BB79" s="211">
        <f t="shared" si="38"/>
        <v>0</v>
      </c>
      <c r="BC79" s="211">
        <f t="shared" si="38"/>
        <v>0</v>
      </c>
      <c r="BD79" s="211">
        <f t="shared" si="38"/>
        <v>0</v>
      </c>
      <c r="BE79" s="211">
        <f t="shared" si="38"/>
        <v>0</v>
      </c>
      <c r="BF79" s="211">
        <f t="shared" si="38"/>
        <v>0</v>
      </c>
      <c r="BG79" s="211">
        <f t="shared" si="38"/>
        <v>0</v>
      </c>
      <c r="BH79" s="211">
        <f t="shared" si="38"/>
        <v>0</v>
      </c>
      <c r="BI79" s="211">
        <f t="shared" si="38"/>
        <v>0</v>
      </c>
      <c r="BJ79" s="211">
        <f t="shared" si="38"/>
        <v>0</v>
      </c>
      <c r="BK79" s="211">
        <f t="shared" si="38"/>
        <v>0</v>
      </c>
      <c r="BL79" s="211">
        <f t="shared" si="38"/>
        <v>0</v>
      </c>
      <c r="BM79" s="211">
        <f t="shared" si="38"/>
        <v>0</v>
      </c>
      <c r="BN79" s="211">
        <f t="shared" si="38"/>
        <v>0</v>
      </c>
      <c r="BO79" s="211"/>
      <c r="BP79" s="131"/>
      <c r="BQ79" s="308">
        <f t="shared" si="47"/>
        <v>0</v>
      </c>
      <c r="BR79" s="308">
        <f t="shared" si="48"/>
        <v>0</v>
      </c>
      <c r="BS79" s="131"/>
      <c r="BT79" s="131"/>
      <c r="BU79" s="131"/>
    </row>
    <row r="80" spans="1:73" s="177" customFormat="1" ht="15" customHeight="1" x14ac:dyDescent="0.25">
      <c r="A80" s="131"/>
      <c r="B80" s="241">
        <f t="shared" si="49"/>
        <v>70</v>
      </c>
      <c r="C80" s="242">
        <f t="shared" si="50"/>
        <v>10087.68</v>
      </c>
      <c r="D80" s="256"/>
      <c r="E80" s="257"/>
      <c r="F80" s="247">
        <f t="shared" si="39"/>
        <v>0</v>
      </c>
      <c r="G80" s="266"/>
      <c r="H80" s="267"/>
      <c r="I80" s="267"/>
      <c r="J80" s="268"/>
      <c r="K80" s="244">
        <f t="shared" si="40"/>
        <v>70</v>
      </c>
      <c r="L80" s="245">
        <f t="shared" si="41"/>
        <v>0</v>
      </c>
      <c r="M80" s="280"/>
      <c r="N80" s="281" t="s">
        <v>110</v>
      </c>
      <c r="O80" s="277"/>
      <c r="P80" s="277"/>
      <c r="Q80" s="283" t="s">
        <v>111</v>
      </c>
      <c r="R80" s="280"/>
      <c r="S80" s="281" t="s">
        <v>110</v>
      </c>
      <c r="T80" s="279"/>
      <c r="U80" s="279"/>
      <c r="V80" s="283" t="s">
        <v>111</v>
      </c>
      <c r="W80" s="246">
        <f t="shared" si="42"/>
        <v>70</v>
      </c>
      <c r="X80" s="285"/>
      <c r="Y80" s="281" t="s">
        <v>110</v>
      </c>
      <c r="Z80" s="279"/>
      <c r="AA80" s="279"/>
      <c r="AB80" s="283" t="s">
        <v>111</v>
      </c>
      <c r="AC80" s="285"/>
      <c r="AD80" s="267" t="s">
        <v>110</v>
      </c>
      <c r="AE80" s="279"/>
      <c r="AF80" s="279"/>
      <c r="AG80" s="268" t="s">
        <v>111</v>
      </c>
      <c r="AH80" s="46"/>
      <c r="AI80" s="131">
        <f t="shared" si="43"/>
        <v>0</v>
      </c>
      <c r="AJ80" s="131">
        <f t="shared" si="44"/>
        <v>0</v>
      </c>
      <c r="AK80" s="131">
        <f t="shared" si="45"/>
        <v>0</v>
      </c>
      <c r="AL80" s="131">
        <f t="shared" si="46"/>
        <v>0</v>
      </c>
      <c r="AM80" s="131"/>
      <c r="AN80" s="131"/>
      <c r="AO80" s="143"/>
      <c r="AP80" s="131"/>
      <c r="AQ80" s="143"/>
      <c r="AR80" s="222"/>
      <c r="AS80" s="143"/>
      <c r="AT80" s="152"/>
      <c r="AU80" s="131"/>
      <c r="AV80" s="152"/>
      <c r="AW80" s="131"/>
      <c r="AX80" s="131"/>
      <c r="AY80" s="131"/>
      <c r="AZ80" s="131"/>
      <c r="BA80" s="131"/>
      <c r="BB80" s="211">
        <f t="shared" si="38"/>
        <v>0</v>
      </c>
      <c r="BC80" s="211">
        <f t="shared" si="38"/>
        <v>0</v>
      </c>
      <c r="BD80" s="211">
        <f t="shared" si="38"/>
        <v>0</v>
      </c>
      <c r="BE80" s="211">
        <f t="shared" si="38"/>
        <v>0</v>
      </c>
      <c r="BF80" s="211">
        <f t="shared" si="38"/>
        <v>0</v>
      </c>
      <c r="BG80" s="211">
        <f t="shared" si="38"/>
        <v>0</v>
      </c>
      <c r="BH80" s="211">
        <f t="shared" si="38"/>
        <v>0</v>
      </c>
      <c r="BI80" s="211">
        <f t="shared" si="38"/>
        <v>0</v>
      </c>
      <c r="BJ80" s="211">
        <f t="shared" si="38"/>
        <v>0</v>
      </c>
      <c r="BK80" s="211">
        <f t="shared" si="38"/>
        <v>0</v>
      </c>
      <c r="BL80" s="211">
        <f t="shared" si="38"/>
        <v>0</v>
      </c>
      <c r="BM80" s="211">
        <f t="shared" si="38"/>
        <v>0</v>
      </c>
      <c r="BN80" s="211">
        <f t="shared" si="38"/>
        <v>0</v>
      </c>
      <c r="BO80" s="211"/>
      <c r="BP80" s="131"/>
      <c r="BQ80" s="308">
        <f t="shared" si="47"/>
        <v>0</v>
      </c>
      <c r="BR80" s="308">
        <f t="shared" si="48"/>
        <v>0</v>
      </c>
      <c r="BS80" s="131"/>
      <c r="BT80" s="131"/>
      <c r="BU80" s="131"/>
    </row>
    <row r="81" spans="1:73" s="177" customFormat="1" ht="15" customHeight="1" x14ac:dyDescent="0.25">
      <c r="A81" s="131"/>
      <c r="B81" s="241">
        <f t="shared" si="49"/>
        <v>71</v>
      </c>
      <c r="C81" s="242">
        <f t="shared" si="50"/>
        <v>10087.68</v>
      </c>
      <c r="D81" s="256"/>
      <c r="E81" s="257"/>
      <c r="F81" s="247">
        <f t="shared" si="39"/>
        <v>0</v>
      </c>
      <c r="G81" s="266"/>
      <c r="H81" s="267"/>
      <c r="I81" s="267"/>
      <c r="J81" s="268"/>
      <c r="K81" s="244">
        <f t="shared" si="40"/>
        <v>71</v>
      </c>
      <c r="L81" s="245">
        <f t="shared" si="41"/>
        <v>0</v>
      </c>
      <c r="M81" s="280"/>
      <c r="N81" s="281" t="s">
        <v>110</v>
      </c>
      <c r="O81" s="277"/>
      <c r="P81" s="277"/>
      <c r="Q81" s="283" t="s">
        <v>111</v>
      </c>
      <c r="R81" s="280"/>
      <c r="S81" s="281" t="s">
        <v>110</v>
      </c>
      <c r="T81" s="279"/>
      <c r="U81" s="279"/>
      <c r="V81" s="283" t="s">
        <v>111</v>
      </c>
      <c r="W81" s="246">
        <f t="shared" si="42"/>
        <v>71</v>
      </c>
      <c r="X81" s="285"/>
      <c r="Y81" s="281" t="s">
        <v>110</v>
      </c>
      <c r="Z81" s="279"/>
      <c r="AA81" s="279"/>
      <c r="AB81" s="283" t="s">
        <v>111</v>
      </c>
      <c r="AC81" s="285"/>
      <c r="AD81" s="267" t="s">
        <v>110</v>
      </c>
      <c r="AE81" s="279"/>
      <c r="AF81" s="279"/>
      <c r="AG81" s="268" t="s">
        <v>111</v>
      </c>
      <c r="AH81" s="46"/>
      <c r="AI81" s="131">
        <f t="shared" si="43"/>
        <v>0</v>
      </c>
      <c r="AJ81" s="131">
        <f t="shared" si="44"/>
        <v>0</v>
      </c>
      <c r="AK81" s="131">
        <f t="shared" si="45"/>
        <v>0</v>
      </c>
      <c r="AL81" s="131">
        <f t="shared" si="46"/>
        <v>0</v>
      </c>
      <c r="AM81" s="131"/>
      <c r="AN81" s="131"/>
      <c r="AO81" s="143"/>
      <c r="AP81" s="131"/>
      <c r="AQ81" s="143"/>
      <c r="AR81" s="222"/>
      <c r="AS81" s="143"/>
      <c r="AT81" s="152"/>
      <c r="AU81" s="131"/>
      <c r="AV81" s="152"/>
      <c r="AW81" s="131"/>
      <c r="AX81" s="131"/>
      <c r="AY81" s="131"/>
      <c r="AZ81" s="131"/>
      <c r="BA81" s="131"/>
      <c r="BB81" s="211">
        <f t="shared" ref="BB81:BN90" si="51">IF($N81=BB$10,IF($O81 = "",$M81 * -1,$M81),0)+IF($S81=BB$10,IF($T81 = "",$R81 * -1,$R81),0)+IF($Y81=BB$10,IF($Z81 = "",$X81 * -1,$X81),0)+IF($AD81=BB$10,IF($AE81 = "",$AC81* -1,$AC81 ),0)</f>
        <v>0</v>
      </c>
      <c r="BC81" s="211">
        <f t="shared" si="51"/>
        <v>0</v>
      </c>
      <c r="BD81" s="211">
        <f t="shared" si="51"/>
        <v>0</v>
      </c>
      <c r="BE81" s="211">
        <f t="shared" si="51"/>
        <v>0</v>
      </c>
      <c r="BF81" s="211">
        <f t="shared" si="51"/>
        <v>0</v>
      </c>
      <c r="BG81" s="211">
        <f t="shared" si="51"/>
        <v>0</v>
      </c>
      <c r="BH81" s="211">
        <f t="shared" si="51"/>
        <v>0</v>
      </c>
      <c r="BI81" s="211">
        <f t="shared" si="51"/>
        <v>0</v>
      </c>
      <c r="BJ81" s="211">
        <f t="shared" si="51"/>
        <v>0</v>
      </c>
      <c r="BK81" s="211">
        <f t="shared" si="51"/>
        <v>0</v>
      </c>
      <c r="BL81" s="211">
        <f t="shared" si="51"/>
        <v>0</v>
      </c>
      <c r="BM81" s="211">
        <f t="shared" si="51"/>
        <v>0</v>
      </c>
      <c r="BN81" s="211">
        <f t="shared" si="51"/>
        <v>0</v>
      </c>
      <c r="BO81" s="211"/>
      <c r="BP81" s="131"/>
      <c r="BQ81" s="308">
        <f t="shared" si="47"/>
        <v>0</v>
      </c>
      <c r="BR81" s="308">
        <f t="shared" si="48"/>
        <v>0</v>
      </c>
      <c r="BS81" s="131"/>
      <c r="BT81" s="131"/>
      <c r="BU81" s="131"/>
    </row>
    <row r="82" spans="1:73" s="177" customFormat="1" ht="15" customHeight="1" x14ac:dyDescent="0.25">
      <c r="A82" s="131"/>
      <c r="B82" s="241">
        <f t="shared" si="49"/>
        <v>72</v>
      </c>
      <c r="C82" s="242">
        <f t="shared" si="50"/>
        <v>10087.68</v>
      </c>
      <c r="D82" s="256"/>
      <c r="E82" s="257"/>
      <c r="F82" s="247">
        <f t="shared" si="39"/>
        <v>0</v>
      </c>
      <c r="G82" s="266"/>
      <c r="H82" s="267"/>
      <c r="I82" s="267"/>
      <c r="J82" s="268"/>
      <c r="K82" s="244">
        <f t="shared" si="40"/>
        <v>72</v>
      </c>
      <c r="L82" s="245">
        <f t="shared" si="41"/>
        <v>0</v>
      </c>
      <c r="M82" s="280"/>
      <c r="N82" s="281" t="s">
        <v>110</v>
      </c>
      <c r="O82" s="277"/>
      <c r="P82" s="277"/>
      <c r="Q82" s="283" t="s">
        <v>111</v>
      </c>
      <c r="R82" s="280"/>
      <c r="S82" s="281" t="s">
        <v>110</v>
      </c>
      <c r="T82" s="279"/>
      <c r="U82" s="279"/>
      <c r="V82" s="283" t="s">
        <v>111</v>
      </c>
      <c r="W82" s="246">
        <f t="shared" si="42"/>
        <v>72</v>
      </c>
      <c r="X82" s="285"/>
      <c r="Y82" s="281" t="s">
        <v>110</v>
      </c>
      <c r="Z82" s="279"/>
      <c r="AA82" s="279"/>
      <c r="AB82" s="283" t="s">
        <v>111</v>
      </c>
      <c r="AC82" s="285"/>
      <c r="AD82" s="267" t="s">
        <v>110</v>
      </c>
      <c r="AE82" s="279"/>
      <c r="AF82" s="279"/>
      <c r="AG82" s="268" t="s">
        <v>111</v>
      </c>
      <c r="AH82" s="46"/>
      <c r="AI82" s="131">
        <f t="shared" si="43"/>
        <v>0</v>
      </c>
      <c r="AJ82" s="131">
        <f t="shared" si="44"/>
        <v>0</v>
      </c>
      <c r="AK82" s="131">
        <f t="shared" si="45"/>
        <v>0</v>
      </c>
      <c r="AL82" s="131">
        <f t="shared" si="46"/>
        <v>0</v>
      </c>
      <c r="AM82" s="131"/>
      <c r="AN82" s="131"/>
      <c r="AO82" s="143"/>
      <c r="AP82" s="131"/>
      <c r="AQ82" s="143"/>
      <c r="AR82" s="222"/>
      <c r="AS82" s="143"/>
      <c r="AT82" s="152"/>
      <c r="AU82" s="131"/>
      <c r="AV82" s="152"/>
      <c r="AW82" s="131"/>
      <c r="AX82" s="131"/>
      <c r="AY82" s="131"/>
      <c r="AZ82" s="131"/>
      <c r="BA82" s="131"/>
      <c r="BB82" s="211">
        <f t="shared" si="51"/>
        <v>0</v>
      </c>
      <c r="BC82" s="211">
        <f t="shared" si="51"/>
        <v>0</v>
      </c>
      <c r="BD82" s="211">
        <f t="shared" si="51"/>
        <v>0</v>
      </c>
      <c r="BE82" s="211">
        <f t="shared" si="51"/>
        <v>0</v>
      </c>
      <c r="BF82" s="211">
        <f t="shared" si="51"/>
        <v>0</v>
      </c>
      <c r="BG82" s="211">
        <f t="shared" si="51"/>
        <v>0</v>
      </c>
      <c r="BH82" s="211">
        <f t="shared" si="51"/>
        <v>0</v>
      </c>
      <c r="BI82" s="211">
        <f t="shared" si="51"/>
        <v>0</v>
      </c>
      <c r="BJ82" s="211">
        <f t="shared" si="51"/>
        <v>0</v>
      </c>
      <c r="BK82" s="211">
        <f t="shared" si="51"/>
        <v>0</v>
      </c>
      <c r="BL82" s="211">
        <f t="shared" si="51"/>
        <v>0</v>
      </c>
      <c r="BM82" s="211">
        <f t="shared" si="51"/>
        <v>0</v>
      </c>
      <c r="BN82" s="211">
        <f t="shared" si="51"/>
        <v>0</v>
      </c>
      <c r="BO82" s="211"/>
      <c r="BP82" s="131"/>
      <c r="BQ82" s="308">
        <f t="shared" si="47"/>
        <v>0</v>
      </c>
      <c r="BR82" s="308">
        <f t="shared" si="48"/>
        <v>0</v>
      </c>
      <c r="BS82" s="131"/>
      <c r="BT82" s="131"/>
      <c r="BU82" s="131"/>
    </row>
    <row r="83" spans="1:73" s="177" customFormat="1" ht="15" customHeight="1" x14ac:dyDescent="0.25">
      <c r="A83" s="131"/>
      <c r="B83" s="241">
        <f t="shared" si="49"/>
        <v>73</v>
      </c>
      <c r="C83" s="242">
        <f t="shared" si="50"/>
        <v>10087.68</v>
      </c>
      <c r="D83" s="256"/>
      <c r="E83" s="257"/>
      <c r="F83" s="247">
        <f t="shared" si="39"/>
        <v>0</v>
      </c>
      <c r="G83" s="266"/>
      <c r="H83" s="267"/>
      <c r="I83" s="267"/>
      <c r="J83" s="268"/>
      <c r="K83" s="244">
        <f t="shared" si="40"/>
        <v>73</v>
      </c>
      <c r="L83" s="245">
        <f t="shared" si="41"/>
        <v>0</v>
      </c>
      <c r="M83" s="280"/>
      <c r="N83" s="281" t="s">
        <v>110</v>
      </c>
      <c r="O83" s="277"/>
      <c r="P83" s="277"/>
      <c r="Q83" s="283" t="s">
        <v>111</v>
      </c>
      <c r="R83" s="280"/>
      <c r="S83" s="281" t="s">
        <v>110</v>
      </c>
      <c r="T83" s="279"/>
      <c r="U83" s="279"/>
      <c r="V83" s="283" t="s">
        <v>111</v>
      </c>
      <c r="W83" s="246">
        <f t="shared" si="42"/>
        <v>73</v>
      </c>
      <c r="X83" s="285"/>
      <c r="Y83" s="281" t="s">
        <v>110</v>
      </c>
      <c r="Z83" s="279"/>
      <c r="AA83" s="279"/>
      <c r="AB83" s="283" t="s">
        <v>111</v>
      </c>
      <c r="AC83" s="285"/>
      <c r="AD83" s="267" t="s">
        <v>110</v>
      </c>
      <c r="AE83" s="279"/>
      <c r="AF83" s="279"/>
      <c r="AG83" s="268" t="s">
        <v>111</v>
      </c>
      <c r="AH83" s="46"/>
      <c r="AI83" s="131">
        <f t="shared" si="43"/>
        <v>0</v>
      </c>
      <c r="AJ83" s="131">
        <f t="shared" si="44"/>
        <v>0</v>
      </c>
      <c r="AK83" s="131">
        <f t="shared" si="45"/>
        <v>0</v>
      </c>
      <c r="AL83" s="131">
        <f t="shared" si="46"/>
        <v>0</v>
      </c>
      <c r="AM83" s="131"/>
      <c r="AN83" s="131"/>
      <c r="AO83" s="143"/>
      <c r="AP83" s="131"/>
      <c r="AQ83" s="143"/>
      <c r="AR83" s="222"/>
      <c r="AS83" s="143"/>
      <c r="AT83" s="152"/>
      <c r="AU83" s="131"/>
      <c r="AV83" s="152"/>
      <c r="AW83" s="131"/>
      <c r="AX83" s="131"/>
      <c r="AY83" s="131"/>
      <c r="AZ83" s="131"/>
      <c r="BA83" s="131"/>
      <c r="BB83" s="211">
        <f t="shared" si="51"/>
        <v>0</v>
      </c>
      <c r="BC83" s="211">
        <f t="shared" si="51"/>
        <v>0</v>
      </c>
      <c r="BD83" s="211">
        <f t="shared" si="51"/>
        <v>0</v>
      </c>
      <c r="BE83" s="211">
        <f t="shared" si="51"/>
        <v>0</v>
      </c>
      <c r="BF83" s="211">
        <f t="shared" si="51"/>
        <v>0</v>
      </c>
      <c r="BG83" s="211">
        <f t="shared" si="51"/>
        <v>0</v>
      </c>
      <c r="BH83" s="211">
        <f t="shared" si="51"/>
        <v>0</v>
      </c>
      <c r="BI83" s="211">
        <f t="shared" si="51"/>
        <v>0</v>
      </c>
      <c r="BJ83" s="211">
        <f t="shared" si="51"/>
        <v>0</v>
      </c>
      <c r="BK83" s="211">
        <f t="shared" si="51"/>
        <v>0</v>
      </c>
      <c r="BL83" s="211">
        <f t="shared" si="51"/>
        <v>0</v>
      </c>
      <c r="BM83" s="211">
        <f t="shared" si="51"/>
        <v>0</v>
      </c>
      <c r="BN83" s="211">
        <f t="shared" si="51"/>
        <v>0</v>
      </c>
      <c r="BO83" s="211"/>
      <c r="BP83" s="131"/>
      <c r="BQ83" s="308">
        <f t="shared" si="47"/>
        <v>0</v>
      </c>
      <c r="BR83" s="308">
        <f t="shared" si="48"/>
        <v>0</v>
      </c>
      <c r="BS83" s="131"/>
      <c r="BT83" s="131"/>
      <c r="BU83" s="131"/>
    </row>
    <row r="84" spans="1:73" s="177" customFormat="1" ht="15" customHeight="1" x14ac:dyDescent="0.25">
      <c r="A84" s="131"/>
      <c r="B84" s="241">
        <f t="shared" si="49"/>
        <v>74</v>
      </c>
      <c r="C84" s="242">
        <f t="shared" si="50"/>
        <v>10087.68</v>
      </c>
      <c r="D84" s="256"/>
      <c r="E84" s="257"/>
      <c r="F84" s="247">
        <f t="shared" si="39"/>
        <v>0</v>
      </c>
      <c r="G84" s="266"/>
      <c r="H84" s="267"/>
      <c r="I84" s="267"/>
      <c r="J84" s="268"/>
      <c r="K84" s="244">
        <f t="shared" si="40"/>
        <v>74</v>
      </c>
      <c r="L84" s="245">
        <f t="shared" si="41"/>
        <v>0</v>
      </c>
      <c r="M84" s="280"/>
      <c r="N84" s="281" t="s">
        <v>110</v>
      </c>
      <c r="O84" s="277"/>
      <c r="P84" s="277"/>
      <c r="Q84" s="283" t="s">
        <v>111</v>
      </c>
      <c r="R84" s="280"/>
      <c r="S84" s="281" t="s">
        <v>110</v>
      </c>
      <c r="T84" s="279"/>
      <c r="U84" s="279"/>
      <c r="V84" s="283" t="s">
        <v>111</v>
      </c>
      <c r="W84" s="246">
        <f t="shared" si="42"/>
        <v>74</v>
      </c>
      <c r="X84" s="285"/>
      <c r="Y84" s="281" t="s">
        <v>110</v>
      </c>
      <c r="Z84" s="279"/>
      <c r="AA84" s="279"/>
      <c r="AB84" s="283" t="s">
        <v>111</v>
      </c>
      <c r="AC84" s="285"/>
      <c r="AD84" s="267" t="s">
        <v>110</v>
      </c>
      <c r="AE84" s="279"/>
      <c r="AF84" s="279"/>
      <c r="AG84" s="268" t="s">
        <v>111</v>
      </c>
      <c r="AH84" s="46"/>
      <c r="AI84" s="131">
        <f t="shared" si="43"/>
        <v>0</v>
      </c>
      <c r="AJ84" s="131">
        <f t="shared" si="44"/>
        <v>0</v>
      </c>
      <c r="AK84" s="131">
        <f t="shared" si="45"/>
        <v>0</v>
      </c>
      <c r="AL84" s="131">
        <f t="shared" si="46"/>
        <v>0</v>
      </c>
      <c r="AM84" s="131"/>
      <c r="AN84" s="131"/>
      <c r="AO84" s="143"/>
      <c r="AP84" s="131"/>
      <c r="AQ84" s="143"/>
      <c r="AR84" s="222"/>
      <c r="AS84" s="143"/>
      <c r="AT84" s="152"/>
      <c r="AU84" s="131"/>
      <c r="AV84" s="152"/>
      <c r="AW84" s="131"/>
      <c r="AX84" s="131"/>
      <c r="AY84" s="131"/>
      <c r="AZ84" s="131"/>
      <c r="BA84" s="131"/>
      <c r="BB84" s="211">
        <f t="shared" si="51"/>
        <v>0</v>
      </c>
      <c r="BC84" s="211">
        <f t="shared" si="51"/>
        <v>0</v>
      </c>
      <c r="BD84" s="211">
        <f t="shared" si="51"/>
        <v>0</v>
      </c>
      <c r="BE84" s="211">
        <f t="shared" si="51"/>
        <v>0</v>
      </c>
      <c r="BF84" s="211">
        <f t="shared" si="51"/>
        <v>0</v>
      </c>
      <c r="BG84" s="211">
        <f t="shared" si="51"/>
        <v>0</v>
      </c>
      <c r="BH84" s="211">
        <f t="shared" si="51"/>
        <v>0</v>
      </c>
      <c r="BI84" s="211">
        <f t="shared" si="51"/>
        <v>0</v>
      </c>
      <c r="BJ84" s="211">
        <f t="shared" si="51"/>
        <v>0</v>
      </c>
      <c r="BK84" s="211">
        <f t="shared" si="51"/>
        <v>0</v>
      </c>
      <c r="BL84" s="211">
        <f t="shared" si="51"/>
        <v>0</v>
      </c>
      <c r="BM84" s="211">
        <f t="shared" si="51"/>
        <v>0</v>
      </c>
      <c r="BN84" s="211">
        <f t="shared" si="51"/>
        <v>0</v>
      </c>
      <c r="BO84" s="211"/>
      <c r="BP84" s="131"/>
      <c r="BQ84" s="308">
        <f t="shared" si="47"/>
        <v>0</v>
      </c>
      <c r="BR84" s="308">
        <f t="shared" si="48"/>
        <v>0</v>
      </c>
      <c r="BS84" s="131"/>
      <c r="BT84" s="131"/>
      <c r="BU84" s="131"/>
    </row>
    <row r="85" spans="1:73" s="177" customFormat="1" ht="15" customHeight="1" x14ac:dyDescent="0.25">
      <c r="A85" s="131"/>
      <c r="B85" s="241">
        <f t="shared" si="49"/>
        <v>75</v>
      </c>
      <c r="C85" s="242">
        <f t="shared" si="50"/>
        <v>10087.68</v>
      </c>
      <c r="D85" s="256"/>
      <c r="E85" s="257"/>
      <c r="F85" s="247">
        <f t="shared" si="39"/>
        <v>0</v>
      </c>
      <c r="G85" s="266"/>
      <c r="H85" s="267"/>
      <c r="I85" s="267"/>
      <c r="J85" s="268"/>
      <c r="K85" s="244">
        <f t="shared" si="40"/>
        <v>75</v>
      </c>
      <c r="L85" s="245">
        <f t="shared" si="41"/>
        <v>0</v>
      </c>
      <c r="M85" s="280"/>
      <c r="N85" s="281" t="s">
        <v>110</v>
      </c>
      <c r="O85" s="277"/>
      <c r="P85" s="277"/>
      <c r="Q85" s="283" t="s">
        <v>111</v>
      </c>
      <c r="R85" s="280"/>
      <c r="S85" s="281" t="s">
        <v>110</v>
      </c>
      <c r="T85" s="279"/>
      <c r="U85" s="279"/>
      <c r="V85" s="283" t="s">
        <v>111</v>
      </c>
      <c r="W85" s="246">
        <f t="shared" si="42"/>
        <v>75</v>
      </c>
      <c r="X85" s="285"/>
      <c r="Y85" s="281" t="s">
        <v>110</v>
      </c>
      <c r="Z85" s="279"/>
      <c r="AA85" s="279"/>
      <c r="AB85" s="283" t="s">
        <v>111</v>
      </c>
      <c r="AC85" s="285"/>
      <c r="AD85" s="267" t="s">
        <v>110</v>
      </c>
      <c r="AE85" s="279"/>
      <c r="AF85" s="279"/>
      <c r="AG85" s="268" t="s">
        <v>111</v>
      </c>
      <c r="AH85" s="46"/>
      <c r="AI85" s="131">
        <f t="shared" si="43"/>
        <v>0</v>
      </c>
      <c r="AJ85" s="131">
        <f t="shared" si="44"/>
        <v>0</v>
      </c>
      <c r="AK85" s="131">
        <f t="shared" si="45"/>
        <v>0</v>
      </c>
      <c r="AL85" s="131">
        <f t="shared" si="46"/>
        <v>0</v>
      </c>
      <c r="AM85" s="131"/>
      <c r="AN85" s="131"/>
      <c r="AO85" s="143"/>
      <c r="AP85" s="131"/>
      <c r="AQ85" s="143"/>
      <c r="AR85" s="222"/>
      <c r="AS85" s="143"/>
      <c r="AT85" s="152"/>
      <c r="AU85" s="131"/>
      <c r="AV85" s="152"/>
      <c r="AW85" s="131"/>
      <c r="AX85" s="131"/>
      <c r="AY85" s="131"/>
      <c r="AZ85" s="131"/>
      <c r="BA85" s="131"/>
      <c r="BB85" s="211">
        <f t="shared" si="51"/>
        <v>0</v>
      </c>
      <c r="BC85" s="211">
        <f t="shared" si="51"/>
        <v>0</v>
      </c>
      <c r="BD85" s="211">
        <f t="shared" si="51"/>
        <v>0</v>
      </c>
      <c r="BE85" s="211">
        <f t="shared" si="51"/>
        <v>0</v>
      </c>
      <c r="BF85" s="211">
        <f t="shared" si="51"/>
        <v>0</v>
      </c>
      <c r="BG85" s="211">
        <f t="shared" si="51"/>
        <v>0</v>
      </c>
      <c r="BH85" s="211">
        <f t="shared" si="51"/>
        <v>0</v>
      </c>
      <c r="BI85" s="211">
        <f t="shared" si="51"/>
        <v>0</v>
      </c>
      <c r="BJ85" s="211">
        <f t="shared" si="51"/>
        <v>0</v>
      </c>
      <c r="BK85" s="211">
        <f t="shared" si="51"/>
        <v>0</v>
      </c>
      <c r="BL85" s="211">
        <f t="shared" si="51"/>
        <v>0</v>
      </c>
      <c r="BM85" s="211">
        <f t="shared" si="51"/>
        <v>0</v>
      </c>
      <c r="BN85" s="211">
        <f t="shared" si="51"/>
        <v>0</v>
      </c>
      <c r="BO85" s="211"/>
      <c r="BP85" s="131"/>
      <c r="BQ85" s="308">
        <f t="shared" si="47"/>
        <v>0</v>
      </c>
      <c r="BR85" s="308">
        <f t="shared" si="48"/>
        <v>0</v>
      </c>
      <c r="BS85" s="131"/>
      <c r="BT85" s="131"/>
      <c r="BU85" s="131"/>
    </row>
    <row r="86" spans="1:73" s="177" customFormat="1" ht="15" customHeight="1" x14ac:dyDescent="0.25">
      <c r="A86" s="131"/>
      <c r="B86" s="241">
        <f t="shared" si="49"/>
        <v>76</v>
      </c>
      <c r="C86" s="242">
        <f t="shared" si="50"/>
        <v>10087.68</v>
      </c>
      <c r="D86" s="256"/>
      <c r="E86" s="257"/>
      <c r="F86" s="247">
        <f t="shared" si="39"/>
        <v>0</v>
      </c>
      <c r="G86" s="266"/>
      <c r="H86" s="267"/>
      <c r="I86" s="267"/>
      <c r="J86" s="268"/>
      <c r="K86" s="244">
        <f t="shared" si="40"/>
        <v>76</v>
      </c>
      <c r="L86" s="245">
        <f t="shared" si="41"/>
        <v>0</v>
      </c>
      <c r="M86" s="280"/>
      <c r="N86" s="281" t="s">
        <v>110</v>
      </c>
      <c r="O86" s="277"/>
      <c r="P86" s="277"/>
      <c r="Q86" s="283" t="s">
        <v>111</v>
      </c>
      <c r="R86" s="280"/>
      <c r="S86" s="281" t="s">
        <v>110</v>
      </c>
      <c r="T86" s="279"/>
      <c r="U86" s="279"/>
      <c r="V86" s="283" t="s">
        <v>111</v>
      </c>
      <c r="W86" s="246">
        <f t="shared" si="42"/>
        <v>76</v>
      </c>
      <c r="X86" s="285"/>
      <c r="Y86" s="281" t="s">
        <v>110</v>
      </c>
      <c r="Z86" s="279"/>
      <c r="AA86" s="279"/>
      <c r="AB86" s="283" t="s">
        <v>111</v>
      </c>
      <c r="AC86" s="285"/>
      <c r="AD86" s="267" t="s">
        <v>110</v>
      </c>
      <c r="AE86" s="279"/>
      <c r="AF86" s="279"/>
      <c r="AG86" s="268" t="s">
        <v>111</v>
      </c>
      <c r="AH86" s="46"/>
      <c r="AI86" s="131">
        <f t="shared" si="43"/>
        <v>0</v>
      </c>
      <c r="AJ86" s="131">
        <f t="shared" si="44"/>
        <v>0</v>
      </c>
      <c r="AK86" s="131">
        <f t="shared" si="45"/>
        <v>0</v>
      </c>
      <c r="AL86" s="131">
        <f t="shared" si="46"/>
        <v>0</v>
      </c>
      <c r="AM86" s="131"/>
      <c r="AN86" s="131"/>
      <c r="AO86" s="143"/>
      <c r="AP86" s="131"/>
      <c r="AQ86" s="143"/>
      <c r="AR86" s="222"/>
      <c r="AS86" s="143"/>
      <c r="AT86" s="152"/>
      <c r="AU86" s="131"/>
      <c r="AV86" s="152"/>
      <c r="AW86" s="131"/>
      <c r="AX86" s="131"/>
      <c r="AY86" s="131"/>
      <c r="AZ86" s="131"/>
      <c r="BA86" s="131"/>
      <c r="BB86" s="211">
        <f t="shared" si="51"/>
        <v>0</v>
      </c>
      <c r="BC86" s="211">
        <f t="shared" si="51"/>
        <v>0</v>
      </c>
      <c r="BD86" s="211">
        <f t="shared" si="51"/>
        <v>0</v>
      </c>
      <c r="BE86" s="211">
        <f t="shared" si="51"/>
        <v>0</v>
      </c>
      <c r="BF86" s="211">
        <f t="shared" si="51"/>
        <v>0</v>
      </c>
      <c r="BG86" s="211">
        <f t="shared" si="51"/>
        <v>0</v>
      </c>
      <c r="BH86" s="211">
        <f t="shared" si="51"/>
        <v>0</v>
      </c>
      <c r="BI86" s="211">
        <f t="shared" si="51"/>
        <v>0</v>
      </c>
      <c r="BJ86" s="211">
        <f t="shared" si="51"/>
        <v>0</v>
      </c>
      <c r="BK86" s="211">
        <f t="shared" si="51"/>
        <v>0</v>
      </c>
      <c r="BL86" s="211">
        <f t="shared" si="51"/>
        <v>0</v>
      </c>
      <c r="BM86" s="211">
        <f t="shared" si="51"/>
        <v>0</v>
      </c>
      <c r="BN86" s="211">
        <f t="shared" si="51"/>
        <v>0</v>
      </c>
      <c r="BO86" s="211"/>
      <c r="BP86" s="131"/>
      <c r="BQ86" s="308">
        <f t="shared" si="47"/>
        <v>0</v>
      </c>
      <c r="BR86" s="308">
        <f t="shared" si="48"/>
        <v>0</v>
      </c>
      <c r="BS86" s="131"/>
      <c r="BT86" s="131"/>
      <c r="BU86" s="131"/>
    </row>
    <row r="87" spans="1:73" s="177" customFormat="1" ht="15" customHeight="1" x14ac:dyDescent="0.25">
      <c r="A87" s="131"/>
      <c r="B87" s="241">
        <f t="shared" si="49"/>
        <v>77</v>
      </c>
      <c r="C87" s="242">
        <f t="shared" si="50"/>
        <v>10087.68</v>
      </c>
      <c r="D87" s="256"/>
      <c r="E87" s="257"/>
      <c r="F87" s="247">
        <f t="shared" si="39"/>
        <v>0</v>
      </c>
      <c r="G87" s="266"/>
      <c r="H87" s="267"/>
      <c r="I87" s="267"/>
      <c r="J87" s="268"/>
      <c r="K87" s="244">
        <f t="shared" si="40"/>
        <v>77</v>
      </c>
      <c r="L87" s="245">
        <f t="shared" si="41"/>
        <v>0</v>
      </c>
      <c r="M87" s="280"/>
      <c r="N87" s="281" t="s">
        <v>110</v>
      </c>
      <c r="O87" s="277"/>
      <c r="P87" s="277"/>
      <c r="Q87" s="283" t="s">
        <v>111</v>
      </c>
      <c r="R87" s="280"/>
      <c r="S87" s="281" t="s">
        <v>110</v>
      </c>
      <c r="T87" s="279"/>
      <c r="U87" s="279"/>
      <c r="V87" s="283" t="s">
        <v>111</v>
      </c>
      <c r="W87" s="246">
        <f t="shared" si="42"/>
        <v>77</v>
      </c>
      <c r="X87" s="285"/>
      <c r="Y87" s="281" t="s">
        <v>110</v>
      </c>
      <c r="Z87" s="279"/>
      <c r="AA87" s="279"/>
      <c r="AB87" s="283" t="s">
        <v>111</v>
      </c>
      <c r="AC87" s="285"/>
      <c r="AD87" s="267" t="s">
        <v>110</v>
      </c>
      <c r="AE87" s="279"/>
      <c r="AF87" s="279"/>
      <c r="AG87" s="268" t="s">
        <v>111</v>
      </c>
      <c r="AH87" s="46"/>
      <c r="AI87" s="131">
        <f t="shared" si="43"/>
        <v>0</v>
      </c>
      <c r="AJ87" s="131">
        <f t="shared" si="44"/>
        <v>0</v>
      </c>
      <c r="AK87" s="131">
        <f t="shared" si="45"/>
        <v>0</v>
      </c>
      <c r="AL87" s="131">
        <f t="shared" si="46"/>
        <v>0</v>
      </c>
      <c r="AM87" s="131"/>
      <c r="AN87" s="131"/>
      <c r="AO87" s="143"/>
      <c r="AP87" s="131"/>
      <c r="AQ87" s="143"/>
      <c r="AR87" s="222"/>
      <c r="AS87" s="143"/>
      <c r="AT87" s="152"/>
      <c r="AU87" s="131"/>
      <c r="AV87" s="152"/>
      <c r="AW87" s="131"/>
      <c r="AX87" s="131"/>
      <c r="AY87" s="131"/>
      <c r="AZ87" s="131"/>
      <c r="BA87" s="131"/>
      <c r="BB87" s="211">
        <f t="shared" si="51"/>
        <v>0</v>
      </c>
      <c r="BC87" s="211">
        <f t="shared" si="51"/>
        <v>0</v>
      </c>
      <c r="BD87" s="211">
        <f t="shared" si="51"/>
        <v>0</v>
      </c>
      <c r="BE87" s="211">
        <f t="shared" si="51"/>
        <v>0</v>
      </c>
      <c r="BF87" s="211">
        <f t="shared" si="51"/>
        <v>0</v>
      </c>
      <c r="BG87" s="211">
        <f t="shared" si="51"/>
        <v>0</v>
      </c>
      <c r="BH87" s="211">
        <f t="shared" si="51"/>
        <v>0</v>
      </c>
      <c r="BI87" s="211">
        <f t="shared" si="51"/>
        <v>0</v>
      </c>
      <c r="BJ87" s="211">
        <f t="shared" si="51"/>
        <v>0</v>
      </c>
      <c r="BK87" s="211">
        <f t="shared" si="51"/>
        <v>0</v>
      </c>
      <c r="BL87" s="211">
        <f t="shared" si="51"/>
        <v>0</v>
      </c>
      <c r="BM87" s="211">
        <f t="shared" si="51"/>
        <v>0</v>
      </c>
      <c r="BN87" s="211">
        <f t="shared" si="51"/>
        <v>0</v>
      </c>
      <c r="BO87" s="211"/>
      <c r="BP87" s="131"/>
      <c r="BQ87" s="308">
        <f t="shared" si="47"/>
        <v>0</v>
      </c>
      <c r="BR87" s="308">
        <f t="shared" si="48"/>
        <v>0</v>
      </c>
      <c r="BS87" s="131"/>
      <c r="BT87" s="131"/>
      <c r="BU87" s="131"/>
    </row>
    <row r="88" spans="1:73" s="177" customFormat="1" ht="15" customHeight="1" x14ac:dyDescent="0.25">
      <c r="A88" s="131"/>
      <c r="B88" s="241">
        <f t="shared" si="49"/>
        <v>78</v>
      </c>
      <c r="C88" s="242">
        <f t="shared" si="50"/>
        <v>10087.68</v>
      </c>
      <c r="D88" s="256"/>
      <c r="E88" s="257"/>
      <c r="F88" s="247">
        <f t="shared" si="39"/>
        <v>0</v>
      </c>
      <c r="G88" s="266"/>
      <c r="H88" s="267"/>
      <c r="I88" s="267"/>
      <c r="J88" s="268"/>
      <c r="K88" s="244">
        <f t="shared" si="40"/>
        <v>78</v>
      </c>
      <c r="L88" s="245">
        <f t="shared" si="41"/>
        <v>0</v>
      </c>
      <c r="M88" s="280"/>
      <c r="N88" s="281" t="s">
        <v>110</v>
      </c>
      <c r="O88" s="277"/>
      <c r="P88" s="277"/>
      <c r="Q88" s="283" t="s">
        <v>111</v>
      </c>
      <c r="R88" s="280"/>
      <c r="S88" s="281" t="s">
        <v>110</v>
      </c>
      <c r="T88" s="279"/>
      <c r="U88" s="279"/>
      <c r="V88" s="283" t="s">
        <v>111</v>
      </c>
      <c r="W88" s="246">
        <f t="shared" si="42"/>
        <v>78</v>
      </c>
      <c r="X88" s="285"/>
      <c r="Y88" s="281" t="s">
        <v>110</v>
      </c>
      <c r="Z88" s="279"/>
      <c r="AA88" s="279"/>
      <c r="AB88" s="283" t="s">
        <v>111</v>
      </c>
      <c r="AC88" s="285"/>
      <c r="AD88" s="267" t="s">
        <v>110</v>
      </c>
      <c r="AE88" s="279"/>
      <c r="AF88" s="279"/>
      <c r="AG88" s="268" t="s">
        <v>111</v>
      </c>
      <c r="AH88" s="46"/>
      <c r="AI88" s="131">
        <f t="shared" si="43"/>
        <v>0</v>
      </c>
      <c r="AJ88" s="131">
        <f t="shared" si="44"/>
        <v>0</v>
      </c>
      <c r="AK88" s="131">
        <f t="shared" si="45"/>
        <v>0</v>
      </c>
      <c r="AL88" s="131">
        <f t="shared" si="46"/>
        <v>0</v>
      </c>
      <c r="AM88" s="131"/>
      <c r="AN88" s="131"/>
      <c r="AO88" s="143"/>
      <c r="AP88" s="131"/>
      <c r="AQ88" s="143"/>
      <c r="AR88" s="222"/>
      <c r="AS88" s="143"/>
      <c r="AT88" s="152"/>
      <c r="AU88" s="131"/>
      <c r="AV88" s="152"/>
      <c r="AW88" s="131"/>
      <c r="AX88" s="131"/>
      <c r="AY88" s="131"/>
      <c r="AZ88" s="131"/>
      <c r="BA88" s="131"/>
      <c r="BB88" s="211">
        <f t="shared" si="51"/>
        <v>0</v>
      </c>
      <c r="BC88" s="211">
        <f t="shared" si="51"/>
        <v>0</v>
      </c>
      <c r="BD88" s="211">
        <f t="shared" si="51"/>
        <v>0</v>
      </c>
      <c r="BE88" s="211">
        <f t="shared" si="51"/>
        <v>0</v>
      </c>
      <c r="BF88" s="211">
        <f t="shared" si="51"/>
        <v>0</v>
      </c>
      <c r="BG88" s="211">
        <f t="shared" si="51"/>
        <v>0</v>
      </c>
      <c r="BH88" s="211">
        <f t="shared" si="51"/>
        <v>0</v>
      </c>
      <c r="BI88" s="211">
        <f t="shared" si="51"/>
        <v>0</v>
      </c>
      <c r="BJ88" s="211">
        <f t="shared" si="51"/>
        <v>0</v>
      </c>
      <c r="BK88" s="211">
        <f t="shared" si="51"/>
        <v>0</v>
      </c>
      <c r="BL88" s="211">
        <f t="shared" si="51"/>
        <v>0</v>
      </c>
      <c r="BM88" s="211">
        <f t="shared" si="51"/>
        <v>0</v>
      </c>
      <c r="BN88" s="211">
        <f t="shared" si="51"/>
        <v>0</v>
      </c>
      <c r="BO88" s="211"/>
      <c r="BP88" s="131"/>
      <c r="BQ88" s="308">
        <f t="shared" si="47"/>
        <v>0</v>
      </c>
      <c r="BR88" s="308">
        <f t="shared" si="48"/>
        <v>0</v>
      </c>
      <c r="BS88" s="131"/>
      <c r="BT88" s="131"/>
      <c r="BU88" s="131"/>
    </row>
    <row r="89" spans="1:73" s="177" customFormat="1" ht="15" customHeight="1" x14ac:dyDescent="0.25">
      <c r="A89" s="131"/>
      <c r="B89" s="241">
        <f t="shared" si="49"/>
        <v>79</v>
      </c>
      <c r="C89" s="242">
        <f t="shared" si="50"/>
        <v>10087.68</v>
      </c>
      <c r="D89" s="256"/>
      <c r="E89" s="257"/>
      <c r="F89" s="247">
        <f t="shared" si="39"/>
        <v>0</v>
      </c>
      <c r="G89" s="266"/>
      <c r="H89" s="267"/>
      <c r="I89" s="267"/>
      <c r="J89" s="268"/>
      <c r="K89" s="244">
        <f t="shared" si="40"/>
        <v>79</v>
      </c>
      <c r="L89" s="245">
        <f t="shared" si="41"/>
        <v>0</v>
      </c>
      <c r="M89" s="280"/>
      <c r="N89" s="281" t="s">
        <v>110</v>
      </c>
      <c r="O89" s="277"/>
      <c r="P89" s="277"/>
      <c r="Q89" s="283" t="s">
        <v>111</v>
      </c>
      <c r="R89" s="280"/>
      <c r="S89" s="281" t="s">
        <v>110</v>
      </c>
      <c r="T89" s="279"/>
      <c r="U89" s="279"/>
      <c r="V89" s="283" t="s">
        <v>111</v>
      </c>
      <c r="W89" s="246">
        <f t="shared" si="42"/>
        <v>79</v>
      </c>
      <c r="X89" s="285"/>
      <c r="Y89" s="281" t="s">
        <v>110</v>
      </c>
      <c r="Z89" s="279"/>
      <c r="AA89" s="279"/>
      <c r="AB89" s="283" t="s">
        <v>111</v>
      </c>
      <c r="AC89" s="285"/>
      <c r="AD89" s="267" t="s">
        <v>110</v>
      </c>
      <c r="AE89" s="279"/>
      <c r="AF89" s="279"/>
      <c r="AG89" s="268" t="s">
        <v>111</v>
      </c>
      <c r="AH89" s="46"/>
      <c r="AI89" s="131">
        <f t="shared" si="43"/>
        <v>0</v>
      </c>
      <c r="AJ89" s="131">
        <f t="shared" si="44"/>
        <v>0</v>
      </c>
      <c r="AK89" s="131">
        <f t="shared" si="45"/>
        <v>0</v>
      </c>
      <c r="AL89" s="131">
        <f t="shared" si="46"/>
        <v>0</v>
      </c>
      <c r="AM89" s="131"/>
      <c r="AN89" s="131"/>
      <c r="AO89" s="143"/>
      <c r="AP89" s="131"/>
      <c r="AQ89" s="143"/>
      <c r="AR89" s="222"/>
      <c r="AS89" s="143"/>
      <c r="AT89" s="152"/>
      <c r="AU89" s="131"/>
      <c r="AV89" s="152"/>
      <c r="AW89" s="131"/>
      <c r="AX89" s="131"/>
      <c r="AY89" s="131"/>
      <c r="AZ89" s="131"/>
      <c r="BA89" s="131"/>
      <c r="BB89" s="211">
        <f t="shared" si="51"/>
        <v>0</v>
      </c>
      <c r="BC89" s="211">
        <f t="shared" si="51"/>
        <v>0</v>
      </c>
      <c r="BD89" s="211">
        <f t="shared" si="51"/>
        <v>0</v>
      </c>
      <c r="BE89" s="211">
        <f t="shared" si="51"/>
        <v>0</v>
      </c>
      <c r="BF89" s="211">
        <f t="shared" si="51"/>
        <v>0</v>
      </c>
      <c r="BG89" s="211">
        <f t="shared" si="51"/>
        <v>0</v>
      </c>
      <c r="BH89" s="211">
        <f t="shared" si="51"/>
        <v>0</v>
      </c>
      <c r="BI89" s="211">
        <f t="shared" si="51"/>
        <v>0</v>
      </c>
      <c r="BJ89" s="211">
        <f t="shared" si="51"/>
        <v>0</v>
      </c>
      <c r="BK89" s="211">
        <f t="shared" si="51"/>
        <v>0</v>
      </c>
      <c r="BL89" s="211">
        <f t="shared" si="51"/>
        <v>0</v>
      </c>
      <c r="BM89" s="211">
        <f t="shared" si="51"/>
        <v>0</v>
      </c>
      <c r="BN89" s="211">
        <f t="shared" si="51"/>
        <v>0</v>
      </c>
      <c r="BO89" s="211"/>
      <c r="BP89" s="131"/>
      <c r="BQ89" s="308">
        <f t="shared" si="47"/>
        <v>0</v>
      </c>
      <c r="BR89" s="308">
        <f t="shared" si="48"/>
        <v>0</v>
      </c>
      <c r="BS89" s="131"/>
      <c r="BT89" s="131"/>
      <c r="BU89" s="131"/>
    </row>
    <row r="90" spans="1:73" s="177" customFormat="1" ht="15" customHeight="1" x14ac:dyDescent="0.25">
      <c r="A90" s="131"/>
      <c r="B90" s="241">
        <f t="shared" si="49"/>
        <v>80</v>
      </c>
      <c r="C90" s="242">
        <f t="shared" si="50"/>
        <v>10087.68</v>
      </c>
      <c r="D90" s="256"/>
      <c r="E90" s="257"/>
      <c r="F90" s="247">
        <f t="shared" si="39"/>
        <v>0</v>
      </c>
      <c r="G90" s="266"/>
      <c r="H90" s="267"/>
      <c r="I90" s="267"/>
      <c r="J90" s="268"/>
      <c r="K90" s="244">
        <f t="shared" si="40"/>
        <v>80</v>
      </c>
      <c r="L90" s="245">
        <f t="shared" si="41"/>
        <v>0</v>
      </c>
      <c r="M90" s="280"/>
      <c r="N90" s="281" t="s">
        <v>110</v>
      </c>
      <c r="O90" s="277"/>
      <c r="P90" s="277"/>
      <c r="Q90" s="283" t="s">
        <v>111</v>
      </c>
      <c r="R90" s="280"/>
      <c r="S90" s="281" t="s">
        <v>110</v>
      </c>
      <c r="T90" s="279"/>
      <c r="U90" s="279"/>
      <c r="V90" s="283" t="s">
        <v>111</v>
      </c>
      <c r="W90" s="246">
        <f t="shared" si="42"/>
        <v>80</v>
      </c>
      <c r="X90" s="285"/>
      <c r="Y90" s="281" t="s">
        <v>110</v>
      </c>
      <c r="Z90" s="279"/>
      <c r="AA90" s="279"/>
      <c r="AB90" s="283" t="s">
        <v>111</v>
      </c>
      <c r="AC90" s="285"/>
      <c r="AD90" s="267" t="s">
        <v>110</v>
      </c>
      <c r="AE90" s="279"/>
      <c r="AF90" s="279"/>
      <c r="AG90" s="268" t="s">
        <v>111</v>
      </c>
      <c r="AH90" s="46"/>
      <c r="AI90" s="131">
        <f t="shared" si="43"/>
        <v>0</v>
      </c>
      <c r="AJ90" s="131">
        <f t="shared" si="44"/>
        <v>0</v>
      </c>
      <c r="AK90" s="131">
        <f t="shared" si="45"/>
        <v>0</v>
      </c>
      <c r="AL90" s="131">
        <f t="shared" si="46"/>
        <v>0</v>
      </c>
      <c r="AM90" s="131"/>
      <c r="AN90" s="131"/>
      <c r="AO90" s="143"/>
      <c r="AP90" s="131"/>
      <c r="AQ90" s="143"/>
      <c r="AR90" s="222"/>
      <c r="AS90" s="143"/>
      <c r="AT90" s="152"/>
      <c r="AU90" s="131"/>
      <c r="AV90" s="152"/>
      <c r="AW90" s="131"/>
      <c r="AX90" s="131"/>
      <c r="AY90" s="131"/>
      <c r="AZ90" s="131"/>
      <c r="BA90" s="131"/>
      <c r="BB90" s="211">
        <f t="shared" si="51"/>
        <v>0</v>
      </c>
      <c r="BC90" s="211">
        <f t="shared" si="51"/>
        <v>0</v>
      </c>
      <c r="BD90" s="211">
        <f t="shared" si="51"/>
        <v>0</v>
      </c>
      <c r="BE90" s="211">
        <f t="shared" si="51"/>
        <v>0</v>
      </c>
      <c r="BF90" s="211">
        <f t="shared" si="51"/>
        <v>0</v>
      </c>
      <c r="BG90" s="211">
        <f t="shared" si="51"/>
        <v>0</v>
      </c>
      <c r="BH90" s="211">
        <f t="shared" si="51"/>
        <v>0</v>
      </c>
      <c r="BI90" s="211">
        <f t="shared" si="51"/>
        <v>0</v>
      </c>
      <c r="BJ90" s="211">
        <f t="shared" si="51"/>
        <v>0</v>
      </c>
      <c r="BK90" s="211">
        <f t="shared" si="51"/>
        <v>0</v>
      </c>
      <c r="BL90" s="211">
        <f t="shared" si="51"/>
        <v>0</v>
      </c>
      <c r="BM90" s="211">
        <f t="shared" si="51"/>
        <v>0</v>
      </c>
      <c r="BN90" s="211">
        <f t="shared" si="51"/>
        <v>0</v>
      </c>
      <c r="BO90" s="211"/>
      <c r="BP90" s="131"/>
      <c r="BQ90" s="308">
        <f t="shared" si="47"/>
        <v>0</v>
      </c>
      <c r="BR90" s="308">
        <f t="shared" si="48"/>
        <v>0</v>
      </c>
      <c r="BS90" s="131"/>
      <c r="BT90" s="131"/>
      <c r="BU90" s="131"/>
    </row>
    <row r="91" spans="1:73" s="177" customFormat="1" ht="15" customHeight="1" x14ac:dyDescent="0.25">
      <c r="A91" s="131"/>
      <c r="B91" s="241">
        <f t="shared" si="49"/>
        <v>81</v>
      </c>
      <c r="C91" s="242">
        <f t="shared" si="50"/>
        <v>10087.68</v>
      </c>
      <c r="D91" s="256"/>
      <c r="E91" s="257"/>
      <c r="F91" s="247">
        <f t="shared" si="39"/>
        <v>0</v>
      </c>
      <c r="G91" s="266"/>
      <c r="H91" s="267"/>
      <c r="I91" s="267"/>
      <c r="J91" s="268"/>
      <c r="K91" s="244">
        <f t="shared" si="40"/>
        <v>81</v>
      </c>
      <c r="L91" s="245">
        <f t="shared" si="41"/>
        <v>0</v>
      </c>
      <c r="M91" s="280"/>
      <c r="N91" s="281" t="s">
        <v>110</v>
      </c>
      <c r="O91" s="277"/>
      <c r="P91" s="277"/>
      <c r="Q91" s="283" t="s">
        <v>111</v>
      </c>
      <c r="R91" s="280"/>
      <c r="S91" s="281" t="s">
        <v>110</v>
      </c>
      <c r="T91" s="279"/>
      <c r="U91" s="279"/>
      <c r="V91" s="283" t="s">
        <v>111</v>
      </c>
      <c r="W91" s="246">
        <f t="shared" si="42"/>
        <v>81</v>
      </c>
      <c r="X91" s="285"/>
      <c r="Y91" s="281" t="s">
        <v>110</v>
      </c>
      <c r="Z91" s="279"/>
      <c r="AA91" s="279"/>
      <c r="AB91" s="283" t="s">
        <v>111</v>
      </c>
      <c r="AC91" s="285"/>
      <c r="AD91" s="267" t="s">
        <v>110</v>
      </c>
      <c r="AE91" s="279"/>
      <c r="AF91" s="279"/>
      <c r="AG91" s="268" t="s">
        <v>111</v>
      </c>
      <c r="AH91" s="46"/>
      <c r="AI91" s="131">
        <f t="shared" si="43"/>
        <v>0</v>
      </c>
      <c r="AJ91" s="131">
        <f t="shared" si="44"/>
        <v>0</v>
      </c>
      <c r="AK91" s="131">
        <f t="shared" si="45"/>
        <v>0</v>
      </c>
      <c r="AL91" s="131">
        <f t="shared" si="46"/>
        <v>0</v>
      </c>
      <c r="AM91" s="131"/>
      <c r="AN91" s="131"/>
      <c r="AO91" s="143"/>
      <c r="AP91" s="131"/>
      <c r="AQ91" s="143"/>
      <c r="AR91" s="222"/>
      <c r="AS91" s="143"/>
      <c r="AT91" s="152"/>
      <c r="AU91" s="131"/>
      <c r="AV91" s="152"/>
      <c r="AW91" s="131"/>
      <c r="AX91" s="131"/>
      <c r="AY91" s="131"/>
      <c r="AZ91" s="131"/>
      <c r="BA91" s="131"/>
      <c r="BB91" s="211">
        <f t="shared" ref="BB91:BN100" si="52">IF($N91=BB$10,IF($O91 = "",$M91 * -1,$M91),0)+IF($S91=BB$10,IF($T91 = "",$R91 * -1,$R91),0)+IF($Y91=BB$10,IF($Z91 = "",$X91 * -1,$X91),0)+IF($AD91=BB$10,IF($AE91 = "",$AC91* -1,$AC91 ),0)</f>
        <v>0</v>
      </c>
      <c r="BC91" s="211">
        <f t="shared" si="52"/>
        <v>0</v>
      </c>
      <c r="BD91" s="211">
        <f t="shared" si="52"/>
        <v>0</v>
      </c>
      <c r="BE91" s="211">
        <f t="shared" si="52"/>
        <v>0</v>
      </c>
      <c r="BF91" s="211">
        <f t="shared" si="52"/>
        <v>0</v>
      </c>
      <c r="BG91" s="211">
        <f t="shared" si="52"/>
        <v>0</v>
      </c>
      <c r="BH91" s="211">
        <f t="shared" si="52"/>
        <v>0</v>
      </c>
      <c r="BI91" s="211">
        <f t="shared" si="52"/>
        <v>0</v>
      </c>
      <c r="BJ91" s="211">
        <f t="shared" si="52"/>
        <v>0</v>
      </c>
      <c r="BK91" s="211">
        <f t="shared" si="52"/>
        <v>0</v>
      </c>
      <c r="BL91" s="211">
        <f t="shared" si="52"/>
        <v>0</v>
      </c>
      <c r="BM91" s="211">
        <f t="shared" si="52"/>
        <v>0</v>
      </c>
      <c r="BN91" s="211">
        <f t="shared" si="52"/>
        <v>0</v>
      </c>
      <c r="BO91" s="211"/>
      <c r="BP91" s="131"/>
      <c r="BQ91" s="308">
        <f t="shared" si="47"/>
        <v>0</v>
      </c>
      <c r="BR91" s="308">
        <f t="shared" si="48"/>
        <v>0</v>
      </c>
      <c r="BS91" s="131"/>
      <c r="BT91" s="131"/>
      <c r="BU91" s="131"/>
    </row>
    <row r="92" spans="1:73" s="177" customFormat="1" ht="15" customHeight="1" x14ac:dyDescent="0.25">
      <c r="A92" s="131"/>
      <c r="B92" s="241">
        <f t="shared" si="49"/>
        <v>82</v>
      </c>
      <c r="C92" s="242">
        <f t="shared" si="50"/>
        <v>10087.68</v>
      </c>
      <c r="D92" s="256"/>
      <c r="E92" s="257"/>
      <c r="F92" s="247">
        <f t="shared" si="39"/>
        <v>0</v>
      </c>
      <c r="G92" s="266"/>
      <c r="H92" s="267"/>
      <c r="I92" s="267"/>
      <c r="J92" s="268"/>
      <c r="K92" s="244">
        <f t="shared" si="40"/>
        <v>82</v>
      </c>
      <c r="L92" s="245">
        <f t="shared" si="41"/>
        <v>0</v>
      </c>
      <c r="M92" s="280"/>
      <c r="N92" s="281" t="s">
        <v>110</v>
      </c>
      <c r="O92" s="277"/>
      <c r="P92" s="277"/>
      <c r="Q92" s="283" t="s">
        <v>111</v>
      </c>
      <c r="R92" s="280"/>
      <c r="S92" s="281" t="s">
        <v>110</v>
      </c>
      <c r="T92" s="279"/>
      <c r="U92" s="279"/>
      <c r="V92" s="283" t="s">
        <v>111</v>
      </c>
      <c r="W92" s="246">
        <f t="shared" si="42"/>
        <v>82</v>
      </c>
      <c r="X92" s="285"/>
      <c r="Y92" s="281" t="s">
        <v>110</v>
      </c>
      <c r="Z92" s="279"/>
      <c r="AA92" s="279"/>
      <c r="AB92" s="283" t="s">
        <v>111</v>
      </c>
      <c r="AC92" s="285"/>
      <c r="AD92" s="267" t="s">
        <v>110</v>
      </c>
      <c r="AE92" s="279"/>
      <c r="AF92" s="279"/>
      <c r="AG92" s="268" t="s">
        <v>111</v>
      </c>
      <c r="AH92" s="46"/>
      <c r="AI92" s="131">
        <f t="shared" si="43"/>
        <v>0</v>
      </c>
      <c r="AJ92" s="131">
        <f t="shared" si="44"/>
        <v>0</v>
      </c>
      <c r="AK92" s="131">
        <f t="shared" si="45"/>
        <v>0</v>
      </c>
      <c r="AL92" s="131">
        <f t="shared" si="46"/>
        <v>0</v>
      </c>
      <c r="AM92" s="131"/>
      <c r="AN92" s="131"/>
      <c r="AO92" s="143"/>
      <c r="AP92" s="131"/>
      <c r="AQ92" s="143"/>
      <c r="AR92" s="222"/>
      <c r="AS92" s="143"/>
      <c r="AT92" s="152"/>
      <c r="AU92" s="131"/>
      <c r="AV92" s="152"/>
      <c r="AW92" s="131"/>
      <c r="AX92" s="131"/>
      <c r="AY92" s="131"/>
      <c r="AZ92" s="131"/>
      <c r="BA92" s="131"/>
      <c r="BB92" s="211">
        <f t="shared" si="52"/>
        <v>0</v>
      </c>
      <c r="BC92" s="211">
        <f t="shared" si="52"/>
        <v>0</v>
      </c>
      <c r="BD92" s="211">
        <f t="shared" si="52"/>
        <v>0</v>
      </c>
      <c r="BE92" s="211">
        <f t="shared" si="52"/>
        <v>0</v>
      </c>
      <c r="BF92" s="211">
        <f t="shared" si="52"/>
        <v>0</v>
      </c>
      <c r="BG92" s="211">
        <f t="shared" si="52"/>
        <v>0</v>
      </c>
      <c r="BH92" s="211">
        <f t="shared" si="52"/>
        <v>0</v>
      </c>
      <c r="BI92" s="211">
        <f t="shared" si="52"/>
        <v>0</v>
      </c>
      <c r="BJ92" s="211">
        <f t="shared" si="52"/>
        <v>0</v>
      </c>
      <c r="BK92" s="211">
        <f t="shared" si="52"/>
        <v>0</v>
      </c>
      <c r="BL92" s="211">
        <f t="shared" si="52"/>
        <v>0</v>
      </c>
      <c r="BM92" s="211">
        <f t="shared" si="52"/>
        <v>0</v>
      </c>
      <c r="BN92" s="211">
        <f t="shared" si="52"/>
        <v>0</v>
      </c>
      <c r="BO92" s="211"/>
      <c r="BP92" s="131"/>
      <c r="BQ92" s="308">
        <f t="shared" si="47"/>
        <v>0</v>
      </c>
      <c r="BR92" s="308">
        <f t="shared" si="48"/>
        <v>0</v>
      </c>
      <c r="BS92" s="131"/>
      <c r="BT92" s="131"/>
      <c r="BU92" s="131"/>
    </row>
    <row r="93" spans="1:73" s="177" customFormat="1" ht="15" customHeight="1" x14ac:dyDescent="0.25">
      <c r="A93" s="131"/>
      <c r="B93" s="241">
        <f t="shared" si="49"/>
        <v>83</v>
      </c>
      <c r="C93" s="242">
        <f t="shared" si="50"/>
        <v>10087.68</v>
      </c>
      <c r="D93" s="256"/>
      <c r="E93" s="257"/>
      <c r="F93" s="247">
        <f t="shared" si="39"/>
        <v>0</v>
      </c>
      <c r="G93" s="266"/>
      <c r="H93" s="267"/>
      <c r="I93" s="267"/>
      <c r="J93" s="268"/>
      <c r="K93" s="244">
        <f t="shared" si="40"/>
        <v>83</v>
      </c>
      <c r="L93" s="245">
        <f t="shared" si="41"/>
        <v>0</v>
      </c>
      <c r="M93" s="280"/>
      <c r="N93" s="281" t="s">
        <v>110</v>
      </c>
      <c r="O93" s="277"/>
      <c r="P93" s="277"/>
      <c r="Q93" s="283" t="s">
        <v>111</v>
      </c>
      <c r="R93" s="280"/>
      <c r="S93" s="281" t="s">
        <v>110</v>
      </c>
      <c r="T93" s="279"/>
      <c r="U93" s="279"/>
      <c r="V93" s="283" t="s">
        <v>111</v>
      </c>
      <c r="W93" s="246">
        <f t="shared" si="42"/>
        <v>83</v>
      </c>
      <c r="X93" s="285"/>
      <c r="Y93" s="281" t="s">
        <v>110</v>
      </c>
      <c r="Z93" s="279"/>
      <c r="AA93" s="279"/>
      <c r="AB93" s="283" t="s">
        <v>111</v>
      </c>
      <c r="AC93" s="285"/>
      <c r="AD93" s="267" t="s">
        <v>110</v>
      </c>
      <c r="AE93" s="279"/>
      <c r="AF93" s="279"/>
      <c r="AG93" s="268" t="s">
        <v>111</v>
      </c>
      <c r="AH93" s="46"/>
      <c r="AI93" s="131">
        <f t="shared" si="43"/>
        <v>0</v>
      </c>
      <c r="AJ93" s="131">
        <f t="shared" si="44"/>
        <v>0</v>
      </c>
      <c r="AK93" s="131">
        <f t="shared" si="45"/>
        <v>0</v>
      </c>
      <c r="AL93" s="131">
        <f t="shared" si="46"/>
        <v>0</v>
      </c>
      <c r="AM93" s="131"/>
      <c r="AN93" s="131"/>
      <c r="AO93" s="143"/>
      <c r="AP93" s="131"/>
      <c r="AQ93" s="143"/>
      <c r="AR93" s="222"/>
      <c r="AS93" s="143"/>
      <c r="AT93" s="152"/>
      <c r="AU93" s="131"/>
      <c r="AV93" s="152"/>
      <c r="AW93" s="131"/>
      <c r="AX93" s="131"/>
      <c r="AY93" s="131"/>
      <c r="AZ93" s="131"/>
      <c r="BA93" s="131"/>
      <c r="BB93" s="211">
        <f t="shared" si="52"/>
        <v>0</v>
      </c>
      <c r="BC93" s="211">
        <f t="shared" si="52"/>
        <v>0</v>
      </c>
      <c r="BD93" s="211">
        <f t="shared" si="52"/>
        <v>0</v>
      </c>
      <c r="BE93" s="211">
        <f t="shared" si="52"/>
        <v>0</v>
      </c>
      <c r="BF93" s="211">
        <f t="shared" si="52"/>
        <v>0</v>
      </c>
      <c r="BG93" s="211">
        <f t="shared" si="52"/>
        <v>0</v>
      </c>
      <c r="BH93" s="211">
        <f t="shared" si="52"/>
        <v>0</v>
      </c>
      <c r="BI93" s="211">
        <f t="shared" si="52"/>
        <v>0</v>
      </c>
      <c r="BJ93" s="211">
        <f t="shared" si="52"/>
        <v>0</v>
      </c>
      <c r="BK93" s="211">
        <f t="shared" si="52"/>
        <v>0</v>
      </c>
      <c r="BL93" s="211">
        <f t="shared" si="52"/>
        <v>0</v>
      </c>
      <c r="BM93" s="211">
        <f t="shared" si="52"/>
        <v>0</v>
      </c>
      <c r="BN93" s="211">
        <f t="shared" si="52"/>
        <v>0</v>
      </c>
      <c r="BO93" s="211"/>
      <c r="BP93" s="131"/>
      <c r="BQ93" s="308">
        <f t="shared" si="47"/>
        <v>0</v>
      </c>
      <c r="BR93" s="308">
        <f t="shared" si="48"/>
        <v>0</v>
      </c>
      <c r="BS93" s="131"/>
      <c r="BT93" s="131"/>
      <c r="BU93" s="131"/>
    </row>
    <row r="94" spans="1:73" s="177" customFormat="1" ht="15" customHeight="1" x14ac:dyDescent="0.25">
      <c r="A94" s="131"/>
      <c r="B94" s="241">
        <f t="shared" si="49"/>
        <v>84</v>
      </c>
      <c r="C94" s="242">
        <f t="shared" si="50"/>
        <v>10087.68</v>
      </c>
      <c r="D94" s="256"/>
      <c r="E94" s="257"/>
      <c r="F94" s="247">
        <f t="shared" si="39"/>
        <v>0</v>
      </c>
      <c r="G94" s="266"/>
      <c r="H94" s="267"/>
      <c r="I94" s="267"/>
      <c r="J94" s="268"/>
      <c r="K94" s="244">
        <f t="shared" si="40"/>
        <v>84</v>
      </c>
      <c r="L94" s="245">
        <f t="shared" si="41"/>
        <v>0</v>
      </c>
      <c r="M94" s="280"/>
      <c r="N94" s="281" t="s">
        <v>110</v>
      </c>
      <c r="O94" s="277"/>
      <c r="P94" s="277"/>
      <c r="Q94" s="283" t="s">
        <v>111</v>
      </c>
      <c r="R94" s="280"/>
      <c r="S94" s="281" t="s">
        <v>110</v>
      </c>
      <c r="T94" s="279"/>
      <c r="U94" s="279"/>
      <c r="V94" s="283" t="s">
        <v>111</v>
      </c>
      <c r="W94" s="246">
        <f t="shared" si="42"/>
        <v>84</v>
      </c>
      <c r="X94" s="285"/>
      <c r="Y94" s="281" t="s">
        <v>110</v>
      </c>
      <c r="Z94" s="279"/>
      <c r="AA94" s="279"/>
      <c r="AB94" s="283" t="s">
        <v>111</v>
      </c>
      <c r="AC94" s="285"/>
      <c r="AD94" s="267" t="s">
        <v>110</v>
      </c>
      <c r="AE94" s="279"/>
      <c r="AF94" s="279"/>
      <c r="AG94" s="268" t="s">
        <v>111</v>
      </c>
      <c r="AH94" s="46"/>
      <c r="AI94" s="131">
        <f t="shared" si="43"/>
        <v>0</v>
      </c>
      <c r="AJ94" s="131">
        <f t="shared" si="44"/>
        <v>0</v>
      </c>
      <c r="AK94" s="131">
        <f t="shared" si="45"/>
        <v>0</v>
      </c>
      <c r="AL94" s="131">
        <f t="shared" si="46"/>
        <v>0</v>
      </c>
      <c r="AM94" s="131"/>
      <c r="AN94" s="131"/>
      <c r="AO94" s="143"/>
      <c r="AP94" s="131"/>
      <c r="AQ94" s="143"/>
      <c r="AR94" s="222"/>
      <c r="AS94" s="143"/>
      <c r="AT94" s="152"/>
      <c r="AU94" s="131"/>
      <c r="AV94" s="152"/>
      <c r="AW94" s="131"/>
      <c r="AX94" s="131"/>
      <c r="AY94" s="131"/>
      <c r="AZ94" s="131"/>
      <c r="BA94" s="131"/>
      <c r="BB94" s="211">
        <f t="shared" si="52"/>
        <v>0</v>
      </c>
      <c r="BC94" s="211">
        <f t="shared" si="52"/>
        <v>0</v>
      </c>
      <c r="BD94" s="211">
        <f t="shared" si="52"/>
        <v>0</v>
      </c>
      <c r="BE94" s="211">
        <f t="shared" si="52"/>
        <v>0</v>
      </c>
      <c r="BF94" s="211">
        <f t="shared" si="52"/>
        <v>0</v>
      </c>
      <c r="BG94" s="211">
        <f t="shared" si="52"/>
        <v>0</v>
      </c>
      <c r="BH94" s="211">
        <f t="shared" si="52"/>
        <v>0</v>
      </c>
      <c r="BI94" s="211">
        <f t="shared" si="52"/>
        <v>0</v>
      </c>
      <c r="BJ94" s="211">
        <f t="shared" si="52"/>
        <v>0</v>
      </c>
      <c r="BK94" s="211">
        <f t="shared" si="52"/>
        <v>0</v>
      </c>
      <c r="BL94" s="211">
        <f t="shared" si="52"/>
        <v>0</v>
      </c>
      <c r="BM94" s="211">
        <f t="shared" si="52"/>
        <v>0</v>
      </c>
      <c r="BN94" s="211">
        <f t="shared" si="52"/>
        <v>0</v>
      </c>
      <c r="BO94" s="211"/>
      <c r="BP94" s="131"/>
      <c r="BQ94" s="308">
        <f t="shared" si="47"/>
        <v>0</v>
      </c>
      <c r="BR94" s="308">
        <f t="shared" si="48"/>
        <v>0</v>
      </c>
      <c r="BS94" s="131"/>
      <c r="BT94" s="131"/>
      <c r="BU94" s="131"/>
    </row>
    <row r="95" spans="1:73" s="177" customFormat="1" ht="15" customHeight="1" x14ac:dyDescent="0.25">
      <c r="A95" s="131"/>
      <c r="B95" s="241">
        <f t="shared" si="49"/>
        <v>85</v>
      </c>
      <c r="C95" s="242">
        <f t="shared" si="50"/>
        <v>10087.68</v>
      </c>
      <c r="D95" s="256"/>
      <c r="E95" s="257"/>
      <c r="F95" s="247">
        <f t="shared" si="39"/>
        <v>0</v>
      </c>
      <c r="G95" s="266"/>
      <c r="H95" s="267"/>
      <c r="I95" s="267"/>
      <c r="J95" s="268"/>
      <c r="K95" s="244">
        <f t="shared" si="40"/>
        <v>85</v>
      </c>
      <c r="L95" s="245">
        <f t="shared" si="41"/>
        <v>0</v>
      </c>
      <c r="M95" s="280"/>
      <c r="N95" s="281" t="s">
        <v>110</v>
      </c>
      <c r="O95" s="277"/>
      <c r="P95" s="277"/>
      <c r="Q95" s="283" t="s">
        <v>111</v>
      </c>
      <c r="R95" s="280"/>
      <c r="S95" s="281" t="s">
        <v>110</v>
      </c>
      <c r="T95" s="279"/>
      <c r="U95" s="279"/>
      <c r="V95" s="283" t="s">
        <v>111</v>
      </c>
      <c r="W95" s="246">
        <f t="shared" si="42"/>
        <v>85</v>
      </c>
      <c r="X95" s="285"/>
      <c r="Y95" s="281" t="s">
        <v>110</v>
      </c>
      <c r="Z95" s="279"/>
      <c r="AA95" s="279"/>
      <c r="AB95" s="283" t="s">
        <v>111</v>
      </c>
      <c r="AC95" s="285"/>
      <c r="AD95" s="267" t="s">
        <v>110</v>
      </c>
      <c r="AE95" s="279"/>
      <c r="AF95" s="279"/>
      <c r="AG95" s="268" t="s">
        <v>111</v>
      </c>
      <c r="AH95" s="46"/>
      <c r="AI95" s="131">
        <f t="shared" si="43"/>
        <v>0</v>
      </c>
      <c r="AJ95" s="131">
        <f t="shared" si="44"/>
        <v>0</v>
      </c>
      <c r="AK95" s="131">
        <f t="shared" si="45"/>
        <v>0</v>
      </c>
      <c r="AL95" s="131">
        <f t="shared" si="46"/>
        <v>0</v>
      </c>
      <c r="AM95" s="131"/>
      <c r="AN95" s="131"/>
      <c r="AO95" s="143"/>
      <c r="AP95" s="131"/>
      <c r="AQ95" s="143"/>
      <c r="AR95" s="222"/>
      <c r="AS95" s="143"/>
      <c r="AT95" s="152"/>
      <c r="AU95" s="131"/>
      <c r="AV95" s="152"/>
      <c r="AW95" s="131"/>
      <c r="AX95" s="131"/>
      <c r="AY95" s="131"/>
      <c r="AZ95" s="131"/>
      <c r="BA95" s="131"/>
      <c r="BB95" s="211">
        <f t="shared" si="52"/>
        <v>0</v>
      </c>
      <c r="BC95" s="211">
        <f t="shared" si="52"/>
        <v>0</v>
      </c>
      <c r="BD95" s="211">
        <f t="shared" si="52"/>
        <v>0</v>
      </c>
      <c r="BE95" s="211">
        <f t="shared" si="52"/>
        <v>0</v>
      </c>
      <c r="BF95" s="211">
        <f t="shared" si="52"/>
        <v>0</v>
      </c>
      <c r="BG95" s="211">
        <f t="shared" si="52"/>
        <v>0</v>
      </c>
      <c r="BH95" s="211">
        <f t="shared" si="52"/>
        <v>0</v>
      </c>
      <c r="BI95" s="211">
        <f t="shared" si="52"/>
        <v>0</v>
      </c>
      <c r="BJ95" s="211">
        <f t="shared" si="52"/>
        <v>0</v>
      </c>
      <c r="BK95" s="211">
        <f t="shared" si="52"/>
        <v>0</v>
      </c>
      <c r="BL95" s="211">
        <f t="shared" si="52"/>
        <v>0</v>
      </c>
      <c r="BM95" s="211">
        <f t="shared" si="52"/>
        <v>0</v>
      </c>
      <c r="BN95" s="211">
        <f t="shared" si="52"/>
        <v>0</v>
      </c>
      <c r="BO95" s="211"/>
      <c r="BP95" s="131"/>
      <c r="BQ95" s="308">
        <f t="shared" si="47"/>
        <v>0</v>
      </c>
      <c r="BR95" s="308">
        <f t="shared" si="48"/>
        <v>0</v>
      </c>
      <c r="BS95" s="131"/>
      <c r="BT95" s="131"/>
      <c r="BU95" s="131"/>
    </row>
    <row r="96" spans="1:73" s="177" customFormat="1" ht="15" customHeight="1" x14ac:dyDescent="0.25">
      <c r="A96" s="131"/>
      <c r="B96" s="241">
        <f t="shared" si="49"/>
        <v>86</v>
      </c>
      <c r="C96" s="242">
        <f t="shared" si="50"/>
        <v>10087.68</v>
      </c>
      <c r="D96" s="256"/>
      <c r="E96" s="257"/>
      <c r="F96" s="247">
        <f t="shared" si="39"/>
        <v>0</v>
      </c>
      <c r="G96" s="266"/>
      <c r="H96" s="267"/>
      <c r="I96" s="267"/>
      <c r="J96" s="268"/>
      <c r="K96" s="244">
        <f t="shared" si="40"/>
        <v>86</v>
      </c>
      <c r="L96" s="245">
        <f t="shared" si="41"/>
        <v>0</v>
      </c>
      <c r="M96" s="280"/>
      <c r="N96" s="281" t="s">
        <v>110</v>
      </c>
      <c r="O96" s="277"/>
      <c r="P96" s="277"/>
      <c r="Q96" s="283" t="s">
        <v>111</v>
      </c>
      <c r="R96" s="280"/>
      <c r="S96" s="281" t="s">
        <v>110</v>
      </c>
      <c r="T96" s="279"/>
      <c r="U96" s="279"/>
      <c r="V96" s="283" t="s">
        <v>111</v>
      </c>
      <c r="W96" s="246">
        <f t="shared" si="42"/>
        <v>86</v>
      </c>
      <c r="X96" s="285"/>
      <c r="Y96" s="281" t="s">
        <v>110</v>
      </c>
      <c r="Z96" s="279"/>
      <c r="AA96" s="279"/>
      <c r="AB96" s="283" t="s">
        <v>111</v>
      </c>
      <c r="AC96" s="285"/>
      <c r="AD96" s="267" t="s">
        <v>110</v>
      </c>
      <c r="AE96" s="279"/>
      <c r="AF96" s="279"/>
      <c r="AG96" s="268" t="s">
        <v>111</v>
      </c>
      <c r="AH96" s="46"/>
      <c r="AI96" s="131">
        <f t="shared" si="43"/>
        <v>0</v>
      </c>
      <c r="AJ96" s="131">
        <f t="shared" si="44"/>
        <v>0</v>
      </c>
      <c r="AK96" s="131">
        <f t="shared" si="45"/>
        <v>0</v>
      </c>
      <c r="AL96" s="131">
        <f t="shared" si="46"/>
        <v>0</v>
      </c>
      <c r="AM96" s="131"/>
      <c r="AN96" s="131"/>
      <c r="AO96" s="143"/>
      <c r="AP96" s="131"/>
      <c r="AQ96" s="143"/>
      <c r="AR96" s="222"/>
      <c r="AS96" s="143"/>
      <c r="AT96" s="152"/>
      <c r="AU96" s="131"/>
      <c r="AV96" s="152"/>
      <c r="AW96" s="131"/>
      <c r="AX96" s="131"/>
      <c r="AY96" s="131"/>
      <c r="AZ96" s="131"/>
      <c r="BA96" s="131"/>
      <c r="BB96" s="211">
        <f t="shared" si="52"/>
        <v>0</v>
      </c>
      <c r="BC96" s="211">
        <f t="shared" si="52"/>
        <v>0</v>
      </c>
      <c r="BD96" s="211">
        <f t="shared" si="52"/>
        <v>0</v>
      </c>
      <c r="BE96" s="211">
        <f t="shared" si="52"/>
        <v>0</v>
      </c>
      <c r="BF96" s="211">
        <f t="shared" si="52"/>
        <v>0</v>
      </c>
      <c r="BG96" s="211">
        <f t="shared" si="52"/>
        <v>0</v>
      </c>
      <c r="BH96" s="211">
        <f t="shared" si="52"/>
        <v>0</v>
      </c>
      <c r="BI96" s="211">
        <f t="shared" si="52"/>
        <v>0</v>
      </c>
      <c r="BJ96" s="211">
        <f t="shared" si="52"/>
        <v>0</v>
      </c>
      <c r="BK96" s="211">
        <f t="shared" si="52"/>
        <v>0</v>
      </c>
      <c r="BL96" s="211">
        <f t="shared" si="52"/>
        <v>0</v>
      </c>
      <c r="BM96" s="211">
        <f t="shared" si="52"/>
        <v>0</v>
      </c>
      <c r="BN96" s="211">
        <f t="shared" si="52"/>
        <v>0</v>
      </c>
      <c r="BO96" s="211"/>
      <c r="BP96" s="131"/>
      <c r="BQ96" s="308">
        <f t="shared" si="47"/>
        <v>0</v>
      </c>
      <c r="BR96" s="308">
        <f t="shared" si="48"/>
        <v>0</v>
      </c>
      <c r="BS96" s="131"/>
      <c r="BT96" s="131"/>
      <c r="BU96" s="131"/>
    </row>
    <row r="97" spans="1:73" s="177" customFormat="1" ht="15" customHeight="1" x14ac:dyDescent="0.25">
      <c r="A97" s="131"/>
      <c r="B97" s="241">
        <f t="shared" si="49"/>
        <v>87</v>
      </c>
      <c r="C97" s="242">
        <f t="shared" si="50"/>
        <v>10087.68</v>
      </c>
      <c r="D97" s="256"/>
      <c r="E97" s="257"/>
      <c r="F97" s="247">
        <f t="shared" si="39"/>
        <v>0</v>
      </c>
      <c r="G97" s="266"/>
      <c r="H97" s="267"/>
      <c r="I97" s="267"/>
      <c r="J97" s="268"/>
      <c r="K97" s="244">
        <f t="shared" si="40"/>
        <v>87</v>
      </c>
      <c r="L97" s="245">
        <f t="shared" si="41"/>
        <v>0</v>
      </c>
      <c r="M97" s="280"/>
      <c r="N97" s="281" t="s">
        <v>110</v>
      </c>
      <c r="O97" s="277"/>
      <c r="P97" s="277"/>
      <c r="Q97" s="283" t="s">
        <v>111</v>
      </c>
      <c r="R97" s="280"/>
      <c r="S97" s="281" t="s">
        <v>110</v>
      </c>
      <c r="T97" s="279"/>
      <c r="U97" s="279"/>
      <c r="V97" s="283" t="s">
        <v>111</v>
      </c>
      <c r="W97" s="246">
        <f t="shared" si="42"/>
        <v>87</v>
      </c>
      <c r="X97" s="285"/>
      <c r="Y97" s="281" t="s">
        <v>110</v>
      </c>
      <c r="Z97" s="279"/>
      <c r="AA97" s="279"/>
      <c r="AB97" s="283" t="s">
        <v>111</v>
      </c>
      <c r="AC97" s="285"/>
      <c r="AD97" s="267" t="s">
        <v>110</v>
      </c>
      <c r="AE97" s="279"/>
      <c r="AF97" s="279"/>
      <c r="AG97" s="268" t="s">
        <v>111</v>
      </c>
      <c r="AH97" s="46"/>
      <c r="AI97" s="131">
        <f t="shared" si="43"/>
        <v>0</v>
      </c>
      <c r="AJ97" s="131">
        <f t="shared" si="44"/>
        <v>0</v>
      </c>
      <c r="AK97" s="131">
        <f t="shared" si="45"/>
        <v>0</v>
      </c>
      <c r="AL97" s="131">
        <f t="shared" si="46"/>
        <v>0</v>
      </c>
      <c r="AM97" s="131"/>
      <c r="AN97" s="131"/>
      <c r="AO97" s="143"/>
      <c r="AP97" s="131"/>
      <c r="AQ97" s="143"/>
      <c r="AR97" s="222"/>
      <c r="AS97" s="143"/>
      <c r="AT97" s="152"/>
      <c r="AU97" s="131"/>
      <c r="AV97" s="152"/>
      <c r="AW97" s="131"/>
      <c r="AX97" s="131"/>
      <c r="AY97" s="131"/>
      <c r="AZ97" s="131"/>
      <c r="BA97" s="131"/>
      <c r="BB97" s="211">
        <f t="shared" si="52"/>
        <v>0</v>
      </c>
      <c r="BC97" s="211">
        <f t="shared" si="52"/>
        <v>0</v>
      </c>
      <c r="BD97" s="211">
        <f t="shared" si="52"/>
        <v>0</v>
      </c>
      <c r="BE97" s="211">
        <f t="shared" si="52"/>
        <v>0</v>
      </c>
      <c r="BF97" s="211">
        <f t="shared" si="52"/>
        <v>0</v>
      </c>
      <c r="BG97" s="211">
        <f t="shared" si="52"/>
        <v>0</v>
      </c>
      <c r="BH97" s="211">
        <f t="shared" si="52"/>
        <v>0</v>
      </c>
      <c r="BI97" s="211">
        <f t="shared" si="52"/>
        <v>0</v>
      </c>
      <c r="BJ97" s="211">
        <f t="shared" si="52"/>
        <v>0</v>
      </c>
      <c r="BK97" s="211">
        <f t="shared" si="52"/>
        <v>0</v>
      </c>
      <c r="BL97" s="211">
        <f t="shared" si="52"/>
        <v>0</v>
      </c>
      <c r="BM97" s="211">
        <f t="shared" si="52"/>
        <v>0</v>
      </c>
      <c r="BN97" s="211">
        <f t="shared" si="52"/>
        <v>0</v>
      </c>
      <c r="BO97" s="211"/>
      <c r="BP97" s="131"/>
      <c r="BQ97" s="308">
        <f t="shared" si="47"/>
        <v>0</v>
      </c>
      <c r="BR97" s="308">
        <f t="shared" si="48"/>
        <v>0</v>
      </c>
      <c r="BS97" s="131"/>
      <c r="BT97" s="131"/>
      <c r="BU97" s="131"/>
    </row>
    <row r="98" spans="1:73" s="177" customFormat="1" ht="15" customHeight="1" x14ac:dyDescent="0.25">
      <c r="A98" s="131"/>
      <c r="B98" s="241">
        <f t="shared" si="49"/>
        <v>88</v>
      </c>
      <c r="C98" s="242">
        <f t="shared" si="50"/>
        <v>10087.68</v>
      </c>
      <c r="D98" s="256"/>
      <c r="E98" s="257"/>
      <c r="F98" s="247">
        <f t="shared" si="39"/>
        <v>0</v>
      </c>
      <c r="G98" s="266"/>
      <c r="H98" s="267"/>
      <c r="I98" s="267"/>
      <c r="J98" s="268"/>
      <c r="K98" s="244">
        <f t="shared" si="40"/>
        <v>88</v>
      </c>
      <c r="L98" s="245">
        <f t="shared" si="41"/>
        <v>0</v>
      </c>
      <c r="M98" s="280"/>
      <c r="N98" s="281" t="s">
        <v>110</v>
      </c>
      <c r="O98" s="277"/>
      <c r="P98" s="277"/>
      <c r="Q98" s="283" t="s">
        <v>111</v>
      </c>
      <c r="R98" s="280"/>
      <c r="S98" s="281" t="s">
        <v>110</v>
      </c>
      <c r="T98" s="279"/>
      <c r="U98" s="279"/>
      <c r="V98" s="283" t="s">
        <v>111</v>
      </c>
      <c r="W98" s="246">
        <f t="shared" si="42"/>
        <v>88</v>
      </c>
      <c r="X98" s="285"/>
      <c r="Y98" s="281" t="s">
        <v>110</v>
      </c>
      <c r="Z98" s="279"/>
      <c r="AA98" s="279"/>
      <c r="AB98" s="283" t="s">
        <v>111</v>
      </c>
      <c r="AC98" s="285"/>
      <c r="AD98" s="267" t="s">
        <v>110</v>
      </c>
      <c r="AE98" s="279"/>
      <c r="AF98" s="279"/>
      <c r="AG98" s="268" t="s">
        <v>111</v>
      </c>
      <c r="AH98" s="46"/>
      <c r="AI98" s="131">
        <f t="shared" si="43"/>
        <v>0</v>
      </c>
      <c r="AJ98" s="131">
        <f t="shared" si="44"/>
        <v>0</v>
      </c>
      <c r="AK98" s="131">
        <f t="shared" si="45"/>
        <v>0</v>
      </c>
      <c r="AL98" s="131">
        <f t="shared" si="46"/>
        <v>0</v>
      </c>
      <c r="AM98" s="131"/>
      <c r="AN98" s="131"/>
      <c r="AO98" s="143"/>
      <c r="AP98" s="131"/>
      <c r="AQ98" s="143"/>
      <c r="AR98" s="222"/>
      <c r="AS98" s="143"/>
      <c r="AT98" s="152"/>
      <c r="AU98" s="131"/>
      <c r="AV98" s="152"/>
      <c r="AW98" s="131"/>
      <c r="AX98" s="131"/>
      <c r="AY98" s="131"/>
      <c r="AZ98" s="131"/>
      <c r="BA98" s="131"/>
      <c r="BB98" s="211">
        <f t="shared" si="52"/>
        <v>0</v>
      </c>
      <c r="BC98" s="211">
        <f t="shared" si="52"/>
        <v>0</v>
      </c>
      <c r="BD98" s="211">
        <f t="shared" si="52"/>
        <v>0</v>
      </c>
      <c r="BE98" s="211">
        <f t="shared" si="52"/>
        <v>0</v>
      </c>
      <c r="BF98" s="211">
        <f t="shared" si="52"/>
        <v>0</v>
      </c>
      <c r="BG98" s="211">
        <f t="shared" si="52"/>
        <v>0</v>
      </c>
      <c r="BH98" s="211">
        <f t="shared" si="52"/>
        <v>0</v>
      </c>
      <c r="BI98" s="211">
        <f t="shared" si="52"/>
        <v>0</v>
      </c>
      <c r="BJ98" s="211">
        <f t="shared" si="52"/>
        <v>0</v>
      </c>
      <c r="BK98" s="211">
        <f t="shared" si="52"/>
        <v>0</v>
      </c>
      <c r="BL98" s="211">
        <f t="shared" si="52"/>
        <v>0</v>
      </c>
      <c r="BM98" s="211">
        <f t="shared" si="52"/>
        <v>0</v>
      </c>
      <c r="BN98" s="211">
        <f t="shared" si="52"/>
        <v>0</v>
      </c>
      <c r="BO98" s="211"/>
      <c r="BP98" s="131"/>
      <c r="BQ98" s="308">
        <f t="shared" si="47"/>
        <v>0</v>
      </c>
      <c r="BR98" s="308">
        <f t="shared" si="48"/>
        <v>0</v>
      </c>
      <c r="BS98" s="131"/>
      <c r="BT98" s="131"/>
      <c r="BU98" s="131"/>
    </row>
    <row r="99" spans="1:73" s="177" customFormat="1" ht="15" customHeight="1" x14ac:dyDescent="0.25">
      <c r="A99" s="131"/>
      <c r="B99" s="241">
        <f t="shared" si="49"/>
        <v>89</v>
      </c>
      <c r="C99" s="242">
        <f t="shared" si="50"/>
        <v>10087.68</v>
      </c>
      <c r="D99" s="256"/>
      <c r="E99" s="257"/>
      <c r="F99" s="247">
        <f t="shared" si="39"/>
        <v>0</v>
      </c>
      <c r="G99" s="266"/>
      <c r="H99" s="267"/>
      <c r="I99" s="267"/>
      <c r="J99" s="268"/>
      <c r="K99" s="244">
        <f t="shared" si="40"/>
        <v>89</v>
      </c>
      <c r="L99" s="245">
        <f t="shared" si="41"/>
        <v>0</v>
      </c>
      <c r="M99" s="280"/>
      <c r="N99" s="281" t="s">
        <v>110</v>
      </c>
      <c r="O99" s="277"/>
      <c r="P99" s="277"/>
      <c r="Q99" s="283" t="s">
        <v>111</v>
      </c>
      <c r="R99" s="280"/>
      <c r="S99" s="281" t="s">
        <v>110</v>
      </c>
      <c r="T99" s="279"/>
      <c r="U99" s="279"/>
      <c r="V99" s="283" t="s">
        <v>111</v>
      </c>
      <c r="W99" s="246">
        <f t="shared" si="42"/>
        <v>89</v>
      </c>
      <c r="X99" s="285"/>
      <c r="Y99" s="281" t="s">
        <v>110</v>
      </c>
      <c r="Z99" s="279"/>
      <c r="AA99" s="279"/>
      <c r="AB99" s="283" t="s">
        <v>111</v>
      </c>
      <c r="AC99" s="285"/>
      <c r="AD99" s="267" t="s">
        <v>110</v>
      </c>
      <c r="AE99" s="279"/>
      <c r="AF99" s="279"/>
      <c r="AG99" s="268" t="s">
        <v>111</v>
      </c>
      <c r="AH99" s="46"/>
      <c r="AI99" s="131">
        <f t="shared" si="43"/>
        <v>0</v>
      </c>
      <c r="AJ99" s="131">
        <f t="shared" si="44"/>
        <v>0</v>
      </c>
      <c r="AK99" s="131">
        <f t="shared" si="45"/>
        <v>0</v>
      </c>
      <c r="AL99" s="131">
        <f t="shared" si="46"/>
        <v>0</v>
      </c>
      <c r="AM99" s="131"/>
      <c r="AN99" s="131"/>
      <c r="AO99" s="143"/>
      <c r="AP99" s="131"/>
      <c r="AQ99" s="143"/>
      <c r="AR99" s="222"/>
      <c r="AS99" s="143"/>
      <c r="AT99" s="152"/>
      <c r="AU99" s="131"/>
      <c r="AV99" s="152"/>
      <c r="AW99" s="131"/>
      <c r="AX99" s="131"/>
      <c r="AY99" s="131"/>
      <c r="AZ99" s="131"/>
      <c r="BA99" s="131"/>
      <c r="BB99" s="211">
        <f t="shared" si="52"/>
        <v>0</v>
      </c>
      <c r="BC99" s="211">
        <f t="shared" si="52"/>
        <v>0</v>
      </c>
      <c r="BD99" s="211">
        <f t="shared" si="52"/>
        <v>0</v>
      </c>
      <c r="BE99" s="211">
        <f t="shared" si="52"/>
        <v>0</v>
      </c>
      <c r="BF99" s="211">
        <f t="shared" si="52"/>
        <v>0</v>
      </c>
      <c r="BG99" s="211">
        <f t="shared" si="52"/>
        <v>0</v>
      </c>
      <c r="BH99" s="211">
        <f t="shared" si="52"/>
        <v>0</v>
      </c>
      <c r="BI99" s="211">
        <f t="shared" si="52"/>
        <v>0</v>
      </c>
      <c r="BJ99" s="211">
        <f t="shared" si="52"/>
        <v>0</v>
      </c>
      <c r="BK99" s="211">
        <f t="shared" si="52"/>
        <v>0</v>
      </c>
      <c r="BL99" s="211">
        <f t="shared" si="52"/>
        <v>0</v>
      </c>
      <c r="BM99" s="211">
        <f t="shared" si="52"/>
        <v>0</v>
      </c>
      <c r="BN99" s="211">
        <f t="shared" si="52"/>
        <v>0</v>
      </c>
      <c r="BO99" s="211"/>
      <c r="BP99" s="131"/>
      <c r="BQ99" s="308">
        <f t="shared" si="47"/>
        <v>0</v>
      </c>
      <c r="BR99" s="308">
        <f t="shared" si="48"/>
        <v>0</v>
      </c>
      <c r="BS99" s="131"/>
      <c r="BT99" s="131"/>
      <c r="BU99" s="131"/>
    </row>
    <row r="100" spans="1:73" s="177" customFormat="1" ht="15" customHeight="1" x14ac:dyDescent="0.25">
      <c r="A100" s="131"/>
      <c r="B100" s="241">
        <f t="shared" si="49"/>
        <v>90</v>
      </c>
      <c r="C100" s="242">
        <f t="shared" si="50"/>
        <v>10087.68</v>
      </c>
      <c r="D100" s="256"/>
      <c r="E100" s="257"/>
      <c r="F100" s="247">
        <f t="shared" si="39"/>
        <v>0</v>
      </c>
      <c r="G100" s="266"/>
      <c r="H100" s="267"/>
      <c r="I100" s="267"/>
      <c r="J100" s="268"/>
      <c r="K100" s="244">
        <f t="shared" si="40"/>
        <v>90</v>
      </c>
      <c r="L100" s="245">
        <f t="shared" si="41"/>
        <v>0</v>
      </c>
      <c r="M100" s="280"/>
      <c r="N100" s="281" t="s">
        <v>110</v>
      </c>
      <c r="O100" s="277"/>
      <c r="P100" s="277"/>
      <c r="Q100" s="283" t="s">
        <v>111</v>
      </c>
      <c r="R100" s="280"/>
      <c r="S100" s="281" t="s">
        <v>110</v>
      </c>
      <c r="T100" s="279"/>
      <c r="U100" s="279"/>
      <c r="V100" s="283" t="s">
        <v>111</v>
      </c>
      <c r="W100" s="246">
        <f t="shared" si="42"/>
        <v>90</v>
      </c>
      <c r="X100" s="285"/>
      <c r="Y100" s="281" t="s">
        <v>110</v>
      </c>
      <c r="Z100" s="279"/>
      <c r="AA100" s="279"/>
      <c r="AB100" s="283" t="s">
        <v>111</v>
      </c>
      <c r="AC100" s="285"/>
      <c r="AD100" s="267" t="s">
        <v>110</v>
      </c>
      <c r="AE100" s="279"/>
      <c r="AF100" s="279"/>
      <c r="AG100" s="268" t="s">
        <v>111</v>
      </c>
      <c r="AH100" s="46"/>
      <c r="AI100" s="131">
        <f t="shared" si="43"/>
        <v>0</v>
      </c>
      <c r="AJ100" s="131">
        <f t="shared" si="44"/>
        <v>0</v>
      </c>
      <c r="AK100" s="131">
        <f t="shared" si="45"/>
        <v>0</v>
      </c>
      <c r="AL100" s="131">
        <f t="shared" si="46"/>
        <v>0</v>
      </c>
      <c r="AM100" s="131"/>
      <c r="AN100" s="131"/>
      <c r="AO100" s="143"/>
      <c r="AP100" s="131"/>
      <c r="AQ100" s="143"/>
      <c r="AR100" s="222"/>
      <c r="AS100" s="143"/>
      <c r="AT100" s="152"/>
      <c r="AU100" s="131"/>
      <c r="AV100" s="152"/>
      <c r="AW100" s="131"/>
      <c r="AX100" s="131"/>
      <c r="AY100" s="131"/>
      <c r="AZ100" s="131"/>
      <c r="BA100" s="131"/>
      <c r="BB100" s="211">
        <f t="shared" si="52"/>
        <v>0</v>
      </c>
      <c r="BC100" s="211">
        <f t="shared" si="52"/>
        <v>0</v>
      </c>
      <c r="BD100" s="211">
        <f t="shared" si="52"/>
        <v>0</v>
      </c>
      <c r="BE100" s="211">
        <f t="shared" si="52"/>
        <v>0</v>
      </c>
      <c r="BF100" s="211">
        <f t="shared" si="52"/>
        <v>0</v>
      </c>
      <c r="BG100" s="211">
        <f t="shared" si="52"/>
        <v>0</v>
      </c>
      <c r="BH100" s="211">
        <f t="shared" si="52"/>
        <v>0</v>
      </c>
      <c r="BI100" s="211">
        <f t="shared" si="52"/>
        <v>0</v>
      </c>
      <c r="BJ100" s="211">
        <f t="shared" si="52"/>
        <v>0</v>
      </c>
      <c r="BK100" s="211">
        <f t="shared" si="52"/>
        <v>0</v>
      </c>
      <c r="BL100" s="211">
        <f t="shared" si="52"/>
        <v>0</v>
      </c>
      <c r="BM100" s="211">
        <f t="shared" si="52"/>
        <v>0</v>
      </c>
      <c r="BN100" s="211">
        <f t="shared" si="52"/>
        <v>0</v>
      </c>
      <c r="BO100" s="211"/>
      <c r="BP100" s="131"/>
      <c r="BQ100" s="308">
        <f t="shared" si="47"/>
        <v>0</v>
      </c>
      <c r="BR100" s="308">
        <f t="shared" si="48"/>
        <v>0</v>
      </c>
      <c r="BS100" s="131"/>
      <c r="BT100" s="131"/>
      <c r="BU100" s="131"/>
    </row>
    <row r="101" spans="1:73" s="177" customFormat="1" ht="15" customHeight="1" x14ac:dyDescent="0.25">
      <c r="A101" s="131"/>
      <c r="B101" s="241">
        <f t="shared" si="49"/>
        <v>91</v>
      </c>
      <c r="C101" s="242">
        <f t="shared" si="50"/>
        <v>10087.68</v>
      </c>
      <c r="D101" s="256"/>
      <c r="E101" s="257"/>
      <c r="F101" s="247">
        <f t="shared" si="39"/>
        <v>0</v>
      </c>
      <c r="G101" s="266"/>
      <c r="H101" s="267"/>
      <c r="I101" s="267"/>
      <c r="J101" s="268"/>
      <c r="K101" s="244">
        <f t="shared" si="40"/>
        <v>91</v>
      </c>
      <c r="L101" s="245">
        <f t="shared" si="41"/>
        <v>0</v>
      </c>
      <c r="M101" s="280"/>
      <c r="N101" s="281" t="s">
        <v>110</v>
      </c>
      <c r="O101" s="277"/>
      <c r="P101" s="277"/>
      <c r="Q101" s="283" t="s">
        <v>111</v>
      </c>
      <c r="R101" s="280"/>
      <c r="S101" s="281" t="s">
        <v>110</v>
      </c>
      <c r="T101" s="279"/>
      <c r="U101" s="279"/>
      <c r="V101" s="283" t="s">
        <v>111</v>
      </c>
      <c r="W101" s="246">
        <f t="shared" si="42"/>
        <v>91</v>
      </c>
      <c r="X101" s="285"/>
      <c r="Y101" s="281" t="s">
        <v>110</v>
      </c>
      <c r="Z101" s="279"/>
      <c r="AA101" s="279"/>
      <c r="AB101" s="283" t="s">
        <v>111</v>
      </c>
      <c r="AC101" s="285"/>
      <c r="AD101" s="267" t="s">
        <v>110</v>
      </c>
      <c r="AE101" s="279"/>
      <c r="AF101" s="279"/>
      <c r="AG101" s="268" t="s">
        <v>111</v>
      </c>
      <c r="AH101" s="46"/>
      <c r="AI101" s="131">
        <f t="shared" si="43"/>
        <v>0</v>
      </c>
      <c r="AJ101" s="131">
        <f t="shared" si="44"/>
        <v>0</v>
      </c>
      <c r="AK101" s="131">
        <f t="shared" si="45"/>
        <v>0</v>
      </c>
      <c r="AL101" s="131">
        <f t="shared" si="46"/>
        <v>0</v>
      </c>
      <c r="AM101" s="131"/>
      <c r="AN101" s="131"/>
      <c r="AO101" s="143"/>
      <c r="AP101" s="131"/>
      <c r="AQ101" s="143"/>
      <c r="AR101" s="222"/>
      <c r="AS101" s="143"/>
      <c r="AT101" s="152"/>
      <c r="AU101" s="131"/>
      <c r="AV101" s="152"/>
      <c r="AW101" s="131"/>
      <c r="AX101" s="131"/>
      <c r="AY101" s="131"/>
      <c r="AZ101" s="131"/>
      <c r="BA101" s="131"/>
      <c r="BB101" s="211">
        <f t="shared" ref="BB101:BN110" si="53">IF($N101=BB$10,IF($O101 = "",$M101 * -1,$M101),0)+IF($S101=BB$10,IF($T101 = "",$R101 * -1,$R101),0)+IF($Y101=BB$10,IF($Z101 = "",$X101 * -1,$X101),0)+IF($AD101=BB$10,IF($AE101 = "",$AC101* -1,$AC101 ),0)</f>
        <v>0</v>
      </c>
      <c r="BC101" s="211">
        <f t="shared" si="53"/>
        <v>0</v>
      </c>
      <c r="BD101" s="211">
        <f t="shared" si="53"/>
        <v>0</v>
      </c>
      <c r="BE101" s="211">
        <f t="shared" si="53"/>
        <v>0</v>
      </c>
      <c r="BF101" s="211">
        <f t="shared" si="53"/>
        <v>0</v>
      </c>
      <c r="BG101" s="211">
        <f t="shared" si="53"/>
        <v>0</v>
      </c>
      <c r="BH101" s="211">
        <f t="shared" si="53"/>
        <v>0</v>
      </c>
      <c r="BI101" s="211">
        <f t="shared" si="53"/>
        <v>0</v>
      </c>
      <c r="BJ101" s="211">
        <f t="shared" si="53"/>
        <v>0</v>
      </c>
      <c r="BK101" s="211">
        <f t="shared" si="53"/>
        <v>0</v>
      </c>
      <c r="BL101" s="211">
        <f t="shared" si="53"/>
        <v>0</v>
      </c>
      <c r="BM101" s="211">
        <f t="shared" si="53"/>
        <v>0</v>
      </c>
      <c r="BN101" s="211">
        <f t="shared" si="53"/>
        <v>0</v>
      </c>
      <c r="BO101" s="211"/>
      <c r="BP101" s="131"/>
      <c r="BQ101" s="308">
        <f t="shared" si="47"/>
        <v>0</v>
      </c>
      <c r="BR101" s="308">
        <f t="shared" si="48"/>
        <v>0</v>
      </c>
      <c r="BS101" s="131"/>
      <c r="BT101" s="131"/>
      <c r="BU101" s="131"/>
    </row>
    <row r="102" spans="1:73" s="177" customFormat="1" ht="15" customHeight="1" x14ac:dyDescent="0.25">
      <c r="A102" s="131"/>
      <c r="B102" s="241">
        <f t="shared" si="49"/>
        <v>92</v>
      </c>
      <c r="C102" s="242">
        <f t="shared" si="50"/>
        <v>10087.68</v>
      </c>
      <c r="D102" s="256"/>
      <c r="E102" s="257"/>
      <c r="F102" s="247">
        <f t="shared" si="39"/>
        <v>0</v>
      </c>
      <c r="G102" s="266"/>
      <c r="H102" s="267"/>
      <c r="I102" s="267"/>
      <c r="J102" s="268"/>
      <c r="K102" s="244">
        <f t="shared" si="40"/>
        <v>92</v>
      </c>
      <c r="L102" s="245">
        <f t="shared" si="41"/>
        <v>0</v>
      </c>
      <c r="M102" s="280"/>
      <c r="N102" s="281" t="s">
        <v>110</v>
      </c>
      <c r="O102" s="277"/>
      <c r="P102" s="277"/>
      <c r="Q102" s="283" t="s">
        <v>111</v>
      </c>
      <c r="R102" s="280"/>
      <c r="S102" s="281" t="s">
        <v>110</v>
      </c>
      <c r="T102" s="279"/>
      <c r="U102" s="279"/>
      <c r="V102" s="283" t="s">
        <v>111</v>
      </c>
      <c r="W102" s="246">
        <f t="shared" si="42"/>
        <v>92</v>
      </c>
      <c r="X102" s="285"/>
      <c r="Y102" s="281" t="s">
        <v>110</v>
      </c>
      <c r="Z102" s="279"/>
      <c r="AA102" s="279"/>
      <c r="AB102" s="283" t="s">
        <v>111</v>
      </c>
      <c r="AC102" s="285"/>
      <c r="AD102" s="267" t="s">
        <v>110</v>
      </c>
      <c r="AE102" s="279"/>
      <c r="AF102" s="279"/>
      <c r="AG102" s="268" t="s">
        <v>111</v>
      </c>
      <c r="AH102" s="46"/>
      <c r="AI102" s="131">
        <f t="shared" si="43"/>
        <v>0</v>
      </c>
      <c r="AJ102" s="131">
        <f t="shared" si="44"/>
        <v>0</v>
      </c>
      <c r="AK102" s="131">
        <f t="shared" si="45"/>
        <v>0</v>
      </c>
      <c r="AL102" s="131">
        <f t="shared" si="46"/>
        <v>0</v>
      </c>
      <c r="AM102" s="131"/>
      <c r="AN102" s="131"/>
      <c r="AO102" s="143"/>
      <c r="AP102" s="131"/>
      <c r="AQ102" s="143"/>
      <c r="AR102" s="222"/>
      <c r="AS102" s="143"/>
      <c r="AT102" s="152"/>
      <c r="AU102" s="131"/>
      <c r="AV102" s="152"/>
      <c r="AW102" s="131"/>
      <c r="AX102" s="131"/>
      <c r="AY102" s="131"/>
      <c r="AZ102" s="131"/>
      <c r="BA102" s="131"/>
      <c r="BB102" s="211">
        <f t="shared" si="53"/>
        <v>0</v>
      </c>
      <c r="BC102" s="211">
        <f t="shared" si="53"/>
        <v>0</v>
      </c>
      <c r="BD102" s="211">
        <f t="shared" si="53"/>
        <v>0</v>
      </c>
      <c r="BE102" s="211">
        <f t="shared" si="53"/>
        <v>0</v>
      </c>
      <c r="BF102" s="211">
        <f t="shared" si="53"/>
        <v>0</v>
      </c>
      <c r="BG102" s="211">
        <f t="shared" si="53"/>
        <v>0</v>
      </c>
      <c r="BH102" s="211">
        <f t="shared" si="53"/>
        <v>0</v>
      </c>
      <c r="BI102" s="211">
        <f t="shared" si="53"/>
        <v>0</v>
      </c>
      <c r="BJ102" s="211">
        <f t="shared" si="53"/>
        <v>0</v>
      </c>
      <c r="BK102" s="211">
        <f t="shared" si="53"/>
        <v>0</v>
      </c>
      <c r="BL102" s="211">
        <f t="shared" si="53"/>
        <v>0</v>
      </c>
      <c r="BM102" s="211">
        <f t="shared" si="53"/>
        <v>0</v>
      </c>
      <c r="BN102" s="211">
        <f t="shared" si="53"/>
        <v>0</v>
      </c>
      <c r="BO102" s="211"/>
      <c r="BP102" s="131"/>
      <c r="BQ102" s="308">
        <f t="shared" si="47"/>
        <v>0</v>
      </c>
      <c r="BR102" s="308">
        <f t="shared" si="48"/>
        <v>0</v>
      </c>
      <c r="BS102" s="131"/>
      <c r="BT102" s="131"/>
      <c r="BU102" s="131"/>
    </row>
    <row r="103" spans="1:73" s="177" customFormat="1" ht="15" customHeight="1" x14ac:dyDescent="0.25">
      <c r="A103" s="131"/>
      <c r="B103" s="241">
        <f t="shared" si="49"/>
        <v>93</v>
      </c>
      <c r="C103" s="242">
        <f t="shared" si="50"/>
        <v>10087.68</v>
      </c>
      <c r="D103" s="256"/>
      <c r="E103" s="257"/>
      <c r="F103" s="247">
        <f t="shared" si="39"/>
        <v>0</v>
      </c>
      <c r="G103" s="266"/>
      <c r="H103" s="267"/>
      <c r="I103" s="267"/>
      <c r="J103" s="268"/>
      <c r="K103" s="244">
        <f t="shared" si="40"/>
        <v>93</v>
      </c>
      <c r="L103" s="245">
        <f t="shared" si="41"/>
        <v>0</v>
      </c>
      <c r="M103" s="280"/>
      <c r="N103" s="281" t="s">
        <v>110</v>
      </c>
      <c r="O103" s="277"/>
      <c r="P103" s="277"/>
      <c r="Q103" s="283" t="s">
        <v>111</v>
      </c>
      <c r="R103" s="280"/>
      <c r="S103" s="281" t="s">
        <v>110</v>
      </c>
      <c r="T103" s="279"/>
      <c r="U103" s="279"/>
      <c r="V103" s="283" t="s">
        <v>111</v>
      </c>
      <c r="W103" s="246">
        <f t="shared" si="42"/>
        <v>93</v>
      </c>
      <c r="X103" s="285"/>
      <c r="Y103" s="281" t="s">
        <v>110</v>
      </c>
      <c r="Z103" s="279"/>
      <c r="AA103" s="279"/>
      <c r="AB103" s="283" t="s">
        <v>111</v>
      </c>
      <c r="AC103" s="285"/>
      <c r="AD103" s="267" t="s">
        <v>110</v>
      </c>
      <c r="AE103" s="279"/>
      <c r="AF103" s="279"/>
      <c r="AG103" s="268" t="s">
        <v>111</v>
      </c>
      <c r="AH103" s="46"/>
      <c r="AI103" s="131">
        <f t="shared" si="43"/>
        <v>0</v>
      </c>
      <c r="AJ103" s="131">
        <f t="shared" si="44"/>
        <v>0</v>
      </c>
      <c r="AK103" s="131">
        <f t="shared" si="45"/>
        <v>0</v>
      </c>
      <c r="AL103" s="131">
        <f t="shared" si="46"/>
        <v>0</v>
      </c>
      <c r="AM103" s="131"/>
      <c r="AN103" s="131"/>
      <c r="AO103" s="143"/>
      <c r="AP103" s="131"/>
      <c r="AQ103" s="143"/>
      <c r="AR103" s="222"/>
      <c r="AS103" s="143"/>
      <c r="AT103" s="152"/>
      <c r="AU103" s="131"/>
      <c r="AV103" s="152"/>
      <c r="AW103" s="131"/>
      <c r="AX103" s="131"/>
      <c r="AY103" s="131"/>
      <c r="AZ103" s="131"/>
      <c r="BA103" s="131"/>
      <c r="BB103" s="211">
        <f t="shared" si="53"/>
        <v>0</v>
      </c>
      <c r="BC103" s="211">
        <f t="shared" si="53"/>
        <v>0</v>
      </c>
      <c r="BD103" s="211">
        <f t="shared" si="53"/>
        <v>0</v>
      </c>
      <c r="BE103" s="211">
        <f t="shared" si="53"/>
        <v>0</v>
      </c>
      <c r="BF103" s="211">
        <f t="shared" si="53"/>
        <v>0</v>
      </c>
      <c r="BG103" s="211">
        <f t="shared" si="53"/>
        <v>0</v>
      </c>
      <c r="BH103" s="211">
        <f t="shared" si="53"/>
        <v>0</v>
      </c>
      <c r="BI103" s="211">
        <f t="shared" si="53"/>
        <v>0</v>
      </c>
      <c r="BJ103" s="211">
        <f t="shared" si="53"/>
        <v>0</v>
      </c>
      <c r="BK103" s="211">
        <f t="shared" si="53"/>
        <v>0</v>
      </c>
      <c r="BL103" s="211">
        <f t="shared" si="53"/>
        <v>0</v>
      </c>
      <c r="BM103" s="211">
        <f t="shared" si="53"/>
        <v>0</v>
      </c>
      <c r="BN103" s="211">
        <f t="shared" si="53"/>
        <v>0</v>
      </c>
      <c r="BO103" s="211"/>
      <c r="BP103" s="131"/>
      <c r="BQ103" s="308">
        <f t="shared" si="47"/>
        <v>0</v>
      </c>
      <c r="BR103" s="308">
        <f t="shared" si="48"/>
        <v>0</v>
      </c>
      <c r="BS103" s="131"/>
      <c r="BT103" s="131"/>
      <c r="BU103" s="131"/>
    </row>
    <row r="104" spans="1:73" s="177" customFormat="1" ht="15" customHeight="1" x14ac:dyDescent="0.25">
      <c r="A104" s="131"/>
      <c r="B104" s="241">
        <f t="shared" si="49"/>
        <v>94</v>
      </c>
      <c r="C104" s="242">
        <f t="shared" si="50"/>
        <v>10087.68</v>
      </c>
      <c r="D104" s="256"/>
      <c r="E104" s="257"/>
      <c r="F104" s="247">
        <f t="shared" si="39"/>
        <v>0</v>
      </c>
      <c r="G104" s="266"/>
      <c r="H104" s="267"/>
      <c r="I104" s="267"/>
      <c r="J104" s="268"/>
      <c r="K104" s="244">
        <f t="shared" si="40"/>
        <v>94</v>
      </c>
      <c r="L104" s="245">
        <f t="shared" si="41"/>
        <v>0</v>
      </c>
      <c r="M104" s="280"/>
      <c r="N104" s="281" t="s">
        <v>110</v>
      </c>
      <c r="O104" s="277"/>
      <c r="P104" s="277"/>
      <c r="Q104" s="283" t="s">
        <v>111</v>
      </c>
      <c r="R104" s="280"/>
      <c r="S104" s="281" t="s">
        <v>110</v>
      </c>
      <c r="T104" s="279"/>
      <c r="U104" s="279"/>
      <c r="V104" s="283" t="s">
        <v>111</v>
      </c>
      <c r="W104" s="246">
        <f t="shared" si="42"/>
        <v>94</v>
      </c>
      <c r="X104" s="285"/>
      <c r="Y104" s="281" t="s">
        <v>110</v>
      </c>
      <c r="Z104" s="279"/>
      <c r="AA104" s="279"/>
      <c r="AB104" s="283" t="s">
        <v>111</v>
      </c>
      <c r="AC104" s="285"/>
      <c r="AD104" s="267" t="s">
        <v>110</v>
      </c>
      <c r="AE104" s="279"/>
      <c r="AF104" s="279"/>
      <c r="AG104" s="268" t="s">
        <v>111</v>
      </c>
      <c r="AH104" s="46"/>
      <c r="AI104" s="131">
        <f t="shared" si="43"/>
        <v>0</v>
      </c>
      <c r="AJ104" s="131">
        <f t="shared" si="44"/>
        <v>0</v>
      </c>
      <c r="AK104" s="131">
        <f t="shared" si="45"/>
        <v>0</v>
      </c>
      <c r="AL104" s="131">
        <f t="shared" si="46"/>
        <v>0</v>
      </c>
      <c r="AM104" s="131"/>
      <c r="AN104" s="131"/>
      <c r="AO104" s="143"/>
      <c r="AP104" s="131"/>
      <c r="AQ104" s="143"/>
      <c r="AR104" s="222"/>
      <c r="AS104" s="143"/>
      <c r="AT104" s="152"/>
      <c r="AU104" s="131"/>
      <c r="AV104" s="152"/>
      <c r="AW104" s="131"/>
      <c r="AX104" s="131"/>
      <c r="AY104" s="131"/>
      <c r="AZ104" s="131"/>
      <c r="BA104" s="131"/>
      <c r="BB104" s="211">
        <f t="shared" si="53"/>
        <v>0</v>
      </c>
      <c r="BC104" s="211">
        <f t="shared" si="53"/>
        <v>0</v>
      </c>
      <c r="BD104" s="211">
        <f t="shared" si="53"/>
        <v>0</v>
      </c>
      <c r="BE104" s="211">
        <f t="shared" si="53"/>
        <v>0</v>
      </c>
      <c r="BF104" s="211">
        <f t="shared" si="53"/>
        <v>0</v>
      </c>
      <c r="BG104" s="211">
        <f t="shared" si="53"/>
        <v>0</v>
      </c>
      <c r="BH104" s="211">
        <f t="shared" si="53"/>
        <v>0</v>
      </c>
      <c r="BI104" s="211">
        <f t="shared" si="53"/>
        <v>0</v>
      </c>
      <c r="BJ104" s="211">
        <f t="shared" si="53"/>
        <v>0</v>
      </c>
      <c r="BK104" s="211">
        <f t="shared" si="53"/>
        <v>0</v>
      </c>
      <c r="BL104" s="211">
        <f t="shared" si="53"/>
        <v>0</v>
      </c>
      <c r="BM104" s="211">
        <f t="shared" si="53"/>
        <v>0</v>
      </c>
      <c r="BN104" s="211">
        <f t="shared" si="53"/>
        <v>0</v>
      </c>
      <c r="BO104" s="211"/>
      <c r="BP104" s="131"/>
      <c r="BQ104" s="308">
        <f t="shared" si="47"/>
        <v>0</v>
      </c>
      <c r="BR104" s="308">
        <f t="shared" si="48"/>
        <v>0</v>
      </c>
      <c r="BS104" s="131"/>
      <c r="BT104" s="131"/>
      <c r="BU104" s="131"/>
    </row>
    <row r="105" spans="1:73" s="177" customFormat="1" ht="13.8" customHeight="1" x14ac:dyDescent="0.25">
      <c r="A105" s="131"/>
      <c r="B105" s="241">
        <f t="shared" si="49"/>
        <v>95</v>
      </c>
      <c r="C105" s="242">
        <f t="shared" si="50"/>
        <v>10087.68</v>
      </c>
      <c r="D105" s="256"/>
      <c r="E105" s="257"/>
      <c r="F105" s="247">
        <f t="shared" si="39"/>
        <v>0</v>
      </c>
      <c r="G105" s="266"/>
      <c r="H105" s="267"/>
      <c r="I105" s="267"/>
      <c r="J105" s="268"/>
      <c r="K105" s="244">
        <f t="shared" si="40"/>
        <v>95</v>
      </c>
      <c r="L105" s="245">
        <f t="shared" si="41"/>
        <v>0</v>
      </c>
      <c r="M105" s="280"/>
      <c r="N105" s="281" t="s">
        <v>110</v>
      </c>
      <c r="O105" s="277"/>
      <c r="P105" s="277"/>
      <c r="Q105" s="283" t="s">
        <v>111</v>
      </c>
      <c r="R105" s="280"/>
      <c r="S105" s="281" t="s">
        <v>110</v>
      </c>
      <c r="T105" s="279"/>
      <c r="U105" s="279"/>
      <c r="V105" s="283" t="s">
        <v>111</v>
      </c>
      <c r="W105" s="246">
        <f t="shared" si="42"/>
        <v>95</v>
      </c>
      <c r="X105" s="285"/>
      <c r="Y105" s="281" t="s">
        <v>110</v>
      </c>
      <c r="Z105" s="279"/>
      <c r="AA105" s="279"/>
      <c r="AB105" s="283" t="s">
        <v>111</v>
      </c>
      <c r="AC105" s="285"/>
      <c r="AD105" s="267" t="s">
        <v>110</v>
      </c>
      <c r="AE105" s="279"/>
      <c r="AF105" s="279"/>
      <c r="AG105" s="268" t="s">
        <v>111</v>
      </c>
      <c r="AH105" s="46"/>
      <c r="AI105" s="131">
        <f t="shared" si="43"/>
        <v>0</v>
      </c>
      <c r="AJ105" s="131">
        <f t="shared" si="44"/>
        <v>0</v>
      </c>
      <c r="AK105" s="131">
        <f t="shared" si="45"/>
        <v>0</v>
      </c>
      <c r="AL105" s="131">
        <f t="shared" si="46"/>
        <v>0</v>
      </c>
      <c r="AM105" s="131"/>
      <c r="AN105" s="131"/>
      <c r="AO105" s="143"/>
      <c r="AP105" s="131"/>
      <c r="AQ105" s="143"/>
      <c r="AR105" s="222"/>
      <c r="AS105" s="143"/>
      <c r="AT105" s="152"/>
      <c r="AU105" s="131"/>
      <c r="AV105" s="152"/>
      <c r="AW105" s="131"/>
      <c r="AX105" s="131"/>
      <c r="AY105" s="131"/>
      <c r="AZ105" s="131"/>
      <c r="BA105" s="131"/>
      <c r="BB105" s="211">
        <f t="shared" si="53"/>
        <v>0</v>
      </c>
      <c r="BC105" s="211">
        <f t="shared" si="53"/>
        <v>0</v>
      </c>
      <c r="BD105" s="211">
        <f t="shared" si="53"/>
        <v>0</v>
      </c>
      <c r="BE105" s="211">
        <f t="shared" si="53"/>
        <v>0</v>
      </c>
      <c r="BF105" s="211">
        <f t="shared" si="53"/>
        <v>0</v>
      </c>
      <c r="BG105" s="211">
        <f t="shared" si="53"/>
        <v>0</v>
      </c>
      <c r="BH105" s="211">
        <f t="shared" si="53"/>
        <v>0</v>
      </c>
      <c r="BI105" s="211">
        <f t="shared" si="53"/>
        <v>0</v>
      </c>
      <c r="BJ105" s="211">
        <f t="shared" si="53"/>
        <v>0</v>
      </c>
      <c r="BK105" s="211">
        <f t="shared" si="53"/>
        <v>0</v>
      </c>
      <c r="BL105" s="211">
        <f t="shared" si="53"/>
        <v>0</v>
      </c>
      <c r="BM105" s="211">
        <f t="shared" si="53"/>
        <v>0</v>
      </c>
      <c r="BN105" s="211">
        <f t="shared" si="53"/>
        <v>0</v>
      </c>
      <c r="BO105" s="211"/>
      <c r="BP105" s="131"/>
      <c r="BQ105" s="308">
        <f t="shared" si="47"/>
        <v>0</v>
      </c>
      <c r="BR105" s="308">
        <f t="shared" si="48"/>
        <v>0</v>
      </c>
      <c r="BS105" s="131"/>
      <c r="BT105" s="131"/>
      <c r="BU105" s="131"/>
    </row>
    <row r="106" spans="1:73" s="177" customFormat="1" ht="13.8" customHeight="1" x14ac:dyDescent="0.25">
      <c r="A106" s="131"/>
      <c r="B106" s="241">
        <f t="shared" si="49"/>
        <v>96</v>
      </c>
      <c r="C106" s="242">
        <f t="shared" si="50"/>
        <v>10087.68</v>
      </c>
      <c r="D106" s="256"/>
      <c r="E106" s="257"/>
      <c r="F106" s="247">
        <f t="shared" si="39"/>
        <v>0</v>
      </c>
      <c r="G106" s="266"/>
      <c r="H106" s="267"/>
      <c r="I106" s="267"/>
      <c r="J106" s="268"/>
      <c r="K106" s="244">
        <f t="shared" si="40"/>
        <v>96</v>
      </c>
      <c r="L106" s="245">
        <f t="shared" si="41"/>
        <v>0</v>
      </c>
      <c r="M106" s="280"/>
      <c r="N106" s="281" t="s">
        <v>110</v>
      </c>
      <c r="O106" s="277"/>
      <c r="P106" s="277"/>
      <c r="Q106" s="283" t="s">
        <v>111</v>
      </c>
      <c r="R106" s="280"/>
      <c r="S106" s="281" t="s">
        <v>110</v>
      </c>
      <c r="T106" s="279"/>
      <c r="U106" s="279"/>
      <c r="V106" s="283" t="s">
        <v>111</v>
      </c>
      <c r="W106" s="246">
        <f t="shared" si="42"/>
        <v>96</v>
      </c>
      <c r="X106" s="285"/>
      <c r="Y106" s="281" t="s">
        <v>110</v>
      </c>
      <c r="Z106" s="279"/>
      <c r="AA106" s="279"/>
      <c r="AB106" s="283" t="s">
        <v>111</v>
      </c>
      <c r="AC106" s="285"/>
      <c r="AD106" s="267" t="s">
        <v>110</v>
      </c>
      <c r="AE106" s="279"/>
      <c r="AF106" s="279"/>
      <c r="AG106" s="268" t="s">
        <v>111</v>
      </c>
      <c r="AH106" s="46"/>
      <c r="AI106" s="131">
        <f t="shared" si="43"/>
        <v>0</v>
      </c>
      <c r="AJ106" s="131">
        <f t="shared" si="44"/>
        <v>0</v>
      </c>
      <c r="AK106" s="131">
        <f t="shared" si="45"/>
        <v>0</v>
      </c>
      <c r="AL106" s="131">
        <f t="shared" si="46"/>
        <v>0</v>
      </c>
      <c r="AM106" s="131"/>
      <c r="AN106" s="131"/>
      <c r="AO106" s="143"/>
      <c r="AP106" s="131"/>
      <c r="AQ106" s="143"/>
      <c r="AR106" s="222"/>
      <c r="AS106" s="143"/>
      <c r="AT106" s="152"/>
      <c r="AU106" s="131"/>
      <c r="AV106" s="152"/>
      <c r="AW106" s="129"/>
      <c r="AX106" s="131"/>
      <c r="AY106" s="131"/>
      <c r="AZ106" s="131"/>
      <c r="BA106" s="131"/>
      <c r="BB106" s="211">
        <f t="shared" si="53"/>
        <v>0</v>
      </c>
      <c r="BC106" s="211">
        <f t="shared" si="53"/>
        <v>0</v>
      </c>
      <c r="BD106" s="211">
        <f t="shared" si="53"/>
        <v>0</v>
      </c>
      <c r="BE106" s="211">
        <f t="shared" si="53"/>
        <v>0</v>
      </c>
      <c r="BF106" s="211">
        <f t="shared" si="53"/>
        <v>0</v>
      </c>
      <c r="BG106" s="211">
        <f t="shared" si="53"/>
        <v>0</v>
      </c>
      <c r="BH106" s="211">
        <f t="shared" si="53"/>
        <v>0</v>
      </c>
      <c r="BI106" s="211">
        <f t="shared" si="53"/>
        <v>0</v>
      </c>
      <c r="BJ106" s="211">
        <f t="shared" si="53"/>
        <v>0</v>
      </c>
      <c r="BK106" s="211">
        <f t="shared" si="53"/>
        <v>0</v>
      </c>
      <c r="BL106" s="211">
        <f t="shared" si="53"/>
        <v>0</v>
      </c>
      <c r="BM106" s="211">
        <f t="shared" si="53"/>
        <v>0</v>
      </c>
      <c r="BN106" s="211">
        <f t="shared" si="53"/>
        <v>0</v>
      </c>
      <c r="BO106" s="211"/>
      <c r="BP106" s="131"/>
      <c r="BQ106" s="308">
        <f t="shared" si="47"/>
        <v>0</v>
      </c>
      <c r="BR106" s="308">
        <f t="shared" si="48"/>
        <v>0</v>
      </c>
      <c r="BS106" s="131"/>
      <c r="BT106" s="131"/>
      <c r="BU106" s="131"/>
    </row>
    <row r="107" spans="1:73" s="177" customFormat="1" ht="13.8" customHeight="1" x14ac:dyDescent="0.25">
      <c r="A107" s="131"/>
      <c r="B107" s="241">
        <f t="shared" si="49"/>
        <v>97</v>
      </c>
      <c r="C107" s="242">
        <f t="shared" si="50"/>
        <v>10087.68</v>
      </c>
      <c r="D107" s="256"/>
      <c r="E107" s="257"/>
      <c r="F107" s="247">
        <f t="shared" si="39"/>
        <v>0</v>
      </c>
      <c r="G107" s="266"/>
      <c r="H107" s="267"/>
      <c r="I107" s="267"/>
      <c r="J107" s="268"/>
      <c r="K107" s="244">
        <f t="shared" si="40"/>
        <v>97</v>
      </c>
      <c r="L107" s="245">
        <f t="shared" si="41"/>
        <v>0</v>
      </c>
      <c r="M107" s="280"/>
      <c r="N107" s="281" t="s">
        <v>110</v>
      </c>
      <c r="O107" s="277"/>
      <c r="P107" s="277"/>
      <c r="Q107" s="283" t="s">
        <v>111</v>
      </c>
      <c r="R107" s="280"/>
      <c r="S107" s="281" t="s">
        <v>110</v>
      </c>
      <c r="T107" s="279"/>
      <c r="U107" s="279"/>
      <c r="V107" s="283" t="s">
        <v>111</v>
      </c>
      <c r="W107" s="246">
        <f t="shared" si="42"/>
        <v>97</v>
      </c>
      <c r="X107" s="285"/>
      <c r="Y107" s="281" t="s">
        <v>110</v>
      </c>
      <c r="Z107" s="279"/>
      <c r="AA107" s="279"/>
      <c r="AB107" s="283" t="s">
        <v>111</v>
      </c>
      <c r="AC107" s="285"/>
      <c r="AD107" s="267" t="s">
        <v>110</v>
      </c>
      <c r="AE107" s="279"/>
      <c r="AF107" s="279"/>
      <c r="AG107" s="268" t="s">
        <v>111</v>
      </c>
      <c r="AH107" s="46"/>
      <c r="AI107" s="131">
        <f t="shared" si="43"/>
        <v>0</v>
      </c>
      <c r="AJ107" s="131">
        <f t="shared" si="44"/>
        <v>0</v>
      </c>
      <c r="AK107" s="131">
        <f t="shared" si="45"/>
        <v>0</v>
      </c>
      <c r="AL107" s="131">
        <f t="shared" si="46"/>
        <v>0</v>
      </c>
      <c r="AM107" s="131"/>
      <c r="AN107" s="131"/>
      <c r="AO107" s="143"/>
      <c r="AP107" s="131"/>
      <c r="AQ107" s="143"/>
      <c r="AR107" s="222"/>
      <c r="AS107" s="143"/>
      <c r="AT107" s="152"/>
      <c r="AU107" s="131"/>
      <c r="AV107" s="152"/>
      <c r="AW107" s="129"/>
      <c r="AX107" s="131"/>
      <c r="AY107" s="131"/>
      <c r="AZ107" s="131"/>
      <c r="BA107" s="131"/>
      <c r="BB107" s="211">
        <f t="shared" si="53"/>
        <v>0</v>
      </c>
      <c r="BC107" s="211">
        <f t="shared" si="53"/>
        <v>0</v>
      </c>
      <c r="BD107" s="211">
        <f t="shared" si="53"/>
        <v>0</v>
      </c>
      <c r="BE107" s="211">
        <f t="shared" si="53"/>
        <v>0</v>
      </c>
      <c r="BF107" s="211">
        <f t="shared" si="53"/>
        <v>0</v>
      </c>
      <c r="BG107" s="211">
        <f t="shared" si="53"/>
        <v>0</v>
      </c>
      <c r="BH107" s="211">
        <f t="shared" si="53"/>
        <v>0</v>
      </c>
      <c r="BI107" s="211">
        <f t="shared" si="53"/>
        <v>0</v>
      </c>
      <c r="BJ107" s="211">
        <f t="shared" si="53"/>
        <v>0</v>
      </c>
      <c r="BK107" s="211">
        <f t="shared" si="53"/>
        <v>0</v>
      </c>
      <c r="BL107" s="211">
        <f t="shared" si="53"/>
        <v>0</v>
      </c>
      <c r="BM107" s="211">
        <f t="shared" si="53"/>
        <v>0</v>
      </c>
      <c r="BN107" s="211">
        <f t="shared" si="53"/>
        <v>0</v>
      </c>
      <c r="BO107" s="211"/>
      <c r="BP107" s="131"/>
      <c r="BQ107" s="308">
        <f t="shared" si="47"/>
        <v>0</v>
      </c>
      <c r="BR107" s="308">
        <f t="shared" ref="BR107:BR110" si="54">IF(BQ107&gt;0,B107,0)</f>
        <v>0</v>
      </c>
      <c r="BS107" s="131"/>
      <c r="BT107" s="131"/>
      <c r="BU107" s="131"/>
    </row>
    <row r="108" spans="1:73" s="177" customFormat="1" ht="13.8" customHeight="1" x14ac:dyDescent="0.25">
      <c r="A108" s="131"/>
      <c r="B108" s="241">
        <f t="shared" si="49"/>
        <v>98</v>
      </c>
      <c r="C108" s="242">
        <f t="shared" si="50"/>
        <v>10087.68</v>
      </c>
      <c r="D108" s="256"/>
      <c r="E108" s="257"/>
      <c r="F108" s="247">
        <f t="shared" si="39"/>
        <v>0</v>
      </c>
      <c r="G108" s="266"/>
      <c r="H108" s="267"/>
      <c r="I108" s="267"/>
      <c r="J108" s="268"/>
      <c r="K108" s="244">
        <f t="shared" si="40"/>
        <v>98</v>
      </c>
      <c r="L108" s="245">
        <f t="shared" si="41"/>
        <v>0</v>
      </c>
      <c r="M108" s="280"/>
      <c r="N108" s="281" t="s">
        <v>110</v>
      </c>
      <c r="O108" s="277"/>
      <c r="P108" s="277"/>
      <c r="Q108" s="283" t="s">
        <v>111</v>
      </c>
      <c r="R108" s="280"/>
      <c r="S108" s="281" t="s">
        <v>110</v>
      </c>
      <c r="T108" s="279"/>
      <c r="U108" s="279"/>
      <c r="V108" s="283" t="s">
        <v>111</v>
      </c>
      <c r="W108" s="246">
        <f t="shared" si="42"/>
        <v>98</v>
      </c>
      <c r="X108" s="285"/>
      <c r="Y108" s="281" t="s">
        <v>110</v>
      </c>
      <c r="Z108" s="279"/>
      <c r="AA108" s="279"/>
      <c r="AB108" s="283" t="s">
        <v>111</v>
      </c>
      <c r="AC108" s="285"/>
      <c r="AD108" s="267" t="s">
        <v>110</v>
      </c>
      <c r="AE108" s="279"/>
      <c r="AF108" s="279"/>
      <c r="AG108" s="268" t="s">
        <v>111</v>
      </c>
      <c r="AH108" s="46"/>
      <c r="AI108" s="131">
        <f t="shared" si="43"/>
        <v>0</v>
      </c>
      <c r="AJ108" s="131">
        <f t="shared" si="44"/>
        <v>0</v>
      </c>
      <c r="AK108" s="131">
        <f t="shared" si="45"/>
        <v>0</v>
      </c>
      <c r="AL108" s="131">
        <f t="shared" si="46"/>
        <v>0</v>
      </c>
      <c r="AM108" s="131"/>
      <c r="AN108" s="131"/>
      <c r="AO108" s="143"/>
      <c r="AP108" s="131"/>
      <c r="AQ108" s="143"/>
      <c r="AR108" s="222"/>
      <c r="AS108" s="143"/>
      <c r="AT108" s="152"/>
      <c r="AU108" s="131"/>
      <c r="AV108" s="152"/>
      <c r="AW108" s="129"/>
      <c r="AX108" s="131"/>
      <c r="AY108" s="129"/>
      <c r="AZ108" s="131"/>
      <c r="BA108" s="131"/>
      <c r="BB108" s="211">
        <f t="shared" si="53"/>
        <v>0</v>
      </c>
      <c r="BC108" s="211">
        <f t="shared" si="53"/>
        <v>0</v>
      </c>
      <c r="BD108" s="211">
        <f t="shared" si="53"/>
        <v>0</v>
      </c>
      <c r="BE108" s="211">
        <f t="shared" si="53"/>
        <v>0</v>
      </c>
      <c r="BF108" s="211">
        <f t="shared" si="53"/>
        <v>0</v>
      </c>
      <c r="BG108" s="211">
        <f t="shared" si="53"/>
        <v>0</v>
      </c>
      <c r="BH108" s="211">
        <f t="shared" si="53"/>
        <v>0</v>
      </c>
      <c r="BI108" s="211">
        <f t="shared" si="53"/>
        <v>0</v>
      </c>
      <c r="BJ108" s="211">
        <f t="shared" si="53"/>
        <v>0</v>
      </c>
      <c r="BK108" s="211">
        <f t="shared" si="53"/>
        <v>0</v>
      </c>
      <c r="BL108" s="211">
        <f t="shared" si="53"/>
        <v>0</v>
      </c>
      <c r="BM108" s="211">
        <f t="shared" si="53"/>
        <v>0</v>
      </c>
      <c r="BN108" s="211">
        <f t="shared" si="53"/>
        <v>0</v>
      </c>
      <c r="BO108" s="211"/>
      <c r="BP108" s="131"/>
      <c r="BQ108" s="308">
        <f t="shared" si="47"/>
        <v>0</v>
      </c>
      <c r="BR108" s="308">
        <f t="shared" si="54"/>
        <v>0</v>
      </c>
      <c r="BS108" s="131"/>
      <c r="BT108" s="131"/>
      <c r="BU108" s="131"/>
    </row>
    <row r="109" spans="1:73" s="177" customFormat="1" ht="13.8" customHeight="1" x14ac:dyDescent="0.25">
      <c r="A109" s="131"/>
      <c r="B109" s="241">
        <f t="shared" si="49"/>
        <v>99</v>
      </c>
      <c r="C109" s="242">
        <f t="shared" si="50"/>
        <v>10087.68</v>
      </c>
      <c r="D109" s="256"/>
      <c r="E109" s="257"/>
      <c r="F109" s="247">
        <f t="shared" si="39"/>
        <v>0</v>
      </c>
      <c r="G109" s="266"/>
      <c r="H109" s="267"/>
      <c r="I109" s="267"/>
      <c r="J109" s="268"/>
      <c r="K109" s="244">
        <f t="shared" si="40"/>
        <v>99</v>
      </c>
      <c r="L109" s="245">
        <f t="shared" si="41"/>
        <v>0</v>
      </c>
      <c r="M109" s="280"/>
      <c r="N109" s="281" t="s">
        <v>110</v>
      </c>
      <c r="O109" s="277"/>
      <c r="P109" s="277"/>
      <c r="Q109" s="283" t="s">
        <v>111</v>
      </c>
      <c r="R109" s="280"/>
      <c r="S109" s="281" t="s">
        <v>110</v>
      </c>
      <c r="T109" s="279"/>
      <c r="U109" s="279"/>
      <c r="V109" s="283" t="s">
        <v>111</v>
      </c>
      <c r="W109" s="246">
        <f t="shared" si="42"/>
        <v>99</v>
      </c>
      <c r="X109" s="285"/>
      <c r="Y109" s="281" t="s">
        <v>110</v>
      </c>
      <c r="Z109" s="279"/>
      <c r="AA109" s="279"/>
      <c r="AB109" s="283" t="s">
        <v>111</v>
      </c>
      <c r="AC109" s="285"/>
      <c r="AD109" s="267" t="s">
        <v>110</v>
      </c>
      <c r="AE109" s="279"/>
      <c r="AF109" s="279"/>
      <c r="AG109" s="268" t="s">
        <v>111</v>
      </c>
      <c r="AH109" s="46"/>
      <c r="AI109" s="131">
        <f t="shared" si="43"/>
        <v>0</v>
      </c>
      <c r="AJ109" s="131">
        <f t="shared" si="44"/>
        <v>0</v>
      </c>
      <c r="AK109" s="131">
        <f t="shared" si="45"/>
        <v>0</v>
      </c>
      <c r="AL109" s="131">
        <f t="shared" si="46"/>
        <v>0</v>
      </c>
      <c r="AM109" s="131"/>
      <c r="AN109" s="131"/>
      <c r="AO109" s="143"/>
      <c r="AP109" s="131"/>
      <c r="AQ109" s="143"/>
      <c r="AR109" s="222"/>
      <c r="AS109" s="143"/>
      <c r="AT109" s="129"/>
      <c r="AU109" s="129"/>
      <c r="AV109" s="152"/>
      <c r="AW109" s="129"/>
      <c r="AX109" s="131"/>
      <c r="AY109" s="129"/>
      <c r="AZ109" s="131"/>
      <c r="BA109" s="131"/>
      <c r="BB109" s="211">
        <f t="shared" si="53"/>
        <v>0</v>
      </c>
      <c r="BC109" s="211">
        <f t="shared" si="53"/>
        <v>0</v>
      </c>
      <c r="BD109" s="211">
        <f t="shared" si="53"/>
        <v>0</v>
      </c>
      <c r="BE109" s="211">
        <f t="shared" si="53"/>
        <v>0</v>
      </c>
      <c r="BF109" s="211">
        <f t="shared" si="53"/>
        <v>0</v>
      </c>
      <c r="BG109" s="211">
        <f t="shared" si="53"/>
        <v>0</v>
      </c>
      <c r="BH109" s="211">
        <f t="shared" si="53"/>
        <v>0</v>
      </c>
      <c r="BI109" s="211">
        <f t="shared" si="53"/>
        <v>0</v>
      </c>
      <c r="BJ109" s="211">
        <f t="shared" si="53"/>
        <v>0</v>
      </c>
      <c r="BK109" s="211">
        <f t="shared" si="53"/>
        <v>0</v>
      </c>
      <c r="BL109" s="211">
        <f t="shared" si="53"/>
        <v>0</v>
      </c>
      <c r="BM109" s="211">
        <f t="shared" si="53"/>
        <v>0</v>
      </c>
      <c r="BN109" s="211">
        <f t="shared" si="53"/>
        <v>0</v>
      </c>
      <c r="BO109" s="211"/>
      <c r="BP109" s="131"/>
      <c r="BQ109" s="308">
        <f t="shared" si="47"/>
        <v>0</v>
      </c>
      <c r="BR109" s="308">
        <f t="shared" si="54"/>
        <v>0</v>
      </c>
      <c r="BS109" s="131"/>
      <c r="BT109" s="131"/>
      <c r="BU109" s="131"/>
    </row>
    <row r="110" spans="1:73" s="177" customFormat="1" ht="14.4" customHeight="1" thickBot="1" x14ac:dyDescent="0.3">
      <c r="A110" s="131"/>
      <c r="B110" s="248">
        <f t="shared" si="49"/>
        <v>100</v>
      </c>
      <c r="C110" s="249">
        <f t="shared" si="50"/>
        <v>10087.68</v>
      </c>
      <c r="D110" s="258"/>
      <c r="E110" s="259"/>
      <c r="F110" s="250">
        <f t="shared" si="39"/>
        <v>0</v>
      </c>
      <c r="G110" s="346"/>
      <c r="H110" s="269"/>
      <c r="I110" s="269"/>
      <c r="J110" s="270"/>
      <c r="K110" s="251">
        <f t="shared" si="40"/>
        <v>100</v>
      </c>
      <c r="L110" s="252">
        <f t="shared" si="41"/>
        <v>0</v>
      </c>
      <c r="M110" s="286"/>
      <c r="N110" s="269" t="s">
        <v>110</v>
      </c>
      <c r="O110" s="277"/>
      <c r="P110" s="313"/>
      <c r="Q110" s="270" t="s">
        <v>111</v>
      </c>
      <c r="R110" s="286"/>
      <c r="S110" s="269" t="s">
        <v>110</v>
      </c>
      <c r="T110" s="318"/>
      <c r="U110" s="318"/>
      <c r="V110" s="270" t="s">
        <v>111</v>
      </c>
      <c r="W110" s="253">
        <f t="shared" si="42"/>
        <v>100</v>
      </c>
      <c r="X110" s="286"/>
      <c r="Y110" s="269" t="s">
        <v>110</v>
      </c>
      <c r="Z110" s="318"/>
      <c r="AA110" s="317"/>
      <c r="AB110" s="270" t="s">
        <v>111</v>
      </c>
      <c r="AC110" s="286"/>
      <c r="AD110" s="269" t="s">
        <v>110</v>
      </c>
      <c r="AE110" s="315"/>
      <c r="AF110" s="317"/>
      <c r="AG110" s="270" t="s">
        <v>111</v>
      </c>
      <c r="AH110" s="46"/>
      <c r="AI110" s="131">
        <f t="shared" si="43"/>
        <v>0</v>
      </c>
      <c r="AJ110" s="131">
        <f t="shared" si="44"/>
        <v>0</v>
      </c>
      <c r="AK110" s="131">
        <f t="shared" si="45"/>
        <v>0</v>
      </c>
      <c r="AL110" s="131">
        <f t="shared" si="46"/>
        <v>0</v>
      </c>
      <c r="AM110" s="131"/>
      <c r="AN110" s="131"/>
      <c r="AO110" s="143"/>
      <c r="AP110" s="131"/>
      <c r="AQ110" s="143"/>
      <c r="AR110" s="222"/>
      <c r="AS110" s="143"/>
      <c r="AT110" s="129"/>
      <c r="AU110" s="129"/>
      <c r="AV110" s="152"/>
      <c r="AW110" s="129"/>
      <c r="AX110" s="131"/>
      <c r="AY110" s="129"/>
      <c r="AZ110" s="131"/>
      <c r="BA110" s="129"/>
      <c r="BB110" s="211">
        <f t="shared" si="53"/>
        <v>0</v>
      </c>
      <c r="BC110" s="211">
        <f t="shared" si="53"/>
        <v>0</v>
      </c>
      <c r="BD110" s="211">
        <f t="shared" si="53"/>
        <v>0</v>
      </c>
      <c r="BE110" s="211">
        <f t="shared" si="53"/>
        <v>0</v>
      </c>
      <c r="BF110" s="211">
        <f t="shared" si="53"/>
        <v>0</v>
      </c>
      <c r="BG110" s="211">
        <f t="shared" si="53"/>
        <v>0</v>
      </c>
      <c r="BH110" s="211">
        <f t="shared" si="53"/>
        <v>0</v>
      </c>
      <c r="BI110" s="211">
        <f t="shared" si="53"/>
        <v>0</v>
      </c>
      <c r="BJ110" s="211">
        <f t="shared" si="53"/>
        <v>0</v>
      </c>
      <c r="BK110" s="211">
        <f t="shared" si="53"/>
        <v>0</v>
      </c>
      <c r="BL110" s="211">
        <f t="shared" si="53"/>
        <v>0</v>
      </c>
      <c r="BM110" s="211">
        <f t="shared" si="53"/>
        <v>0</v>
      </c>
      <c r="BN110" s="211">
        <f t="shared" si="53"/>
        <v>0</v>
      </c>
      <c r="BO110" s="211"/>
      <c r="BP110" s="131"/>
      <c r="BQ110" s="308">
        <f t="shared" si="47"/>
        <v>0</v>
      </c>
      <c r="BR110" s="308">
        <f t="shared" si="54"/>
        <v>0</v>
      </c>
      <c r="BS110" s="131"/>
      <c r="BT110" s="131"/>
      <c r="BU110" s="131"/>
    </row>
    <row r="111" spans="1:73" x14ac:dyDescent="0.25">
      <c r="B111" s="129"/>
      <c r="C111" s="129"/>
      <c r="D111" s="129"/>
      <c r="E111" s="129"/>
      <c r="F111" s="129"/>
      <c r="G111" s="314"/>
      <c r="H111" s="129"/>
      <c r="I111" s="129"/>
      <c r="J111" s="129"/>
      <c r="K111" s="129"/>
      <c r="L111" s="129"/>
      <c r="M111" s="129"/>
      <c r="N111" s="129"/>
      <c r="O111" s="314"/>
      <c r="P111" s="314"/>
      <c r="Q111" s="129"/>
      <c r="R111" s="129"/>
      <c r="S111" s="129"/>
      <c r="T111" s="314"/>
      <c r="U111" s="314"/>
      <c r="V111" s="129"/>
      <c r="W111" s="129"/>
      <c r="X111" s="129"/>
      <c r="Y111" s="129"/>
      <c r="Z111" s="314"/>
      <c r="AA111" s="129"/>
      <c r="AB111" s="129"/>
      <c r="AC111" s="129"/>
      <c r="AD111" s="129"/>
      <c r="AE111" s="129"/>
      <c r="AF111" s="129"/>
      <c r="AG111" s="129"/>
      <c r="BQ111" s="307"/>
      <c r="BR111" s="307"/>
    </row>
    <row r="112" spans="1:73" x14ac:dyDescent="0.25">
      <c r="B112" s="129"/>
      <c r="C112" s="129"/>
      <c r="D112" s="129"/>
      <c r="E112" s="129"/>
      <c r="F112" s="129"/>
      <c r="G112" s="129"/>
      <c r="H112" s="129"/>
      <c r="I112" s="129"/>
      <c r="J112" s="129"/>
      <c r="K112" s="129"/>
      <c r="L112" s="129"/>
      <c r="M112" s="129"/>
      <c r="N112" s="129"/>
      <c r="O112" s="129"/>
      <c r="P112" s="129"/>
      <c r="Q112" s="129"/>
      <c r="R112" s="129"/>
      <c r="S112" s="129"/>
      <c r="T112" s="129"/>
      <c r="U112" s="129"/>
      <c r="V112" s="129"/>
      <c r="W112" s="129"/>
      <c r="X112" s="129"/>
      <c r="Y112" s="129"/>
      <c r="Z112" s="129"/>
      <c r="AA112" s="129"/>
      <c r="AB112" s="129"/>
      <c r="AC112" s="129"/>
      <c r="AD112" s="129"/>
      <c r="AE112" s="129"/>
      <c r="AF112" s="129"/>
      <c r="AG112" s="129"/>
    </row>
  </sheetData>
  <sheetProtection algorithmName="SHA-512" hashValue="e6DvC/QPn8x6amhXFX4uhFnemZufjuu9J2a6JPfcJ9kq8JBx+rqQssvGImJq8/o24KeNmFYhkgxwOUgnClMnyg==" saltValue="MlmXgJX0LoIPQ6s1qg++UA==" spinCount="100000" sheet="1" objects="1" scenarios="1"/>
  <mergeCells count="22">
    <mergeCell ref="B7:J7"/>
    <mergeCell ref="BB9:BO9"/>
    <mergeCell ref="K5:V5"/>
    <mergeCell ref="W5:AH5"/>
    <mergeCell ref="X9:AB9"/>
    <mergeCell ref="R9:V9"/>
    <mergeCell ref="K1:V1"/>
    <mergeCell ref="W1:AH1"/>
    <mergeCell ref="W3:AB3"/>
    <mergeCell ref="C9:E9"/>
    <mergeCell ref="B1:J1"/>
    <mergeCell ref="M9:Q9"/>
    <mergeCell ref="K3:N3"/>
    <mergeCell ref="B3:H3"/>
    <mergeCell ref="K7:V7"/>
    <mergeCell ref="B5:J5"/>
    <mergeCell ref="W7:AG7"/>
    <mergeCell ref="B4:J4"/>
    <mergeCell ref="K4:V4"/>
    <mergeCell ref="W4:AH4"/>
    <mergeCell ref="C8:G8"/>
    <mergeCell ref="AC9:AG9"/>
  </mergeCells>
  <conditionalFormatting sqref="O12:O110 T12:T110 Z12:Z110 AE12:AE110">
    <cfRule type="expression" dxfId="129" priority="9" stopIfTrue="1">
      <formula>(COUNTBLANK(P12)=0)</formula>
    </cfRule>
  </conditionalFormatting>
  <conditionalFormatting sqref="P12:P110 U12:U110 AA12:AA110 AF12:AF110">
    <cfRule type="expression" dxfId="128" priority="10" stopIfTrue="1">
      <formula>(COUNTBLANK(O12)=0)</formula>
    </cfRule>
  </conditionalFormatting>
  <conditionalFormatting sqref="P11 U11 AA11 AF11">
    <cfRule type="expression" dxfId="127" priority="11" stopIfTrue="1">
      <formula>(COUNTBLANK(O11)=0)</formula>
    </cfRule>
  </conditionalFormatting>
  <conditionalFormatting sqref="O11 T11 Z11 AE11">
    <cfRule type="expression" dxfId="126" priority="12" stopIfTrue="1">
      <formula>(COUNTBLANK(P11)=0)</formula>
    </cfRule>
  </conditionalFormatting>
  <conditionalFormatting sqref="B11:B110 K11:K110 W11:W110">
    <cfRule type="cellIs" dxfId="125" priority="17" stopIfTrue="1" operator="equal">
      <formula>$AJ$1</formula>
    </cfRule>
  </conditionalFormatting>
  <conditionalFormatting sqref="M11:M110 R11:R110 X11:X110 AC11:AC110">
    <cfRule type="expression" dxfId="124" priority="18" stopIfTrue="1">
      <formula>AND(M11&lt;&gt;0,COUNTBLANK(O11:P11)=1,COUNTBLANK(N11:Q11)=1)</formula>
    </cfRule>
  </conditionalFormatting>
  <conditionalFormatting sqref="F11:F110">
    <cfRule type="expression" dxfId="123" priority="19" stopIfTrue="1">
      <formula>AND(IF(AND($M11&lt;&gt;0,COUNTBLANK($O11:$P11)&lt;&gt;1),FALSE,TRUE),       IF(AND($R11&lt;&gt;0,COUNTBLANK($T11:$U11)&lt;&gt;1),FALSE,TRUE),       IF(AND($X11&lt;&gt;0,COUNTBLANK($Z11:$AA11)&lt;&gt;1),FALSE,TRUE),       IF(AND($AC11&lt;&gt;0,COUNTBLANK($AE11:$AF11)&lt;&gt;1),FALSE,TRUE))</formula>
    </cfRule>
    <cfRule type="expression" dxfId="122" priority="4" stopIfTrue="1">
      <formula>AND(IF(AND($M11&lt;&gt;0,COUNTBLANK($O11:$P11)&lt;&gt;1),FALSE,TRUE),IF(AND($R11&lt;&gt;0,COUNTBLANK($T11:$U11)&lt;&gt;1),FALSE,TRUE),IF(AND($X11&lt;&gt;0,COUNTBLANK($Z11:$AA11)&lt;&gt;1),FALSE,TRUE),IF(AND($AC11&lt;&gt;0,COUNTBLANK($AE11:$AF11)&lt;&gt;1),FALSE,TRUE))</formula>
    </cfRule>
  </conditionalFormatting>
  <conditionalFormatting sqref="G11:G110">
    <cfRule type="expression" dxfId="121" priority="20" stopIfTrue="1">
      <formula>AND($D11&amp;$E11&lt;&gt; "",$G11="")</formula>
    </cfRule>
    <cfRule type="cellIs" dxfId="120" priority="21" stopIfTrue="1" operator="equal">
      <formula>"STALE"</formula>
    </cfRule>
  </conditionalFormatting>
  <conditionalFormatting sqref="AH11:AH110">
    <cfRule type="expression" dxfId="119" priority="22" stopIfTrue="1">
      <formula>$B11=$AJ$1</formula>
    </cfRule>
  </conditionalFormatting>
  <conditionalFormatting sqref="AV9">
    <cfRule type="expression" dxfId="118" priority="2" stopIfTrue="1">
      <formula>$AV$9=$AO$9</formula>
    </cfRule>
  </conditionalFormatting>
  <conditionalFormatting sqref="AQ9">
    <cfRule type="expression" dxfId="117" priority="3" stopIfTrue="1">
      <formula>$AO$9=$AQ$9</formula>
    </cfRule>
  </conditionalFormatting>
  <dataValidations count="7">
    <dataValidation type="list" allowBlank="1" showErrorMessage="1" sqref="O11:O110 T11:T110 Z11:Z110 AE11:AE110" xr:uid="{00000000-0002-0000-0200-000000000000}">
      <formula1>$AR$11:$AR$27</formula1>
    </dataValidation>
    <dataValidation type="list" allowBlank="1" showErrorMessage="1" sqref="P11:P110 U11:U110 AA11:AA110 AF11:AF110" xr:uid="{00000000-0002-0000-0200-000001000000}">
      <formula1>$AT$11:$AT$53</formula1>
    </dataValidation>
    <dataValidation type="list" allowBlank="1" showErrorMessage="1" sqref="Q10 V10 AB10 AG10" xr:uid="{00000000-0002-0000-0200-000002000000}">
      <formula1>$AP$10:$AP$13</formula1>
      <formula2>0</formula2>
    </dataValidation>
    <dataValidation type="list" allowBlank="1" showInputMessage="1" showErrorMessage="1" sqref="G11:G110" xr:uid="{00000000-0002-0000-0200-000003000000}">
      <formula1>$BA$10:$BA$22</formula1>
    </dataValidation>
    <dataValidation type="list" allowBlank="1" showInputMessage="1" showErrorMessage="1" sqref="N11:N110 S11:S110 Y11:Y110 AD11:AD110" xr:uid="{00000000-0002-0000-0200-000004000000}">
      <formula1>INDIRECT($AK$1)</formula1>
    </dataValidation>
    <dataValidation type="list" allowBlank="1" showInputMessage="1" showErrorMessage="1" sqref="Q11:Q110 V11:V110 AB11:AB110 AG11:AG110" xr:uid="{00000000-0002-0000-0200-000005000000}">
      <formula1>INDIRECT($AL$1)</formula1>
    </dataValidation>
    <dataValidation type="date" allowBlank="1" showInputMessage="1" showErrorMessage="1" sqref="D11:D110" xr:uid="{00000000-0002-0000-0200-000006000000}">
      <formula1>$AN$1</formula1>
      <formula2>$AN$2</formula2>
    </dataValidation>
  </dataValidations>
  <pageMargins left="0.74791666666666701" right="0.74791666666666701" top="0.98402777777777795" bottom="0.98402777777777795" header="0.51180555555555596" footer="0.51180555555555596"/>
  <pageSetup scale="56" firstPageNumber="0" fitToWidth="3" fitToHeight="2" pageOrder="overThenDown" orientation="landscape" blackAndWhite="1" horizontalDpi="300" verticalDpi="300"/>
  <colBreaks count="1" manualBreakCount="1">
    <brk id="10" min="2" max="109" man="1"/>
  </col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V111"/>
  <sheetViews>
    <sheetView showGridLines="0" showRowColHeaders="0" zoomScale="75" zoomScaleNormal="100" workbookViewId="0">
      <pane xSplit="7" ySplit="10" topLeftCell="H11" activePane="bottomRight" state="frozen"/>
      <selection activeCell="AE31" sqref="AE31"/>
      <selection pane="topRight" activeCell="AE31" sqref="AE31"/>
      <selection pane="bottomLeft" activeCell="AE31" sqref="AE31"/>
      <selection pane="bottomRight"/>
    </sheetView>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55" customWidth="1"/>
    <col min="7" max="7" width="8.44140625" style="155" customWidth="1"/>
    <col min="8" max="10" width="43.5546875" style="134" customWidth="1"/>
    <col min="11" max="11" width="5.88671875" style="134" customWidth="1"/>
    <col min="12" max="12" width="12.6640625" style="156" customWidth="1"/>
    <col min="13" max="13" width="9.88671875" style="156" customWidth="1"/>
    <col min="14" max="17" width="22.109375" style="156" customWidth="1"/>
    <col min="18" max="18" width="9.5546875" style="156" customWidth="1"/>
    <col min="19" max="22" width="22.109375" style="156" customWidth="1"/>
    <col min="23" max="23" width="5.88671875" style="134" customWidth="1"/>
    <col min="24" max="24" width="9.33203125" style="156" customWidth="1"/>
    <col min="25" max="28" width="22.109375" style="156" customWidth="1"/>
    <col min="29" max="29" width="9.33203125" style="156" customWidth="1"/>
    <col min="30" max="33" width="22.109375" style="156" customWidth="1"/>
    <col min="34" max="34" width="4.6640625" style="129" customWidth="1"/>
    <col min="35" max="35" width="8.88671875" style="129" hidden="1" customWidth="1"/>
    <col min="36" max="36" width="9.109375" style="129" hidden="1" customWidth="1"/>
    <col min="37" max="37" width="12.88671875" style="129" hidden="1" customWidth="1"/>
    <col min="38" max="38" width="12.109375" style="129" hidden="1" customWidth="1"/>
    <col min="39" max="39" width="9.109375" style="129" hidden="1" customWidth="1"/>
    <col min="40" max="40" width="17.109375" style="129" hidden="1" customWidth="1"/>
    <col min="41" max="41" width="12.109375" style="129" hidden="1" customWidth="1"/>
    <col min="42" max="42" width="14" style="129" hidden="1" customWidth="1"/>
    <col min="43" max="43" width="12.109375" style="129" hidden="1" customWidth="1"/>
    <col min="44" max="44" width="22.33203125" style="217" hidden="1" customWidth="1"/>
    <col min="45" max="45" width="12.109375" style="129" hidden="1" customWidth="1"/>
    <col min="46" max="46" width="23.44140625" style="129" hidden="1" customWidth="1"/>
    <col min="47" max="47" width="12.109375" style="129" hidden="1" customWidth="1"/>
    <col min="48" max="51" width="13.33203125" style="129" hidden="1" customWidth="1"/>
    <col min="52" max="69" width="9.109375" style="129" hidden="1" customWidth="1"/>
    <col min="70" max="74" width="9.109375" style="129" customWidth="1"/>
    <col min="75" max="75" width="9.109375" style="134" customWidth="1"/>
    <col min="76" max="16384" width="9.109375" style="134"/>
  </cols>
  <sheetData>
    <row r="1" spans="1:74" ht="26.1" customHeight="1" x14ac:dyDescent="0.25">
      <c r="B1" s="402" t="s">
        <v>129</v>
      </c>
      <c r="C1" s="409"/>
      <c r="D1" s="410"/>
      <c r="E1" s="411"/>
      <c r="F1" s="412"/>
      <c r="G1" s="412"/>
      <c r="H1" s="409"/>
      <c r="I1" s="409"/>
      <c r="J1" s="409"/>
      <c r="K1" s="402" t="s">
        <v>130</v>
      </c>
      <c r="L1" s="403"/>
      <c r="M1" s="403"/>
      <c r="N1" s="403"/>
      <c r="O1" s="403"/>
      <c r="P1" s="403"/>
      <c r="Q1" s="403"/>
      <c r="R1" s="403"/>
      <c r="S1" s="403"/>
      <c r="T1" s="403"/>
      <c r="U1" s="403"/>
      <c r="V1" s="403"/>
      <c r="W1" s="402" t="s">
        <v>130</v>
      </c>
      <c r="X1" s="403"/>
      <c r="Y1" s="403"/>
      <c r="Z1" s="403"/>
      <c r="AA1" s="403"/>
      <c r="AB1" s="403"/>
      <c r="AC1" s="403"/>
      <c r="AD1" s="403"/>
      <c r="AE1" s="403"/>
      <c r="AF1" s="403"/>
      <c r="AG1" s="403"/>
      <c r="AH1" s="404"/>
      <c r="AJ1" s="133">
        <v>2</v>
      </c>
      <c r="AK1" s="133" t="str">
        <f>"$AN$11:$AN" &amp; Summary!M1 + 11</f>
        <v>$AN$11:$AN22</v>
      </c>
      <c r="AL1" s="133" t="str">
        <f>"$AP$11:$AP" &amp; Summary!N1 + 11</f>
        <v>$AP$11:$AP12</v>
      </c>
      <c r="AN1" s="229">
        <f>DATE(Contents!C5,3,31)</f>
        <v>45747</v>
      </c>
      <c r="BV1" s="134"/>
    </row>
    <row r="2" spans="1:74" s="129" customFormat="1" x14ac:dyDescent="0.25">
      <c r="AJ2" s="132" t="str">
        <f>Summary!C10</f>
        <v>Checking</v>
      </c>
      <c r="AK2" s="133" t="s">
        <v>131</v>
      </c>
      <c r="AL2" s="133" t="s">
        <v>132</v>
      </c>
      <c r="AN2" s="229">
        <f>DATE(Contents!C5,7,1)</f>
        <v>45839</v>
      </c>
      <c r="AR2" s="217"/>
    </row>
    <row r="3" spans="1:74" s="172" customFormat="1" ht="14.25" customHeight="1" x14ac:dyDescent="0.25">
      <c r="A3" s="129"/>
      <c r="B3" s="400" t="str">
        <f>Contents!$B$46</f>
        <v>Version: AS XLV 3.0 locked</v>
      </c>
      <c r="C3" s="406"/>
      <c r="D3" s="406"/>
      <c r="E3" s="406"/>
      <c r="F3" s="406"/>
      <c r="G3" s="406"/>
      <c r="H3" s="406"/>
      <c r="I3" s="11"/>
      <c r="J3" s="11"/>
      <c r="K3" s="405" t="str">
        <f>Contents!$B$46</f>
        <v>Version: AS XLV 3.0 locked</v>
      </c>
      <c r="L3" s="406"/>
      <c r="M3" s="406"/>
      <c r="N3" s="406"/>
      <c r="O3" s="230"/>
      <c r="P3" s="230"/>
      <c r="Q3" s="10"/>
      <c r="R3" s="10"/>
      <c r="S3" s="10"/>
      <c r="T3" s="10"/>
      <c r="U3" s="10"/>
      <c r="V3" s="10"/>
      <c r="W3" s="405" t="str">
        <f>Contents!$B$46</f>
        <v>Version: AS XLV 3.0 locked</v>
      </c>
      <c r="X3" s="406"/>
      <c r="Y3" s="406"/>
      <c r="Z3" s="406"/>
      <c r="AA3" s="406"/>
      <c r="AB3" s="406"/>
      <c r="AC3" s="11"/>
      <c r="AD3" s="11"/>
      <c r="AE3" s="11"/>
      <c r="AF3" s="11"/>
      <c r="AG3" s="11"/>
      <c r="AH3" s="11"/>
      <c r="AI3" s="129"/>
      <c r="AJ3" s="129"/>
      <c r="AK3" s="129"/>
      <c r="AL3" s="129"/>
      <c r="AM3" s="129"/>
      <c r="AN3" s="129"/>
      <c r="AO3" s="129"/>
      <c r="AP3" s="129"/>
      <c r="AQ3" s="129"/>
      <c r="AR3" s="217"/>
      <c r="AS3" s="129"/>
      <c r="AT3" s="129"/>
      <c r="AU3" s="129"/>
      <c r="AV3" s="129"/>
      <c r="AW3" s="129"/>
      <c r="AX3" s="129"/>
      <c r="AY3" s="129"/>
      <c r="AZ3" s="129"/>
      <c r="BA3" s="129"/>
      <c r="BB3" s="129"/>
      <c r="BC3" s="129"/>
      <c r="BD3" s="129"/>
      <c r="BE3" s="129"/>
      <c r="BF3" s="129"/>
      <c r="BG3" s="129"/>
      <c r="BH3" s="129"/>
      <c r="BI3" s="129"/>
      <c r="BJ3" s="129"/>
      <c r="BK3" s="129"/>
      <c r="BL3" s="129"/>
      <c r="BM3" s="129"/>
      <c r="BN3" s="129"/>
      <c r="BO3" s="129"/>
      <c r="BP3" s="129"/>
      <c r="BQ3" s="129"/>
      <c r="BR3" s="129"/>
      <c r="BS3" s="129"/>
      <c r="BT3" s="129"/>
      <c r="BU3" s="129"/>
      <c r="BV3" s="129"/>
    </row>
    <row r="4" spans="1:74" s="172" customFormat="1" ht="15.75" customHeight="1" x14ac:dyDescent="0.3">
      <c r="A4" s="129"/>
      <c r="B4" s="398" t="str">
        <f>Contents!E3</f>
        <v>THE SOCIETY FOR CREATIVE ANACHRONISM, INC.</v>
      </c>
      <c r="C4" s="406"/>
      <c r="D4" s="406"/>
      <c r="E4" s="406"/>
      <c r="F4" s="406"/>
      <c r="G4" s="406"/>
      <c r="H4" s="406"/>
      <c r="I4" s="406"/>
      <c r="J4" s="406"/>
      <c r="K4" s="418" t="str">
        <f>B4</f>
        <v>THE SOCIETY FOR CREATIVE ANACHRONISM, INC.</v>
      </c>
      <c r="L4" s="406"/>
      <c r="M4" s="406"/>
      <c r="N4" s="406"/>
      <c r="O4" s="406"/>
      <c r="P4" s="406"/>
      <c r="Q4" s="406"/>
      <c r="R4" s="406"/>
      <c r="S4" s="406"/>
      <c r="T4" s="406"/>
      <c r="U4" s="406"/>
      <c r="V4" s="406"/>
      <c r="W4" s="418" t="str">
        <f>B4</f>
        <v>THE SOCIETY FOR CREATIVE ANACHRONISM, INC.</v>
      </c>
      <c r="X4" s="406"/>
      <c r="Y4" s="406"/>
      <c r="Z4" s="406"/>
      <c r="AA4" s="406"/>
      <c r="AB4" s="406"/>
      <c r="AC4" s="406"/>
      <c r="AD4" s="406"/>
      <c r="AE4" s="406"/>
      <c r="AF4" s="406"/>
      <c r="AG4" s="406"/>
      <c r="AH4" s="406"/>
      <c r="AI4" s="129"/>
      <c r="AJ4" s="129"/>
      <c r="AK4" s="129"/>
      <c r="AL4" s="129"/>
      <c r="AM4" s="129"/>
      <c r="AN4" s="129"/>
      <c r="AO4" s="129"/>
      <c r="AP4" s="129"/>
      <c r="AQ4" s="129"/>
      <c r="AR4" s="217"/>
      <c r="AS4" s="129"/>
      <c r="AT4" s="129"/>
      <c r="AU4" s="129"/>
      <c r="AV4" s="129"/>
      <c r="AW4" s="129"/>
      <c r="AX4" s="129"/>
      <c r="AY4" s="129"/>
      <c r="AZ4" s="129"/>
      <c r="BA4" s="129"/>
      <c r="BB4" s="129"/>
      <c r="BC4" s="129"/>
      <c r="BD4" s="129"/>
      <c r="BE4" s="129"/>
      <c r="BF4" s="129"/>
      <c r="BG4" s="129"/>
      <c r="BH4" s="129"/>
      <c r="BI4" s="129"/>
      <c r="BJ4" s="129"/>
      <c r="BK4" s="129"/>
      <c r="BL4" s="129"/>
      <c r="BM4" s="129"/>
      <c r="BN4" s="129"/>
      <c r="BO4" s="129"/>
      <c r="BP4" s="129"/>
      <c r="BQ4" s="129"/>
      <c r="BR4" s="129"/>
      <c r="BS4" s="129"/>
      <c r="BT4" s="129"/>
      <c r="BU4" s="129"/>
      <c r="BV4" s="129"/>
    </row>
    <row r="5" spans="1:74" s="172" customFormat="1" ht="15.75" customHeight="1" x14ac:dyDescent="0.3">
      <c r="A5" s="129"/>
      <c r="B5" s="398" t="s">
        <v>271</v>
      </c>
      <c r="C5" s="406"/>
      <c r="D5" s="406"/>
      <c r="E5" s="406"/>
      <c r="F5" s="406"/>
      <c r="G5" s="406"/>
      <c r="H5" s="406"/>
      <c r="I5" s="406"/>
      <c r="J5" s="406"/>
      <c r="K5" s="424" t="str">
        <f>B5</f>
        <v>LEDGER AND JOURNAL FOR SECOND QUARTER</v>
      </c>
      <c r="L5" s="406"/>
      <c r="M5" s="406"/>
      <c r="N5" s="406"/>
      <c r="O5" s="406"/>
      <c r="P5" s="406"/>
      <c r="Q5" s="406"/>
      <c r="R5" s="406"/>
      <c r="S5" s="406"/>
      <c r="T5" s="406"/>
      <c r="U5" s="406"/>
      <c r="V5" s="425"/>
      <c r="W5" s="398" t="str">
        <f>B5</f>
        <v>LEDGER AND JOURNAL FOR SECOND QUARTER</v>
      </c>
      <c r="X5" s="406"/>
      <c r="Y5" s="406"/>
      <c r="Z5" s="406"/>
      <c r="AA5" s="406"/>
      <c r="AB5" s="406"/>
      <c r="AC5" s="406"/>
      <c r="AD5" s="406"/>
      <c r="AE5" s="406"/>
      <c r="AF5" s="406"/>
      <c r="AG5" s="406"/>
      <c r="AH5" s="406"/>
      <c r="AI5" s="129"/>
      <c r="AJ5" s="129"/>
      <c r="AK5" s="129"/>
      <c r="AL5" s="129"/>
      <c r="AM5" s="129"/>
      <c r="AN5" s="129"/>
      <c r="AO5" s="129"/>
      <c r="AP5" s="129"/>
      <c r="AQ5" s="129"/>
      <c r="AR5" s="217"/>
      <c r="AS5" s="129"/>
      <c r="AT5" s="129"/>
      <c r="AU5" s="129"/>
      <c r="AV5" s="129"/>
      <c r="AW5" s="129"/>
      <c r="AX5" s="129"/>
      <c r="AY5" s="129"/>
      <c r="AZ5" s="129"/>
      <c r="BA5" s="129"/>
      <c r="BB5" s="129"/>
      <c r="BC5" s="129"/>
      <c r="BD5" s="129"/>
      <c r="BE5" s="129"/>
      <c r="BF5" s="129"/>
      <c r="BG5" s="129"/>
      <c r="BH5" s="129"/>
      <c r="BI5" s="129"/>
      <c r="BJ5" s="129"/>
      <c r="BK5" s="129"/>
      <c r="BL5" s="129"/>
      <c r="BM5" s="129"/>
      <c r="BN5" s="129"/>
      <c r="BO5" s="129"/>
      <c r="BP5" s="129"/>
      <c r="BQ5" s="129"/>
      <c r="BR5" s="129"/>
      <c r="BS5" s="129"/>
      <c r="BT5" s="129"/>
      <c r="BU5" s="129"/>
      <c r="BV5" s="129"/>
    </row>
    <row r="6" spans="1:74" s="172" customFormat="1" ht="15.75" customHeight="1" x14ac:dyDescent="0.3">
      <c r="A6" s="129"/>
      <c r="B6" s="13"/>
      <c r="C6" s="13"/>
      <c r="D6" s="13"/>
      <c r="E6" s="13"/>
      <c r="F6" s="13"/>
      <c r="G6" s="13"/>
      <c r="H6" s="13"/>
      <c r="I6" s="13"/>
      <c r="J6" s="13"/>
      <c r="K6" s="34"/>
      <c r="L6" s="231"/>
      <c r="M6" s="13"/>
      <c r="N6" s="13"/>
      <c r="O6" s="13"/>
      <c r="P6" s="13"/>
      <c r="Q6" s="13"/>
      <c r="R6" s="13"/>
      <c r="S6" s="13"/>
      <c r="T6" s="13"/>
      <c r="U6" s="13"/>
      <c r="V6" s="13"/>
      <c r="W6" s="34"/>
      <c r="X6" s="13"/>
      <c r="Y6" s="13"/>
      <c r="Z6" s="13"/>
      <c r="AA6" s="13"/>
      <c r="AB6" s="13"/>
      <c r="AC6" s="13"/>
      <c r="AD6" s="13"/>
      <c r="AE6" s="13"/>
      <c r="AF6" s="13"/>
      <c r="AG6" s="13"/>
      <c r="AH6" s="11"/>
      <c r="AI6" s="129"/>
      <c r="AJ6" s="129"/>
      <c r="AK6" s="129"/>
      <c r="AL6" s="129"/>
      <c r="AM6" s="129"/>
      <c r="AN6" s="129"/>
      <c r="AO6" s="129"/>
      <c r="AP6" s="129"/>
      <c r="AQ6" s="129"/>
      <c r="AR6" s="217"/>
      <c r="AS6" s="129"/>
      <c r="AT6" s="129"/>
      <c r="AU6" s="129"/>
      <c r="AV6" s="129"/>
      <c r="AW6" s="129"/>
      <c r="AX6" s="129"/>
      <c r="AY6" s="129"/>
      <c r="AZ6" s="129"/>
      <c r="BA6" s="129"/>
      <c r="BB6" s="129"/>
      <c r="BC6" s="129"/>
      <c r="BD6" s="129"/>
      <c r="BE6" s="129"/>
      <c r="BF6" s="129"/>
      <c r="BG6" s="129"/>
      <c r="BH6" s="129"/>
      <c r="BI6" s="129"/>
      <c r="BJ6" s="129"/>
      <c r="BK6" s="129"/>
      <c r="BL6" s="129"/>
      <c r="BM6" s="129"/>
      <c r="BN6" s="129"/>
      <c r="BO6" s="129"/>
      <c r="BP6" s="129"/>
      <c r="BQ6" s="129"/>
      <c r="BR6" s="129"/>
      <c r="BS6" s="129"/>
      <c r="BT6" s="129"/>
      <c r="BU6" s="129"/>
      <c r="BV6" s="129"/>
    </row>
    <row r="7" spans="1:74" s="173" customFormat="1" ht="15" customHeight="1" x14ac:dyDescent="0.25">
      <c r="A7" s="129"/>
      <c r="B7" s="401" t="str">
        <f>Contents!$B$45</f>
        <v>Branch:   Caer Galen                                                              Year:        2025</v>
      </c>
      <c r="C7" s="417"/>
      <c r="D7" s="417"/>
      <c r="E7" s="417"/>
      <c r="F7" s="417"/>
      <c r="G7" s="417"/>
      <c r="H7" s="417"/>
      <c r="I7" s="417"/>
      <c r="J7" s="417"/>
      <c r="K7" s="416" t="str">
        <f>Contents!$B$45</f>
        <v>Branch:   Caer Galen                                                              Year:        2025</v>
      </c>
      <c r="L7" s="417"/>
      <c r="M7" s="417"/>
      <c r="N7" s="417"/>
      <c r="O7" s="417"/>
      <c r="P7" s="417"/>
      <c r="Q7" s="417"/>
      <c r="R7" s="417"/>
      <c r="S7" s="417"/>
      <c r="T7" s="417"/>
      <c r="U7" s="417"/>
      <c r="V7" s="417"/>
      <c r="W7" s="416" t="str">
        <f>Contents!$B$45</f>
        <v>Branch:   Caer Galen                                                              Year:        2025</v>
      </c>
      <c r="X7" s="417"/>
      <c r="Y7" s="417"/>
      <c r="Z7" s="417"/>
      <c r="AA7" s="417"/>
      <c r="AB7" s="417"/>
      <c r="AC7" s="417"/>
      <c r="AD7" s="417"/>
      <c r="AE7" s="417"/>
      <c r="AF7" s="417"/>
      <c r="AG7" s="417"/>
      <c r="AH7" s="11"/>
      <c r="AI7" s="129"/>
      <c r="AJ7" s="129"/>
      <c r="AK7" s="129"/>
      <c r="AL7" s="129"/>
      <c r="AM7" s="129"/>
      <c r="AN7" s="129"/>
      <c r="AO7" s="129"/>
      <c r="AP7" s="129"/>
      <c r="AQ7" s="129"/>
      <c r="AR7" s="217"/>
      <c r="AS7" s="129"/>
      <c r="AT7" s="129"/>
      <c r="AU7" s="129"/>
      <c r="AV7" s="129"/>
      <c r="AW7" s="129"/>
      <c r="AX7" s="129"/>
      <c r="AY7" s="129"/>
      <c r="AZ7" s="129"/>
      <c r="BA7" s="129"/>
      <c r="BB7" s="129"/>
      <c r="BC7" s="129"/>
      <c r="BD7" s="129"/>
      <c r="BE7" s="129"/>
      <c r="BF7" s="129"/>
      <c r="BG7" s="129"/>
      <c r="BH7" s="129"/>
      <c r="BI7" s="129"/>
      <c r="BJ7" s="129"/>
      <c r="BK7" s="129"/>
      <c r="BL7" s="129"/>
      <c r="BM7" s="129"/>
      <c r="BN7" s="129"/>
      <c r="BO7" s="129"/>
      <c r="BP7" s="129"/>
      <c r="BQ7" s="129"/>
      <c r="BR7" s="129"/>
      <c r="BS7" s="129"/>
      <c r="BT7" s="129"/>
      <c r="BU7" s="129"/>
      <c r="BV7" s="129"/>
    </row>
    <row r="8" spans="1:74" s="173" customFormat="1" ht="15" customHeight="1" x14ac:dyDescent="0.25">
      <c r="A8" s="129"/>
      <c r="B8" s="9"/>
      <c r="C8" s="419" t="s">
        <v>134</v>
      </c>
      <c r="D8" s="420"/>
      <c r="E8" s="420"/>
      <c r="F8" s="420"/>
      <c r="G8" s="420"/>
      <c r="H8" s="179"/>
      <c r="I8" s="179"/>
      <c r="J8" s="179"/>
      <c r="K8" s="232"/>
      <c r="L8" s="233"/>
      <c r="M8" s="233"/>
      <c r="N8" s="233"/>
      <c r="O8" s="233"/>
      <c r="P8" s="233"/>
      <c r="Q8" s="233"/>
      <c r="R8" s="233"/>
      <c r="S8" s="233"/>
      <c r="T8" s="233"/>
      <c r="U8" s="233"/>
      <c r="V8" s="233"/>
      <c r="W8" s="232"/>
      <c r="X8" s="233"/>
      <c r="Y8" s="233"/>
      <c r="Z8" s="233"/>
      <c r="AA8" s="233"/>
      <c r="AB8" s="233"/>
      <c r="AC8" s="233"/>
      <c r="AD8" s="233"/>
      <c r="AE8" s="233"/>
      <c r="AF8" s="233"/>
      <c r="AG8" s="233"/>
      <c r="AH8" s="11"/>
      <c r="AI8" s="129"/>
      <c r="AJ8" s="129"/>
      <c r="AK8" s="129"/>
      <c r="AL8" s="129"/>
      <c r="AM8" s="129"/>
      <c r="AN8" s="129"/>
      <c r="AO8" s="129"/>
      <c r="AP8" s="129"/>
      <c r="AQ8" s="129"/>
      <c r="AR8" s="217"/>
      <c r="AS8" s="129"/>
      <c r="AT8" s="129"/>
      <c r="AU8" s="129"/>
      <c r="AV8" s="129"/>
      <c r="AW8" s="129"/>
      <c r="AX8" s="129"/>
      <c r="AY8" s="129"/>
      <c r="AZ8" s="129"/>
      <c r="BA8" s="129"/>
      <c r="BB8" s="129"/>
      <c r="BC8" s="129"/>
      <c r="BD8" s="129"/>
      <c r="BE8" s="129"/>
      <c r="BF8" s="129"/>
      <c r="BG8" s="129"/>
      <c r="BH8" s="129"/>
      <c r="BI8" s="129"/>
      <c r="BJ8" s="129"/>
      <c r="BK8" s="129"/>
      <c r="BL8" s="129"/>
      <c r="BM8" s="129"/>
      <c r="BN8" s="129"/>
      <c r="BO8" s="129"/>
      <c r="BP8" s="129"/>
      <c r="BQ8" s="129"/>
      <c r="BR8" s="129"/>
      <c r="BS8" s="129"/>
      <c r="BT8" s="129"/>
      <c r="BU8" s="129"/>
      <c r="BV8" s="129"/>
    </row>
    <row r="9" spans="1:74" s="174" customFormat="1" ht="15" customHeight="1" x14ac:dyDescent="0.25">
      <c r="A9" s="130"/>
      <c r="B9" s="35"/>
      <c r="C9" s="407" t="str">
        <f>Summary!C10&amp;" Balance Forward: "</f>
        <v xml:space="preserve">Checking Balance Forward: </v>
      </c>
      <c r="D9" s="408"/>
      <c r="E9" s="408"/>
      <c r="F9" s="234">
        <f>Ledger_Q1!C110</f>
        <v>10087.68</v>
      </c>
      <c r="G9" s="235"/>
      <c r="H9" s="182"/>
      <c r="I9" s="182"/>
      <c r="J9" s="182"/>
      <c r="K9" s="37"/>
      <c r="L9" s="43"/>
      <c r="M9" s="413" t="s">
        <v>135</v>
      </c>
      <c r="N9" s="414"/>
      <c r="O9" s="414"/>
      <c r="P9" s="414"/>
      <c r="Q9" s="415"/>
      <c r="R9" s="413" t="s">
        <v>135</v>
      </c>
      <c r="S9" s="414"/>
      <c r="T9" s="414"/>
      <c r="U9" s="414"/>
      <c r="V9" s="415"/>
      <c r="W9" s="39"/>
      <c r="X9" s="413" t="s">
        <v>135</v>
      </c>
      <c r="Y9" s="414"/>
      <c r="Z9" s="414"/>
      <c r="AA9" s="414"/>
      <c r="AB9" s="415"/>
      <c r="AC9" s="413" t="s">
        <v>135</v>
      </c>
      <c r="AD9" s="414"/>
      <c r="AE9" s="414"/>
      <c r="AF9" s="414"/>
      <c r="AG9" s="415"/>
      <c r="AH9" s="11"/>
      <c r="AI9" s="130"/>
      <c r="AJ9" s="130"/>
      <c r="AK9" s="130"/>
      <c r="AL9" s="130"/>
      <c r="AM9" s="130"/>
      <c r="AN9" s="135" t="s">
        <v>136</v>
      </c>
      <c r="AO9" s="136">
        <f>SUM(AO11:AO33)</f>
        <v>686.70999999999992</v>
      </c>
      <c r="AP9" s="137"/>
      <c r="AQ9" s="136">
        <f>SUM(AQ11:AQ52)</f>
        <v>686.70999999999992</v>
      </c>
      <c r="AR9" s="218"/>
      <c r="AS9" s="138">
        <f>SUM(AS11:AS27)</f>
        <v>1469.07</v>
      </c>
      <c r="AT9" s="137"/>
      <c r="AU9" s="203">
        <f>SUM(AU11:AU53)</f>
        <v>782.36</v>
      </c>
      <c r="AV9" s="204">
        <f>AS9-AU9</f>
        <v>686.70999999999992</v>
      </c>
      <c r="AW9" s="130"/>
      <c r="AX9" s="130"/>
      <c r="AY9" s="130"/>
      <c r="AZ9" s="130"/>
      <c r="BA9" s="205"/>
      <c r="BB9" s="421" t="s">
        <v>138</v>
      </c>
      <c r="BC9" s="422"/>
      <c r="BD9" s="422"/>
      <c r="BE9" s="422"/>
      <c r="BF9" s="422"/>
      <c r="BG9" s="422"/>
      <c r="BH9" s="422"/>
      <c r="BI9" s="422"/>
      <c r="BJ9" s="422"/>
      <c r="BK9" s="422"/>
      <c r="BL9" s="422"/>
      <c r="BM9" s="422"/>
      <c r="BN9" s="422"/>
      <c r="BO9" s="423"/>
      <c r="BP9" s="130"/>
      <c r="BQ9" s="207" t="s">
        <v>139</v>
      </c>
      <c r="BR9" s="207" t="s">
        <v>140</v>
      </c>
      <c r="BS9" s="130"/>
      <c r="BT9" s="130"/>
      <c r="BU9" s="130"/>
      <c r="BV9" s="130"/>
    </row>
    <row r="10" spans="1:74" s="175" customFormat="1" ht="42" customHeight="1" thickBot="1" x14ac:dyDescent="0.3">
      <c r="A10" s="130"/>
      <c r="B10" s="36"/>
      <c r="C10" s="37" t="s">
        <v>141</v>
      </c>
      <c r="D10" s="329" t="s">
        <v>142</v>
      </c>
      <c r="E10" s="39" t="s">
        <v>143</v>
      </c>
      <c r="F10" s="40" t="s">
        <v>144</v>
      </c>
      <c r="G10" s="41" t="s">
        <v>145</v>
      </c>
      <c r="H10" s="39" t="s">
        <v>146</v>
      </c>
      <c r="I10" s="39" t="s">
        <v>147</v>
      </c>
      <c r="J10" s="39" t="s">
        <v>148</v>
      </c>
      <c r="K10" s="42"/>
      <c r="L10" s="43" t="s">
        <v>149</v>
      </c>
      <c r="M10" s="44" t="s">
        <v>135</v>
      </c>
      <c r="N10" s="45" t="s">
        <v>150</v>
      </c>
      <c r="O10" s="45" t="s">
        <v>151</v>
      </c>
      <c r="P10" s="45" t="s">
        <v>152</v>
      </c>
      <c r="Q10" s="236" t="s">
        <v>153</v>
      </c>
      <c r="R10" s="44" t="s">
        <v>135</v>
      </c>
      <c r="S10" s="45" t="s">
        <v>150</v>
      </c>
      <c r="T10" s="45" t="s">
        <v>151</v>
      </c>
      <c r="U10" s="45" t="s">
        <v>152</v>
      </c>
      <c r="V10" s="236" t="s">
        <v>153</v>
      </c>
      <c r="W10" s="36"/>
      <c r="X10" s="44" t="s">
        <v>135</v>
      </c>
      <c r="Y10" s="45" t="s">
        <v>150</v>
      </c>
      <c r="Z10" s="45" t="s">
        <v>151</v>
      </c>
      <c r="AA10" s="45" t="s">
        <v>152</v>
      </c>
      <c r="AB10" s="236" t="s">
        <v>153</v>
      </c>
      <c r="AC10" s="44" t="s">
        <v>135</v>
      </c>
      <c r="AD10" s="45" t="s">
        <v>150</v>
      </c>
      <c r="AE10" s="45" t="s">
        <v>151</v>
      </c>
      <c r="AF10" s="45" t="s">
        <v>152</v>
      </c>
      <c r="AG10" s="236" t="s">
        <v>153</v>
      </c>
      <c r="AH10" s="11"/>
      <c r="AI10" s="130"/>
      <c r="AJ10" s="130"/>
      <c r="AK10" s="130"/>
      <c r="AL10" s="130"/>
      <c r="AM10" s="130"/>
      <c r="AN10" s="139" t="s">
        <v>154</v>
      </c>
      <c r="AO10" s="140" t="s">
        <v>128</v>
      </c>
      <c r="AP10" s="139" t="s">
        <v>155</v>
      </c>
      <c r="AQ10" s="141" t="s">
        <v>128</v>
      </c>
      <c r="AR10" s="219" t="s">
        <v>151</v>
      </c>
      <c r="AS10" s="141" t="s">
        <v>128</v>
      </c>
      <c r="AT10" s="139" t="s">
        <v>152</v>
      </c>
      <c r="AU10" s="141" t="s">
        <v>128</v>
      </c>
      <c r="AV10" s="206" t="s">
        <v>156</v>
      </c>
      <c r="AW10" s="206" t="s">
        <v>157</v>
      </c>
      <c r="AX10" s="226" t="s">
        <v>158</v>
      </c>
      <c r="AY10" s="206" t="s">
        <v>159</v>
      </c>
      <c r="AZ10" s="130"/>
      <c r="BA10" s="205"/>
      <c r="BB10" s="207" t="str">
        <f>$AN11</f>
        <v>Checking</v>
      </c>
      <c r="BC10" s="207" t="str">
        <f>$AN22</f>
        <v>Undeposited funds</v>
      </c>
      <c r="BD10" s="207" t="str">
        <f>$AN23</f>
        <v>fnord</v>
      </c>
      <c r="BE10" s="207" t="str">
        <f>$AN24</f>
        <v>fnord</v>
      </c>
      <c r="BF10" s="207" t="str">
        <f>$AN25</f>
        <v>fnord</v>
      </c>
      <c r="BG10" s="207" t="str">
        <f>$AN26</f>
        <v>fnord</v>
      </c>
      <c r="BH10" s="207" t="str">
        <f>$AN27</f>
        <v>fnord</v>
      </c>
      <c r="BI10" s="207" t="str">
        <f>$AN28</f>
        <v>fnord</v>
      </c>
      <c r="BJ10" s="207" t="str">
        <f>$AN29</f>
        <v>fnord</v>
      </c>
      <c r="BK10" s="207" t="str">
        <f>$AN30</f>
        <v>fnord</v>
      </c>
      <c r="BL10" s="207" t="str">
        <f>$AN31</f>
        <v>fnord</v>
      </c>
      <c r="BM10" s="207" t="str">
        <f>$AN32</f>
        <v>fnord</v>
      </c>
      <c r="BN10" s="207" t="str">
        <f>$AN33</f>
        <v>fnord</v>
      </c>
      <c r="BO10" s="207"/>
      <c r="BP10" s="130"/>
      <c r="BQ10" s="207">
        <f>COUNTIF(BQ11:BQ110, "&gt;0")</f>
        <v>9</v>
      </c>
      <c r="BR10" s="207">
        <f>MAX(BR11:BR110)</f>
        <v>10</v>
      </c>
      <c r="BS10" s="130"/>
      <c r="BT10" s="130"/>
      <c r="BU10" s="130"/>
      <c r="BV10" s="130"/>
    </row>
    <row r="11" spans="1:74" s="177" customFormat="1" ht="13.8" customHeight="1" x14ac:dyDescent="0.25">
      <c r="A11" s="131"/>
      <c r="B11" s="183">
        <v>1</v>
      </c>
      <c r="C11" s="184">
        <f>Ledger_Q1!$C$110+F11</f>
        <v>10167.68</v>
      </c>
      <c r="D11" s="328">
        <v>45770</v>
      </c>
      <c r="E11" s="331" t="s">
        <v>272</v>
      </c>
      <c r="F11" s="237">
        <f t="shared" ref="F11:F42" si="0">IF(N11=$AJ$2,IF(COUNTBLANK(O11)=0,M11,M11*-1),0)+IF(S11=$AJ$2,IF(COUNTBLANK(T11)=0,R11,R11*-1),0)+IF(Y11=$AJ$2,IF(COUNTBLANK(Z11)=0,X11,X11*-1),0)+IF(AD11=$AJ$2,IF(COUNTBLANK(AE11)=0,AC11,AC11*-1),0)</f>
        <v>80</v>
      </c>
      <c r="G11" s="271" t="s">
        <v>170</v>
      </c>
      <c r="H11" s="267" t="s">
        <v>200</v>
      </c>
      <c r="I11" s="267" t="s">
        <v>273</v>
      </c>
      <c r="J11" s="268" t="s">
        <v>235</v>
      </c>
      <c r="K11" s="238">
        <f t="shared" ref="K11:K42" si="1">$B11</f>
        <v>1</v>
      </c>
      <c r="L11" s="239">
        <f t="shared" ref="L11:L42" si="2">IF(COUNTBLANK($P11)=1,$M11,$M11*-1)+IF(COUNTBLANK($U11)=1,$R11,$R11*-1)+IF(COUNTBLANK($AA11)=1,$X11,$X11*-1)+IF(COUNTBLANK($AF11)=1,$AC11,$AC11*-1)</f>
        <v>80</v>
      </c>
      <c r="M11" s="280">
        <v>80</v>
      </c>
      <c r="N11" s="272" t="s">
        <v>110</v>
      </c>
      <c r="O11" s="282" t="s">
        <v>168</v>
      </c>
      <c r="P11" s="282"/>
      <c r="Q11" s="273" t="s">
        <v>111</v>
      </c>
      <c r="R11" s="280"/>
      <c r="S11" s="272" t="s">
        <v>110</v>
      </c>
      <c r="T11" s="323"/>
      <c r="U11" s="322"/>
      <c r="V11" s="273" t="s">
        <v>111</v>
      </c>
      <c r="W11" s="240">
        <f t="shared" ref="W11:W42" si="3">$B11</f>
        <v>1</v>
      </c>
      <c r="X11" s="287"/>
      <c r="Y11" s="272" t="s">
        <v>110</v>
      </c>
      <c r="Z11" s="284"/>
      <c r="AA11" s="284"/>
      <c r="AB11" s="273" t="s">
        <v>111</v>
      </c>
      <c r="AC11" s="287"/>
      <c r="AD11" s="272" t="s">
        <v>110</v>
      </c>
      <c r="AE11" s="284"/>
      <c r="AF11" s="284"/>
      <c r="AG11" s="273" t="s">
        <v>111</v>
      </c>
      <c r="AH11" s="46"/>
      <c r="AI11" s="131">
        <f t="shared" ref="AI11:AI42" si="4">IF(COUNTBLANK($P11)=1,$M11,$M11*-1)</f>
        <v>80</v>
      </c>
      <c r="AJ11" s="131">
        <f t="shared" ref="AJ11:AJ42" si="5">IF(COUNTBLANK($U11)=1,$R11,$R11*-1)</f>
        <v>0</v>
      </c>
      <c r="AK11" s="131">
        <f t="shared" ref="AK11:AK42" si="6">IF(COUNTBLANK($AA11)=1,$X11,$X11*-1)</f>
        <v>0</v>
      </c>
      <c r="AL11" s="131">
        <f t="shared" ref="AL11:AL42" si="7">IF(COUNTBLANK($AF11)=1,$AC11,$AC11*-1)</f>
        <v>0</v>
      </c>
      <c r="AM11" s="131"/>
      <c r="AN11" s="142" t="str">
        <f>IF(OR(Summary!$C10=0,Summary!$C10=""),"fnord",Summary!$C10)</f>
        <v>Checking</v>
      </c>
      <c r="AO11" s="143">
        <f t="shared" ref="AO11:AO33" si="8">SUMIF($N$11:$N$111,$AN11,$AI$11:$AI$111)+SUMIF($S$11:$S$111,$AN11,$AJ$11:$AJ$111)+SUMIF($Y$11:$Y$111,$AN11,$AK$11:$AK$111)+SUMIF($AD$11:$AD$111,$AN11,$AL$11:$AL$111)</f>
        <v>686.70999999999992</v>
      </c>
      <c r="AP11" s="142" t="str">
        <f>IF(OR(Summary!$G10=0,Summary!$G10=""),"fnord",Summary!$G10)</f>
        <v>General Fund</v>
      </c>
      <c r="AQ11" s="143">
        <f t="shared" ref="AQ11:AQ52" si="9">SUMIF($Q$11:$Q$111,$AP11,$AI$11:$AI$111)+SUMIF($V$11:$V$111,$AP11,$AJ$11:$AJ$111)+SUMIF($AB$11:$AB$111,$AP11,$AK$11:$AK$111)+SUMIF($AG$11:$AG$111,$AP11,$AL$11:$AL$111)</f>
        <v>686.70999999999992</v>
      </c>
      <c r="AR11" s="220" t="s">
        <v>162</v>
      </c>
      <c r="AS11" s="144">
        <f>SUMIF($O$11:$O$111,$AR11,$M$11:$M$111)+SUMIF($T$11:$T$111,$AR11,$R$11:$R$111)+SUMIF($Z$11:$Z$111,$AR11,$X$11:$X$111)+SUMIF($AE$11:$AE$111,$AR11,$AC$11:$AC$111)</f>
        <v>0</v>
      </c>
      <c r="AT11" s="145" t="s">
        <v>163</v>
      </c>
      <c r="AU11" s="144">
        <f t="shared" ref="AU11:AU53" si="10">SUMIF($P$11:$P$111,$AT11,$M$11:$M$111)+SUMIF($U$11:$U$111,$AT11,$R$11:$R$111)+SUMIF($AA$11:$AA$111,$AT11,$X$11:$X$111)+SUMIF($AF$11:$AF$111,$AT11,$AC$11:$AC$111)</f>
        <v>0</v>
      </c>
      <c r="AV11" s="208">
        <f t="shared" ref="AV11:AV33" si="11">COUNTIF($N$11:$N$111,$AN11)+COUNTIF($S$11:$S$111,$AN11)+COUNTIF($Y$11:$Y$111,$AN11)+COUNTIF($AD$11:$AD$111,$AN11)</f>
        <v>400</v>
      </c>
      <c r="AW11" s="225">
        <f t="shared" ref="AW11:AW53" si="12">COUNTIF($Q$11:$Q$111,$AP11)+COUNTIF($V$11:$V$111,$AP11)+COUNTIF($AB$11:$AB$111,$AP11)+COUNTIF($AG$11:$AG$111,$AP11)</f>
        <v>400</v>
      </c>
      <c r="AX11" s="227">
        <f t="shared" ref="AX11:AX27" si="13">COUNTIF($O$11:$O$111,$AR11)+COUNTIF($T$11:$T$111,$AR11)+COUNTIF($Z$11:$Z$111,$AR11)+COUNTIF($AE$11:$AE$111,$AR11)</f>
        <v>0</v>
      </c>
      <c r="AY11" s="228">
        <f t="shared" ref="AY11:AY53" si="14">COUNTIF($P$11:$P$111,$AT11)+COUNTIF($U$11:$U$111,$AT11)+COUNTIF($AA$11:$AA$111,$AT11)+COUNTIF($AF$11:$AF$111,$AT11)</f>
        <v>0</v>
      </c>
      <c r="AZ11" s="131"/>
      <c r="BA11" s="210"/>
      <c r="BB11" s="211">
        <f t="shared" ref="BB11:BO20" si="15">IF($N11=BB$10,IF($O11 = "",$M11 * -1,$M11),0)+IF($S11=BB$10,IF($T11 = "",$R11 * -1,$R11),0)+IF($Y11=BB$10,IF($Z11 = "",$X11 * -1,$X11),0)+IF($AD11=BB$10,IF($AE11 = "",$AC11* -1,$AC11 ),0)</f>
        <v>80</v>
      </c>
      <c r="BC11" s="211">
        <f t="shared" si="15"/>
        <v>0</v>
      </c>
      <c r="BD11" s="211">
        <f t="shared" si="15"/>
        <v>0</v>
      </c>
      <c r="BE11" s="211">
        <f t="shared" si="15"/>
        <v>0</v>
      </c>
      <c r="BF11" s="211">
        <f t="shared" si="15"/>
        <v>0</v>
      </c>
      <c r="BG11" s="211">
        <f t="shared" si="15"/>
        <v>0</v>
      </c>
      <c r="BH11" s="211">
        <f t="shared" si="15"/>
        <v>0</v>
      </c>
      <c r="BI11" s="211">
        <f t="shared" si="15"/>
        <v>0</v>
      </c>
      <c r="BJ11" s="211">
        <f t="shared" si="15"/>
        <v>0</v>
      </c>
      <c r="BK11" s="211">
        <f t="shared" si="15"/>
        <v>0</v>
      </c>
      <c r="BL11" s="211">
        <f t="shared" si="15"/>
        <v>0</v>
      </c>
      <c r="BM11" s="211">
        <f t="shared" si="15"/>
        <v>0</v>
      </c>
      <c r="BN11" s="211">
        <f t="shared" si="15"/>
        <v>0</v>
      </c>
      <c r="BO11" s="211">
        <f t="shared" si="15"/>
        <v>0</v>
      </c>
      <c r="BP11" s="131"/>
      <c r="BQ11" s="308">
        <f t="shared" ref="BQ11:BQ42" si="16">M11+R11+X11+AC11</f>
        <v>80</v>
      </c>
      <c r="BR11" s="308">
        <f t="shared" ref="BR11:BR42" si="17">IF(BQ11&gt;0,B11,0)</f>
        <v>1</v>
      </c>
      <c r="BS11" s="131"/>
      <c r="BT11" s="131"/>
      <c r="BU11" s="131"/>
    </row>
    <row r="12" spans="1:74" s="177" customFormat="1" ht="15" customHeight="1" x14ac:dyDescent="0.25">
      <c r="A12" s="131"/>
      <c r="B12" s="241">
        <f t="shared" ref="B12:B43" si="18">B11+1</f>
        <v>2</v>
      </c>
      <c r="C12" s="242">
        <f t="shared" ref="C12:C43" si="19">C11+F12</f>
        <v>9967.68</v>
      </c>
      <c r="D12" s="256">
        <v>45782</v>
      </c>
      <c r="E12" s="257">
        <v>1087</v>
      </c>
      <c r="F12" s="247">
        <f t="shared" si="0"/>
        <v>-200</v>
      </c>
      <c r="G12" s="266" t="s">
        <v>173</v>
      </c>
      <c r="H12" s="267" t="s">
        <v>274</v>
      </c>
      <c r="I12" s="267" t="s">
        <v>275</v>
      </c>
      <c r="J12" s="268" t="s">
        <v>276</v>
      </c>
      <c r="K12" s="244">
        <f t="shared" si="1"/>
        <v>2</v>
      </c>
      <c r="L12" s="245">
        <f t="shared" si="2"/>
        <v>-200</v>
      </c>
      <c r="M12" s="280">
        <v>200</v>
      </c>
      <c r="N12" s="281" t="s">
        <v>110</v>
      </c>
      <c r="O12" s="282"/>
      <c r="P12" s="282" t="s">
        <v>245</v>
      </c>
      <c r="Q12" s="283" t="s">
        <v>111</v>
      </c>
      <c r="R12" s="280"/>
      <c r="S12" s="321" t="s">
        <v>110</v>
      </c>
      <c r="T12" s="323"/>
      <c r="U12" s="322"/>
      <c r="V12" s="283" t="s">
        <v>111</v>
      </c>
      <c r="W12" s="246">
        <f t="shared" si="3"/>
        <v>2</v>
      </c>
      <c r="X12" s="285"/>
      <c r="Y12" s="281" t="s">
        <v>110</v>
      </c>
      <c r="Z12" s="284"/>
      <c r="AA12" s="284"/>
      <c r="AB12" s="283" t="s">
        <v>111</v>
      </c>
      <c r="AC12" s="280"/>
      <c r="AD12" s="281" t="s">
        <v>110</v>
      </c>
      <c r="AE12" s="284"/>
      <c r="AF12" s="284"/>
      <c r="AG12" s="283" t="s">
        <v>111</v>
      </c>
      <c r="AH12" s="46"/>
      <c r="AI12" s="131">
        <f t="shared" si="4"/>
        <v>-200</v>
      </c>
      <c r="AJ12" s="131">
        <f t="shared" si="5"/>
        <v>0</v>
      </c>
      <c r="AK12" s="131">
        <f t="shared" si="6"/>
        <v>0</v>
      </c>
      <c r="AL12" s="131">
        <f t="shared" si="7"/>
        <v>0</v>
      </c>
      <c r="AM12" s="131"/>
      <c r="AN12" s="142" t="str">
        <f>IF(OR(Summary!$C26=0,Summary!$C26=""),"fnord",Summary!$C26)</f>
        <v>Receivables</v>
      </c>
      <c r="AO12" s="143">
        <f t="shared" si="8"/>
        <v>0</v>
      </c>
      <c r="AP12" s="142" t="str">
        <f>IF(OR(Summary!$G11=0,Summary!$G11=""),"fnord",Summary!$G11)</f>
        <v>Travel Fund</v>
      </c>
      <c r="AQ12" s="146">
        <f t="shared" si="9"/>
        <v>0</v>
      </c>
      <c r="AR12" s="220" t="s">
        <v>165</v>
      </c>
      <c r="AS12" s="144">
        <f t="shared" ref="AS12:AS27" si="20">SUMIF($O$11:$O$111,$AR12,$AI$11:$AI$111)+SUMIF($T$11:$T$111,$AR12,$AJ$11:$AJ$111)+SUMIF($Z$11:$Z$111,$AR12,$AK$11:$AK$111)+SUMIF($AE$11:$AE$111,$AR12,$AL$11:$AL$111)</f>
        <v>0</v>
      </c>
      <c r="AT12" s="145" t="s">
        <v>166</v>
      </c>
      <c r="AU12" s="144">
        <f t="shared" si="10"/>
        <v>0</v>
      </c>
      <c r="AV12" s="212">
        <f t="shared" si="11"/>
        <v>0</v>
      </c>
      <c r="AW12" s="213">
        <f t="shared" si="12"/>
        <v>0</v>
      </c>
      <c r="AX12" s="209">
        <f t="shared" si="13"/>
        <v>0</v>
      </c>
      <c r="AY12" s="214">
        <f t="shared" si="14"/>
        <v>0</v>
      </c>
      <c r="AZ12" s="131"/>
      <c r="BA12" s="210" t="s">
        <v>137</v>
      </c>
      <c r="BB12" s="211">
        <f t="shared" si="15"/>
        <v>-200</v>
      </c>
      <c r="BC12" s="211">
        <f t="shared" si="15"/>
        <v>0</v>
      </c>
      <c r="BD12" s="211">
        <f t="shared" si="15"/>
        <v>0</v>
      </c>
      <c r="BE12" s="211">
        <f t="shared" si="15"/>
        <v>0</v>
      </c>
      <c r="BF12" s="211">
        <f t="shared" si="15"/>
        <v>0</v>
      </c>
      <c r="BG12" s="211">
        <f t="shared" si="15"/>
        <v>0</v>
      </c>
      <c r="BH12" s="211">
        <f t="shared" si="15"/>
        <v>0</v>
      </c>
      <c r="BI12" s="211">
        <f t="shared" si="15"/>
        <v>0</v>
      </c>
      <c r="BJ12" s="211">
        <f t="shared" si="15"/>
        <v>0</v>
      </c>
      <c r="BK12" s="211">
        <f t="shared" si="15"/>
        <v>0</v>
      </c>
      <c r="BL12" s="211">
        <f t="shared" si="15"/>
        <v>0</v>
      </c>
      <c r="BM12" s="211">
        <f t="shared" si="15"/>
        <v>0</v>
      </c>
      <c r="BN12" s="211">
        <f t="shared" si="15"/>
        <v>0</v>
      </c>
      <c r="BO12" s="211">
        <f t="shared" si="15"/>
        <v>0</v>
      </c>
      <c r="BP12" s="131"/>
      <c r="BQ12" s="308">
        <f t="shared" si="16"/>
        <v>200</v>
      </c>
      <c r="BR12" s="308">
        <f t="shared" si="17"/>
        <v>2</v>
      </c>
      <c r="BS12" s="131"/>
      <c r="BT12" s="131"/>
      <c r="BU12" s="131"/>
    </row>
    <row r="13" spans="1:74" s="177" customFormat="1" ht="15" customHeight="1" x14ac:dyDescent="0.25">
      <c r="A13" s="131"/>
      <c r="B13" s="241">
        <f t="shared" si="18"/>
        <v>3</v>
      </c>
      <c r="C13" s="242">
        <f t="shared" si="19"/>
        <v>9247.68</v>
      </c>
      <c r="D13" s="256">
        <v>45782</v>
      </c>
      <c r="E13" s="257">
        <v>1088</v>
      </c>
      <c r="F13" s="247">
        <f t="shared" si="0"/>
        <v>-720</v>
      </c>
      <c r="G13" s="266" t="s">
        <v>173</v>
      </c>
      <c r="H13" s="267" t="s">
        <v>277</v>
      </c>
      <c r="I13" s="267" t="s">
        <v>278</v>
      </c>
      <c r="J13" s="268" t="s">
        <v>279</v>
      </c>
      <c r="K13" s="244">
        <f t="shared" si="1"/>
        <v>3</v>
      </c>
      <c r="L13" s="245">
        <f t="shared" si="2"/>
        <v>-720</v>
      </c>
      <c r="M13" s="280">
        <v>720</v>
      </c>
      <c r="N13" s="281" t="s">
        <v>110</v>
      </c>
      <c r="O13" s="282"/>
      <c r="P13" s="282" t="s">
        <v>245</v>
      </c>
      <c r="Q13" s="283" t="s">
        <v>111</v>
      </c>
      <c r="R13" s="280"/>
      <c r="S13" s="281" t="s">
        <v>110</v>
      </c>
      <c r="T13" s="323"/>
      <c r="U13" s="322"/>
      <c r="V13" s="283" t="s">
        <v>111</v>
      </c>
      <c r="W13" s="246">
        <f t="shared" si="3"/>
        <v>3</v>
      </c>
      <c r="X13" s="285"/>
      <c r="Y13" s="281" t="s">
        <v>110</v>
      </c>
      <c r="Z13" s="284"/>
      <c r="AA13" s="284"/>
      <c r="AB13" s="283" t="s">
        <v>111</v>
      </c>
      <c r="AC13" s="285"/>
      <c r="AD13" s="267" t="s">
        <v>110</v>
      </c>
      <c r="AE13" s="284"/>
      <c r="AF13" s="284"/>
      <c r="AG13" s="268" t="s">
        <v>111</v>
      </c>
      <c r="AH13" s="46"/>
      <c r="AI13" s="131">
        <f t="shared" si="4"/>
        <v>-720</v>
      </c>
      <c r="AJ13" s="131">
        <f t="shared" si="5"/>
        <v>0</v>
      </c>
      <c r="AK13" s="131">
        <f t="shared" si="6"/>
        <v>0</v>
      </c>
      <c r="AL13" s="131">
        <f t="shared" si="7"/>
        <v>0</v>
      </c>
      <c r="AM13" s="131"/>
      <c r="AN13" s="142" t="str">
        <f>IF(OR(Summary!$C27=0,Summary!$C27=""),"fnord",Summary!$C27)</f>
        <v>Inventory</v>
      </c>
      <c r="AO13" s="143">
        <f t="shared" si="8"/>
        <v>0</v>
      </c>
      <c r="AP13" s="142" t="str">
        <f>IF(OR(Summary!$G12=0,Summary!$G12=""),"fnord",Summary!$G12)</f>
        <v>fnord</v>
      </c>
      <c r="AQ13" s="146">
        <f t="shared" si="9"/>
        <v>0</v>
      </c>
      <c r="AR13" s="220" t="s">
        <v>168</v>
      </c>
      <c r="AS13" s="144">
        <f t="shared" si="20"/>
        <v>156</v>
      </c>
      <c r="AT13" s="145" t="s">
        <v>169</v>
      </c>
      <c r="AU13" s="144">
        <f t="shared" si="10"/>
        <v>0</v>
      </c>
      <c r="AV13" s="212">
        <f t="shared" si="11"/>
        <v>0</v>
      </c>
      <c r="AW13" s="213">
        <f t="shared" si="12"/>
        <v>0</v>
      </c>
      <c r="AX13" s="209">
        <f t="shared" si="13"/>
        <v>2</v>
      </c>
      <c r="AY13" s="214">
        <f t="shared" si="14"/>
        <v>0</v>
      </c>
      <c r="AZ13" s="131"/>
      <c r="BA13" s="210" t="s">
        <v>170</v>
      </c>
      <c r="BB13" s="211">
        <f t="shared" si="15"/>
        <v>-720</v>
      </c>
      <c r="BC13" s="211">
        <f t="shared" si="15"/>
        <v>0</v>
      </c>
      <c r="BD13" s="211">
        <f t="shared" si="15"/>
        <v>0</v>
      </c>
      <c r="BE13" s="211">
        <f t="shared" si="15"/>
        <v>0</v>
      </c>
      <c r="BF13" s="211">
        <f t="shared" si="15"/>
        <v>0</v>
      </c>
      <c r="BG13" s="211">
        <f t="shared" si="15"/>
        <v>0</v>
      </c>
      <c r="BH13" s="211">
        <f t="shared" si="15"/>
        <v>0</v>
      </c>
      <c r="BI13" s="211">
        <f t="shared" si="15"/>
        <v>0</v>
      </c>
      <c r="BJ13" s="211">
        <f t="shared" si="15"/>
        <v>0</v>
      </c>
      <c r="BK13" s="211">
        <f t="shared" si="15"/>
        <v>0</v>
      </c>
      <c r="BL13" s="211">
        <f t="shared" si="15"/>
        <v>0</v>
      </c>
      <c r="BM13" s="211">
        <f t="shared" si="15"/>
        <v>0</v>
      </c>
      <c r="BN13" s="211">
        <f t="shared" si="15"/>
        <v>0</v>
      </c>
      <c r="BO13" s="211">
        <f t="shared" si="15"/>
        <v>0</v>
      </c>
      <c r="BP13" s="131"/>
      <c r="BQ13" s="308">
        <f t="shared" si="16"/>
        <v>720</v>
      </c>
      <c r="BR13" s="308">
        <f t="shared" si="17"/>
        <v>3</v>
      </c>
      <c r="BS13" s="131"/>
      <c r="BT13" s="131"/>
      <c r="BU13" s="131"/>
    </row>
    <row r="14" spans="1:74" s="177" customFormat="1" ht="15" customHeight="1" x14ac:dyDescent="0.25">
      <c r="A14" s="131"/>
      <c r="B14" s="241">
        <f t="shared" si="18"/>
        <v>4</v>
      </c>
      <c r="C14" s="242">
        <f t="shared" si="19"/>
        <v>9172.68</v>
      </c>
      <c r="D14" s="256">
        <v>45782</v>
      </c>
      <c r="E14" s="257">
        <v>1089</v>
      </c>
      <c r="F14" s="247">
        <f t="shared" si="0"/>
        <v>-75</v>
      </c>
      <c r="G14" s="266" t="s">
        <v>173</v>
      </c>
      <c r="H14" s="267" t="s">
        <v>280</v>
      </c>
      <c r="I14" s="267" t="s">
        <v>281</v>
      </c>
      <c r="J14" s="268" t="s">
        <v>282</v>
      </c>
      <c r="K14" s="244">
        <f t="shared" si="1"/>
        <v>4</v>
      </c>
      <c r="L14" s="245">
        <f t="shared" si="2"/>
        <v>-75</v>
      </c>
      <c r="M14" s="280">
        <v>75</v>
      </c>
      <c r="N14" s="281" t="s">
        <v>110</v>
      </c>
      <c r="O14" s="282"/>
      <c r="P14" s="282" t="s">
        <v>269</v>
      </c>
      <c r="Q14" s="283" t="s">
        <v>111</v>
      </c>
      <c r="R14" s="280"/>
      <c r="S14" s="281" t="s">
        <v>110</v>
      </c>
      <c r="T14" s="323"/>
      <c r="U14" s="322"/>
      <c r="V14" s="283" t="s">
        <v>111</v>
      </c>
      <c r="W14" s="246">
        <f t="shared" si="3"/>
        <v>4</v>
      </c>
      <c r="X14" s="285"/>
      <c r="Y14" s="281" t="s">
        <v>110</v>
      </c>
      <c r="Z14" s="284"/>
      <c r="AA14" s="284"/>
      <c r="AB14" s="283" t="s">
        <v>111</v>
      </c>
      <c r="AC14" s="285"/>
      <c r="AD14" s="267" t="s">
        <v>110</v>
      </c>
      <c r="AE14" s="284"/>
      <c r="AF14" s="284"/>
      <c r="AG14" s="268" t="s">
        <v>111</v>
      </c>
      <c r="AH14" s="46"/>
      <c r="AI14" s="131">
        <f t="shared" si="4"/>
        <v>-75</v>
      </c>
      <c r="AJ14" s="131">
        <f t="shared" si="5"/>
        <v>0</v>
      </c>
      <c r="AK14" s="131">
        <f t="shared" si="6"/>
        <v>0</v>
      </c>
      <c r="AL14" s="131">
        <f t="shared" si="7"/>
        <v>0</v>
      </c>
      <c r="AM14" s="131"/>
      <c r="AN14" s="142" t="str">
        <f>IF(OR(Summary!$C28=0,Summary!$C28=""),"fnord",Summary!$C28)</f>
        <v>Regalia</v>
      </c>
      <c r="AO14" s="143">
        <f t="shared" si="8"/>
        <v>0</v>
      </c>
      <c r="AP14" s="142" t="str">
        <f>IF(OR(Summary!$G13=0,Summary!$G13=""),"fnord",Summary!$G13)</f>
        <v>fnord</v>
      </c>
      <c r="AQ14" s="146">
        <f t="shared" si="9"/>
        <v>0</v>
      </c>
      <c r="AR14" s="223" t="s">
        <v>171</v>
      </c>
      <c r="AS14" s="144">
        <f t="shared" si="20"/>
        <v>0</v>
      </c>
      <c r="AT14" s="145" t="s">
        <v>172</v>
      </c>
      <c r="AU14" s="144">
        <f t="shared" si="10"/>
        <v>0</v>
      </c>
      <c r="AV14" s="212">
        <f t="shared" si="11"/>
        <v>0</v>
      </c>
      <c r="AW14" s="213">
        <f t="shared" si="12"/>
        <v>0</v>
      </c>
      <c r="AX14" s="209">
        <f t="shared" si="13"/>
        <v>0</v>
      </c>
      <c r="AY14" s="214">
        <f t="shared" si="14"/>
        <v>0</v>
      </c>
      <c r="AZ14" s="131"/>
      <c r="BA14" s="210" t="s">
        <v>173</v>
      </c>
      <c r="BB14" s="211">
        <f t="shared" si="15"/>
        <v>-75</v>
      </c>
      <c r="BC14" s="211">
        <f t="shared" si="15"/>
        <v>0</v>
      </c>
      <c r="BD14" s="211">
        <f t="shared" si="15"/>
        <v>0</v>
      </c>
      <c r="BE14" s="211">
        <f t="shared" si="15"/>
        <v>0</v>
      </c>
      <c r="BF14" s="211">
        <f t="shared" si="15"/>
        <v>0</v>
      </c>
      <c r="BG14" s="211">
        <f t="shared" si="15"/>
        <v>0</v>
      </c>
      <c r="BH14" s="211">
        <f t="shared" si="15"/>
        <v>0</v>
      </c>
      <c r="BI14" s="211">
        <f t="shared" si="15"/>
        <v>0</v>
      </c>
      <c r="BJ14" s="211">
        <f t="shared" si="15"/>
        <v>0</v>
      </c>
      <c r="BK14" s="211">
        <f t="shared" si="15"/>
        <v>0</v>
      </c>
      <c r="BL14" s="211">
        <f t="shared" si="15"/>
        <v>0</v>
      </c>
      <c r="BM14" s="211">
        <f t="shared" si="15"/>
        <v>0</v>
      </c>
      <c r="BN14" s="211">
        <f t="shared" si="15"/>
        <v>0</v>
      </c>
      <c r="BO14" s="211">
        <f t="shared" si="15"/>
        <v>0</v>
      </c>
      <c r="BP14" s="131"/>
      <c r="BQ14" s="308">
        <f t="shared" si="16"/>
        <v>75</v>
      </c>
      <c r="BR14" s="308">
        <f t="shared" si="17"/>
        <v>4</v>
      </c>
      <c r="BS14" s="131"/>
      <c r="BT14" s="131"/>
      <c r="BU14" s="131"/>
    </row>
    <row r="15" spans="1:74" s="177" customFormat="1" ht="15" customHeight="1" x14ac:dyDescent="0.25">
      <c r="A15" s="131"/>
      <c r="B15" s="241">
        <f t="shared" si="18"/>
        <v>5</v>
      </c>
      <c r="C15" s="242">
        <f t="shared" si="19"/>
        <v>9372.68</v>
      </c>
      <c r="D15" s="256">
        <v>45810</v>
      </c>
      <c r="E15" s="257" t="s">
        <v>272</v>
      </c>
      <c r="F15" s="247">
        <f t="shared" si="0"/>
        <v>200</v>
      </c>
      <c r="G15" s="266" t="s">
        <v>176</v>
      </c>
      <c r="H15" s="267" t="s">
        <v>283</v>
      </c>
      <c r="I15" s="267" t="s">
        <v>284</v>
      </c>
      <c r="J15" s="268" t="s">
        <v>285</v>
      </c>
      <c r="K15" s="244">
        <f t="shared" si="1"/>
        <v>5</v>
      </c>
      <c r="L15" s="245">
        <f t="shared" si="2"/>
        <v>200</v>
      </c>
      <c r="M15" s="280"/>
      <c r="N15" s="281" t="s">
        <v>110</v>
      </c>
      <c r="O15" s="282" t="s">
        <v>188</v>
      </c>
      <c r="P15" s="282"/>
      <c r="Q15" s="283" t="s">
        <v>111</v>
      </c>
      <c r="R15" s="280">
        <v>200</v>
      </c>
      <c r="S15" s="281" t="s">
        <v>110</v>
      </c>
      <c r="T15" s="323" t="s">
        <v>245</v>
      </c>
      <c r="U15" s="322"/>
      <c r="V15" s="283" t="s">
        <v>111</v>
      </c>
      <c r="W15" s="246">
        <f t="shared" si="3"/>
        <v>5</v>
      </c>
      <c r="X15" s="285"/>
      <c r="Y15" s="281" t="s">
        <v>110</v>
      </c>
      <c r="Z15" s="284"/>
      <c r="AA15" s="284"/>
      <c r="AB15" s="283" t="s">
        <v>111</v>
      </c>
      <c r="AC15" s="285"/>
      <c r="AD15" s="267" t="s">
        <v>110</v>
      </c>
      <c r="AE15" s="284"/>
      <c r="AF15" s="284"/>
      <c r="AG15" s="268" t="s">
        <v>111</v>
      </c>
      <c r="AH15" s="46"/>
      <c r="AI15" s="131">
        <f t="shared" si="4"/>
        <v>0</v>
      </c>
      <c r="AJ15" s="131">
        <f t="shared" si="5"/>
        <v>200</v>
      </c>
      <c r="AK15" s="131">
        <f t="shared" si="6"/>
        <v>0</v>
      </c>
      <c r="AL15" s="131">
        <f t="shared" si="7"/>
        <v>0</v>
      </c>
      <c r="AM15" s="131"/>
      <c r="AN15" s="142" t="str">
        <f>IF(OR(Summary!$C29=0,Summary!$C29=""),"fnord",Summary!$C29)</f>
        <v>Depreciable Assets</v>
      </c>
      <c r="AO15" s="143">
        <f t="shared" si="8"/>
        <v>0</v>
      </c>
      <c r="AP15" s="142" t="str">
        <f>IF(OR(Summary!$G14=0,Summary!$G14=""),"fnord",Summary!$G14)</f>
        <v>fnord</v>
      </c>
      <c r="AQ15" s="146">
        <f t="shared" si="9"/>
        <v>0</v>
      </c>
      <c r="AR15" s="223" t="s">
        <v>174</v>
      </c>
      <c r="AS15" s="144">
        <f t="shared" si="20"/>
        <v>0</v>
      </c>
      <c r="AT15" s="145" t="s">
        <v>175</v>
      </c>
      <c r="AU15" s="144">
        <f t="shared" si="10"/>
        <v>0</v>
      </c>
      <c r="AV15" s="212">
        <f t="shared" si="11"/>
        <v>0</v>
      </c>
      <c r="AW15" s="213">
        <f t="shared" si="12"/>
        <v>0</v>
      </c>
      <c r="AX15" s="209">
        <f t="shared" si="13"/>
        <v>0</v>
      </c>
      <c r="AY15" s="214">
        <f t="shared" si="14"/>
        <v>0</v>
      </c>
      <c r="AZ15" s="131"/>
      <c r="BA15" s="210" t="s">
        <v>176</v>
      </c>
      <c r="BB15" s="211">
        <f t="shared" si="15"/>
        <v>200</v>
      </c>
      <c r="BC15" s="211">
        <f t="shared" si="15"/>
        <v>0</v>
      </c>
      <c r="BD15" s="211">
        <f t="shared" si="15"/>
        <v>0</v>
      </c>
      <c r="BE15" s="211">
        <f t="shared" si="15"/>
        <v>0</v>
      </c>
      <c r="BF15" s="211">
        <f t="shared" si="15"/>
        <v>0</v>
      </c>
      <c r="BG15" s="211">
        <f t="shared" si="15"/>
        <v>0</v>
      </c>
      <c r="BH15" s="211">
        <f t="shared" si="15"/>
        <v>0</v>
      </c>
      <c r="BI15" s="211">
        <f t="shared" si="15"/>
        <v>0</v>
      </c>
      <c r="BJ15" s="211">
        <f t="shared" si="15"/>
        <v>0</v>
      </c>
      <c r="BK15" s="211">
        <f t="shared" si="15"/>
        <v>0</v>
      </c>
      <c r="BL15" s="211">
        <f t="shared" si="15"/>
        <v>0</v>
      </c>
      <c r="BM15" s="211">
        <f t="shared" si="15"/>
        <v>0</v>
      </c>
      <c r="BN15" s="211">
        <f t="shared" si="15"/>
        <v>0</v>
      </c>
      <c r="BO15" s="211">
        <f t="shared" si="15"/>
        <v>0</v>
      </c>
      <c r="BP15" s="131"/>
      <c r="BQ15" s="308">
        <f t="shared" si="16"/>
        <v>200</v>
      </c>
      <c r="BR15" s="308">
        <f t="shared" si="17"/>
        <v>5</v>
      </c>
      <c r="BS15" s="131"/>
      <c r="BT15" s="131"/>
      <c r="BU15" s="131"/>
    </row>
    <row r="16" spans="1:74" s="177" customFormat="1" ht="15" customHeight="1" x14ac:dyDescent="0.25">
      <c r="A16" s="131"/>
      <c r="B16" s="241">
        <f t="shared" si="18"/>
        <v>6</v>
      </c>
      <c r="C16" s="242">
        <f t="shared" si="19"/>
        <v>9838.32</v>
      </c>
      <c r="D16" s="256">
        <v>45810</v>
      </c>
      <c r="E16" s="257" t="s">
        <v>272</v>
      </c>
      <c r="F16" s="247">
        <f t="shared" si="0"/>
        <v>465.64</v>
      </c>
      <c r="G16" s="266" t="s">
        <v>176</v>
      </c>
      <c r="H16" s="267" t="s">
        <v>286</v>
      </c>
      <c r="I16" s="267" t="s">
        <v>287</v>
      </c>
      <c r="J16" s="268" t="s">
        <v>288</v>
      </c>
      <c r="K16" s="244">
        <f t="shared" si="1"/>
        <v>6</v>
      </c>
      <c r="L16" s="245">
        <f t="shared" si="2"/>
        <v>465.64</v>
      </c>
      <c r="M16" s="280">
        <v>-465.64</v>
      </c>
      <c r="N16" s="281" t="s">
        <v>110</v>
      </c>
      <c r="O16" s="282"/>
      <c r="P16" s="282" t="s">
        <v>187</v>
      </c>
      <c r="Q16" s="283" t="s">
        <v>111</v>
      </c>
      <c r="R16" s="280"/>
      <c r="S16" s="281" t="s">
        <v>110</v>
      </c>
      <c r="T16" s="323"/>
      <c r="U16" s="322"/>
      <c r="V16" s="283" t="s">
        <v>111</v>
      </c>
      <c r="W16" s="246">
        <f t="shared" si="3"/>
        <v>6</v>
      </c>
      <c r="X16" s="285"/>
      <c r="Y16" s="281" t="s">
        <v>110</v>
      </c>
      <c r="Z16" s="284"/>
      <c r="AA16" s="284"/>
      <c r="AB16" s="283" t="s">
        <v>111</v>
      </c>
      <c r="AC16" s="285"/>
      <c r="AD16" s="267" t="s">
        <v>110</v>
      </c>
      <c r="AE16" s="284"/>
      <c r="AF16" s="284"/>
      <c r="AG16" s="268" t="s">
        <v>111</v>
      </c>
      <c r="AH16" s="46"/>
      <c r="AI16" s="131">
        <f t="shared" si="4"/>
        <v>465.64</v>
      </c>
      <c r="AJ16" s="131">
        <f t="shared" si="5"/>
        <v>0</v>
      </c>
      <c r="AK16" s="131">
        <f t="shared" si="6"/>
        <v>0</v>
      </c>
      <c r="AL16" s="131">
        <f t="shared" si="7"/>
        <v>0</v>
      </c>
      <c r="AM16" s="131"/>
      <c r="AN16" s="142" t="str">
        <f>IF(OR(Summary!$C30=0,Summary!$C30=""),"fnord",Summary!$C30)</f>
        <v>Prepaid Expenses</v>
      </c>
      <c r="AO16" s="143">
        <f t="shared" si="8"/>
        <v>0</v>
      </c>
      <c r="AP16" s="142" t="str">
        <f>IF(OR(Summary!$G15=0,Summary!$G15=""),"fnord",Summary!$G15)</f>
        <v>fnord</v>
      </c>
      <c r="AQ16" s="146">
        <f t="shared" si="9"/>
        <v>0</v>
      </c>
      <c r="AR16" s="223" t="s">
        <v>181</v>
      </c>
      <c r="AS16" s="144">
        <f t="shared" si="20"/>
        <v>0</v>
      </c>
      <c r="AT16" s="145" t="s">
        <v>182</v>
      </c>
      <c r="AU16" s="144">
        <f t="shared" si="10"/>
        <v>0</v>
      </c>
      <c r="AV16" s="212">
        <f t="shared" si="11"/>
        <v>0</v>
      </c>
      <c r="AW16" s="213">
        <f t="shared" si="12"/>
        <v>0</v>
      </c>
      <c r="AX16" s="209">
        <f t="shared" si="13"/>
        <v>0</v>
      </c>
      <c r="AY16" s="214">
        <f t="shared" si="14"/>
        <v>0</v>
      </c>
      <c r="AZ16" s="131"/>
      <c r="BA16" s="210" t="s">
        <v>183</v>
      </c>
      <c r="BB16" s="211">
        <f t="shared" si="15"/>
        <v>465.64</v>
      </c>
      <c r="BC16" s="211">
        <f t="shared" si="15"/>
        <v>0</v>
      </c>
      <c r="BD16" s="211">
        <f t="shared" si="15"/>
        <v>0</v>
      </c>
      <c r="BE16" s="211">
        <f t="shared" si="15"/>
        <v>0</v>
      </c>
      <c r="BF16" s="211">
        <f t="shared" si="15"/>
        <v>0</v>
      </c>
      <c r="BG16" s="211">
        <f t="shared" si="15"/>
        <v>0</v>
      </c>
      <c r="BH16" s="211">
        <f t="shared" si="15"/>
        <v>0</v>
      </c>
      <c r="BI16" s="211">
        <f t="shared" si="15"/>
        <v>0</v>
      </c>
      <c r="BJ16" s="211">
        <f t="shared" si="15"/>
        <v>0</v>
      </c>
      <c r="BK16" s="211">
        <f t="shared" si="15"/>
        <v>0</v>
      </c>
      <c r="BL16" s="211">
        <f t="shared" si="15"/>
        <v>0</v>
      </c>
      <c r="BM16" s="211">
        <f t="shared" si="15"/>
        <v>0</v>
      </c>
      <c r="BN16" s="211">
        <f t="shared" si="15"/>
        <v>0</v>
      </c>
      <c r="BO16" s="211">
        <f t="shared" si="15"/>
        <v>0</v>
      </c>
      <c r="BP16" s="131"/>
      <c r="BQ16" s="308">
        <f t="shared" si="16"/>
        <v>-465.64</v>
      </c>
      <c r="BR16" s="308">
        <f t="shared" si="17"/>
        <v>0</v>
      </c>
      <c r="BS16" s="131"/>
      <c r="BT16" s="131"/>
      <c r="BU16" s="131"/>
    </row>
    <row r="17" spans="1:73" s="177" customFormat="1" ht="15" customHeight="1" x14ac:dyDescent="0.25">
      <c r="A17" s="131"/>
      <c r="B17" s="241">
        <f t="shared" si="18"/>
        <v>7</v>
      </c>
      <c r="C17" s="242">
        <f t="shared" si="19"/>
        <v>11027.39</v>
      </c>
      <c r="D17" s="256">
        <v>45820</v>
      </c>
      <c r="E17" s="257" t="s">
        <v>272</v>
      </c>
      <c r="F17" s="247">
        <f t="shared" si="0"/>
        <v>1189.07</v>
      </c>
      <c r="G17" s="266" t="s">
        <v>176</v>
      </c>
      <c r="H17" s="267" t="s">
        <v>289</v>
      </c>
      <c r="I17" s="267" t="s">
        <v>290</v>
      </c>
      <c r="J17" s="268" t="s">
        <v>291</v>
      </c>
      <c r="K17" s="244">
        <f t="shared" si="1"/>
        <v>7</v>
      </c>
      <c r="L17" s="245">
        <f t="shared" si="2"/>
        <v>1189.07</v>
      </c>
      <c r="M17" s="280">
        <v>1113.07</v>
      </c>
      <c r="N17" s="281" t="s">
        <v>110</v>
      </c>
      <c r="O17" s="282" t="s">
        <v>196</v>
      </c>
      <c r="P17" s="282"/>
      <c r="Q17" s="283" t="s">
        <v>111</v>
      </c>
      <c r="R17" s="280">
        <v>76</v>
      </c>
      <c r="S17" s="281" t="s">
        <v>110</v>
      </c>
      <c r="T17" s="323" t="s">
        <v>168</v>
      </c>
      <c r="U17" s="322"/>
      <c r="V17" s="283" t="s">
        <v>111</v>
      </c>
      <c r="W17" s="246">
        <f t="shared" si="3"/>
        <v>7</v>
      </c>
      <c r="X17" s="285"/>
      <c r="Y17" s="281" t="s">
        <v>110</v>
      </c>
      <c r="Z17" s="284"/>
      <c r="AA17" s="284"/>
      <c r="AB17" s="283" t="s">
        <v>111</v>
      </c>
      <c r="AC17" s="285"/>
      <c r="AD17" s="267" t="s">
        <v>110</v>
      </c>
      <c r="AE17" s="284"/>
      <c r="AF17" s="284"/>
      <c r="AG17" s="268" t="s">
        <v>111</v>
      </c>
      <c r="AH17" s="46"/>
      <c r="AI17" s="131">
        <f t="shared" si="4"/>
        <v>1113.07</v>
      </c>
      <c r="AJ17" s="131">
        <f t="shared" si="5"/>
        <v>76</v>
      </c>
      <c r="AK17" s="131">
        <f t="shared" si="6"/>
        <v>0</v>
      </c>
      <c r="AL17" s="131">
        <f t="shared" si="7"/>
        <v>0</v>
      </c>
      <c r="AM17" s="131"/>
      <c r="AN17" s="142" t="str">
        <f>IF(OR(Summary!$C31=0,Summary!$C31=""),"fnord",Summary!$C31)</f>
        <v>Other Assets</v>
      </c>
      <c r="AO17" s="143">
        <f t="shared" si="8"/>
        <v>0</v>
      </c>
      <c r="AP17" s="142" t="str">
        <f>IF(OR(Summary!$G16=0,Summary!$G16=""),"fnord",Summary!$G16)</f>
        <v>fnord</v>
      </c>
      <c r="AQ17" s="146">
        <f t="shared" si="9"/>
        <v>0</v>
      </c>
      <c r="AR17" s="220" t="s">
        <v>188</v>
      </c>
      <c r="AS17" s="144">
        <f t="shared" si="20"/>
        <v>0</v>
      </c>
      <c r="AT17" s="145" t="s">
        <v>189</v>
      </c>
      <c r="AU17" s="144">
        <f t="shared" si="10"/>
        <v>0</v>
      </c>
      <c r="AV17" s="145">
        <f t="shared" si="11"/>
        <v>0</v>
      </c>
      <c r="AW17" s="214">
        <f t="shared" si="12"/>
        <v>0</v>
      </c>
      <c r="AX17" s="209">
        <f t="shared" si="13"/>
        <v>1</v>
      </c>
      <c r="AY17" s="214">
        <f t="shared" si="14"/>
        <v>0</v>
      </c>
      <c r="AZ17" s="131"/>
      <c r="BA17" s="210" t="s">
        <v>190</v>
      </c>
      <c r="BB17" s="211">
        <f t="shared" si="15"/>
        <v>1189.07</v>
      </c>
      <c r="BC17" s="211">
        <f t="shared" si="15"/>
        <v>0</v>
      </c>
      <c r="BD17" s="211">
        <f t="shared" si="15"/>
        <v>0</v>
      </c>
      <c r="BE17" s="211">
        <f t="shared" si="15"/>
        <v>0</v>
      </c>
      <c r="BF17" s="211">
        <f t="shared" si="15"/>
        <v>0</v>
      </c>
      <c r="BG17" s="211">
        <f t="shared" si="15"/>
        <v>0</v>
      </c>
      <c r="BH17" s="211">
        <f t="shared" si="15"/>
        <v>0</v>
      </c>
      <c r="BI17" s="211">
        <f t="shared" si="15"/>
        <v>0</v>
      </c>
      <c r="BJ17" s="211">
        <f t="shared" si="15"/>
        <v>0</v>
      </c>
      <c r="BK17" s="211">
        <f t="shared" si="15"/>
        <v>0</v>
      </c>
      <c r="BL17" s="211">
        <f t="shared" si="15"/>
        <v>0</v>
      </c>
      <c r="BM17" s="211">
        <f t="shared" si="15"/>
        <v>0</v>
      </c>
      <c r="BN17" s="211">
        <f t="shared" si="15"/>
        <v>0</v>
      </c>
      <c r="BO17" s="211">
        <f t="shared" si="15"/>
        <v>0</v>
      </c>
      <c r="BP17" s="131"/>
      <c r="BQ17" s="308">
        <f t="shared" si="16"/>
        <v>1189.07</v>
      </c>
      <c r="BR17" s="308">
        <f t="shared" si="17"/>
        <v>7</v>
      </c>
      <c r="BS17" s="131"/>
      <c r="BT17" s="131"/>
      <c r="BU17" s="131"/>
    </row>
    <row r="18" spans="1:73" s="177" customFormat="1" ht="15" customHeight="1" x14ac:dyDescent="0.25">
      <c r="A18" s="131"/>
      <c r="B18" s="241">
        <f t="shared" si="18"/>
        <v>8</v>
      </c>
      <c r="C18" s="242">
        <f t="shared" si="19"/>
        <v>11007.39</v>
      </c>
      <c r="D18" s="256">
        <v>45811</v>
      </c>
      <c r="E18" s="257">
        <v>1090</v>
      </c>
      <c r="F18" s="247">
        <f t="shared" si="0"/>
        <v>-20</v>
      </c>
      <c r="G18" s="266" t="s">
        <v>176</v>
      </c>
      <c r="H18" s="267" t="s">
        <v>292</v>
      </c>
      <c r="I18" s="267" t="s">
        <v>293</v>
      </c>
      <c r="J18" s="268" t="s">
        <v>294</v>
      </c>
      <c r="K18" s="244">
        <f t="shared" si="1"/>
        <v>8</v>
      </c>
      <c r="L18" s="245">
        <f t="shared" si="2"/>
        <v>-20</v>
      </c>
      <c r="M18" s="280">
        <v>20</v>
      </c>
      <c r="N18" s="281" t="s">
        <v>110</v>
      </c>
      <c r="O18" s="282"/>
      <c r="P18" s="282" t="s">
        <v>240</v>
      </c>
      <c r="Q18" s="283" t="s">
        <v>111</v>
      </c>
      <c r="R18" s="280"/>
      <c r="S18" s="281" t="s">
        <v>110</v>
      </c>
      <c r="T18" s="323"/>
      <c r="U18" s="322"/>
      <c r="V18" s="283" t="s">
        <v>111</v>
      </c>
      <c r="W18" s="246">
        <f t="shared" si="3"/>
        <v>8</v>
      </c>
      <c r="X18" s="285"/>
      <c r="Y18" s="281" t="s">
        <v>110</v>
      </c>
      <c r="Z18" s="284"/>
      <c r="AA18" s="284"/>
      <c r="AB18" s="283" t="s">
        <v>111</v>
      </c>
      <c r="AC18" s="285"/>
      <c r="AD18" s="267" t="s">
        <v>110</v>
      </c>
      <c r="AE18" s="284"/>
      <c r="AF18" s="284"/>
      <c r="AG18" s="268" t="s">
        <v>111</v>
      </c>
      <c r="AH18" s="46"/>
      <c r="AI18" s="131">
        <f t="shared" si="4"/>
        <v>-20</v>
      </c>
      <c r="AJ18" s="131">
        <f t="shared" si="5"/>
        <v>0</v>
      </c>
      <c r="AK18" s="131">
        <f t="shared" si="6"/>
        <v>0</v>
      </c>
      <c r="AL18" s="131">
        <f t="shared" si="7"/>
        <v>0</v>
      </c>
      <c r="AM18" s="131"/>
      <c r="AN18" s="142" t="str">
        <f>IF(OR(Summary!$C32=0,Summary!$C32=""),"fnord",Summary!$C32)</f>
        <v>Newsletter Liability</v>
      </c>
      <c r="AO18" s="143">
        <f t="shared" si="8"/>
        <v>0</v>
      </c>
      <c r="AP18" s="142" t="str">
        <f>IF(OR(Summary!$G17=0,Summary!$G17=""),"fnord",Summary!$G17)</f>
        <v>fnord</v>
      </c>
      <c r="AQ18" s="146">
        <f t="shared" si="9"/>
        <v>0</v>
      </c>
      <c r="AR18" s="220" t="s">
        <v>196</v>
      </c>
      <c r="AS18" s="144">
        <f t="shared" si="20"/>
        <v>1113.07</v>
      </c>
      <c r="AT18" s="145" t="s">
        <v>197</v>
      </c>
      <c r="AU18" s="144">
        <f t="shared" si="10"/>
        <v>0</v>
      </c>
      <c r="AV18" s="145">
        <f t="shared" si="11"/>
        <v>0</v>
      </c>
      <c r="AW18" s="214">
        <f t="shared" si="12"/>
        <v>0</v>
      </c>
      <c r="AX18" s="209">
        <f t="shared" si="13"/>
        <v>1</v>
      </c>
      <c r="AY18" s="214">
        <f t="shared" si="14"/>
        <v>0</v>
      </c>
      <c r="AZ18" s="131"/>
      <c r="BA18" s="210" t="s">
        <v>198</v>
      </c>
      <c r="BB18" s="211">
        <f t="shared" si="15"/>
        <v>-20</v>
      </c>
      <c r="BC18" s="211">
        <f t="shared" si="15"/>
        <v>0</v>
      </c>
      <c r="BD18" s="211">
        <f t="shared" si="15"/>
        <v>0</v>
      </c>
      <c r="BE18" s="211">
        <f t="shared" si="15"/>
        <v>0</v>
      </c>
      <c r="BF18" s="211">
        <f t="shared" si="15"/>
        <v>0</v>
      </c>
      <c r="BG18" s="211">
        <f t="shared" si="15"/>
        <v>0</v>
      </c>
      <c r="BH18" s="211">
        <f t="shared" si="15"/>
        <v>0</v>
      </c>
      <c r="BI18" s="211">
        <f t="shared" si="15"/>
        <v>0</v>
      </c>
      <c r="BJ18" s="211">
        <f t="shared" si="15"/>
        <v>0</v>
      </c>
      <c r="BK18" s="211">
        <f t="shared" si="15"/>
        <v>0</v>
      </c>
      <c r="BL18" s="211">
        <f t="shared" si="15"/>
        <v>0</v>
      </c>
      <c r="BM18" s="211">
        <f t="shared" si="15"/>
        <v>0</v>
      </c>
      <c r="BN18" s="211">
        <f t="shared" si="15"/>
        <v>0</v>
      </c>
      <c r="BO18" s="211">
        <f t="shared" si="15"/>
        <v>0</v>
      </c>
      <c r="BP18" s="131"/>
      <c r="BQ18" s="308">
        <f t="shared" si="16"/>
        <v>20</v>
      </c>
      <c r="BR18" s="308">
        <f t="shared" si="17"/>
        <v>8</v>
      </c>
      <c r="BS18" s="131"/>
      <c r="BT18" s="131"/>
      <c r="BU18" s="131"/>
    </row>
    <row r="19" spans="1:73" s="177" customFormat="1" ht="15" customHeight="1" x14ac:dyDescent="0.25">
      <c r="A19" s="131"/>
      <c r="B19" s="241">
        <f t="shared" si="18"/>
        <v>9</v>
      </c>
      <c r="C19" s="242">
        <f t="shared" si="19"/>
        <v>10967.39</v>
      </c>
      <c r="D19" s="256">
        <v>45811</v>
      </c>
      <c r="E19" s="257">
        <v>1091</v>
      </c>
      <c r="F19" s="247">
        <f t="shared" si="0"/>
        <v>-40</v>
      </c>
      <c r="G19" s="266" t="s">
        <v>176</v>
      </c>
      <c r="H19" s="267" t="s">
        <v>295</v>
      </c>
      <c r="I19" s="267" t="s">
        <v>296</v>
      </c>
      <c r="J19" s="268" t="s">
        <v>297</v>
      </c>
      <c r="K19" s="244">
        <f t="shared" si="1"/>
        <v>9</v>
      </c>
      <c r="L19" s="245">
        <f t="shared" si="2"/>
        <v>-40</v>
      </c>
      <c r="M19" s="280">
        <v>40</v>
      </c>
      <c r="N19" s="281" t="s">
        <v>110</v>
      </c>
      <c r="O19" s="282"/>
      <c r="P19" s="282" t="s">
        <v>270</v>
      </c>
      <c r="Q19" s="283" t="s">
        <v>111</v>
      </c>
      <c r="R19" s="280"/>
      <c r="S19" s="281" t="s">
        <v>110</v>
      </c>
      <c r="T19" s="323"/>
      <c r="U19" s="322"/>
      <c r="V19" s="283" t="s">
        <v>111</v>
      </c>
      <c r="W19" s="246">
        <f t="shared" si="3"/>
        <v>9</v>
      </c>
      <c r="X19" s="285"/>
      <c r="Y19" s="281" t="s">
        <v>110</v>
      </c>
      <c r="Z19" s="284"/>
      <c r="AA19" s="284"/>
      <c r="AB19" s="283" t="s">
        <v>111</v>
      </c>
      <c r="AC19" s="285"/>
      <c r="AD19" s="267" t="s">
        <v>110</v>
      </c>
      <c r="AE19" s="284"/>
      <c r="AF19" s="284"/>
      <c r="AG19" s="268" t="s">
        <v>111</v>
      </c>
      <c r="AH19" s="46"/>
      <c r="AI19" s="131">
        <f t="shared" si="4"/>
        <v>-40</v>
      </c>
      <c r="AJ19" s="131">
        <f t="shared" si="5"/>
        <v>0</v>
      </c>
      <c r="AK19" s="131">
        <f t="shared" si="6"/>
        <v>0</v>
      </c>
      <c r="AL19" s="131">
        <f t="shared" si="7"/>
        <v>0</v>
      </c>
      <c r="AM19" s="131"/>
      <c r="AN19" s="142" t="str">
        <f>IF(OR(Summary!$C33=0,Summary!$C33=""),"fnord",Summary!$C33)</f>
        <v>Deferred Revenue</v>
      </c>
      <c r="AO19" s="143">
        <f t="shared" si="8"/>
        <v>0</v>
      </c>
      <c r="AP19" s="142" t="str">
        <f>IF(OR(Summary!$G18=0,Summary!$G18=""),"fnord",Summary!$G18)</f>
        <v>fnord</v>
      </c>
      <c r="AQ19" s="146">
        <f t="shared" si="9"/>
        <v>0</v>
      </c>
      <c r="AR19" s="220" t="s">
        <v>203</v>
      </c>
      <c r="AS19" s="144">
        <f t="shared" si="20"/>
        <v>0</v>
      </c>
      <c r="AT19" s="145" t="s">
        <v>204</v>
      </c>
      <c r="AU19" s="144">
        <f t="shared" si="10"/>
        <v>0</v>
      </c>
      <c r="AV19" s="145">
        <f t="shared" si="11"/>
        <v>0</v>
      </c>
      <c r="AW19" s="214">
        <f t="shared" si="12"/>
        <v>0</v>
      </c>
      <c r="AX19" s="209">
        <f t="shared" si="13"/>
        <v>0</v>
      </c>
      <c r="AY19" s="214">
        <f t="shared" si="14"/>
        <v>0</v>
      </c>
      <c r="AZ19" s="131"/>
      <c r="BA19" s="210" t="s">
        <v>205</v>
      </c>
      <c r="BB19" s="211">
        <f t="shared" si="15"/>
        <v>-40</v>
      </c>
      <c r="BC19" s="211">
        <f t="shared" si="15"/>
        <v>0</v>
      </c>
      <c r="BD19" s="211">
        <f t="shared" si="15"/>
        <v>0</v>
      </c>
      <c r="BE19" s="211">
        <f t="shared" si="15"/>
        <v>0</v>
      </c>
      <c r="BF19" s="211">
        <f t="shared" si="15"/>
        <v>0</v>
      </c>
      <c r="BG19" s="211">
        <f t="shared" si="15"/>
        <v>0</v>
      </c>
      <c r="BH19" s="211">
        <f t="shared" si="15"/>
        <v>0</v>
      </c>
      <c r="BI19" s="211">
        <f t="shared" si="15"/>
        <v>0</v>
      </c>
      <c r="BJ19" s="211">
        <f t="shared" si="15"/>
        <v>0</v>
      </c>
      <c r="BK19" s="211">
        <f t="shared" si="15"/>
        <v>0</v>
      </c>
      <c r="BL19" s="211">
        <f t="shared" si="15"/>
        <v>0</v>
      </c>
      <c r="BM19" s="211">
        <f t="shared" si="15"/>
        <v>0</v>
      </c>
      <c r="BN19" s="211">
        <f t="shared" si="15"/>
        <v>0</v>
      </c>
      <c r="BO19" s="211">
        <f t="shared" si="15"/>
        <v>0</v>
      </c>
      <c r="BP19" s="131"/>
      <c r="BQ19" s="308">
        <f t="shared" si="16"/>
        <v>40</v>
      </c>
      <c r="BR19" s="308">
        <f t="shared" si="17"/>
        <v>9</v>
      </c>
      <c r="BS19" s="131"/>
      <c r="BT19" s="131"/>
      <c r="BU19" s="131"/>
    </row>
    <row r="20" spans="1:73" s="177" customFormat="1" ht="15" customHeight="1" x14ac:dyDescent="0.25">
      <c r="A20" s="131"/>
      <c r="B20" s="241">
        <f t="shared" si="18"/>
        <v>10</v>
      </c>
      <c r="C20" s="242">
        <f t="shared" si="19"/>
        <v>10774.39</v>
      </c>
      <c r="D20" s="256">
        <v>45833</v>
      </c>
      <c r="E20" s="257">
        <v>1092</v>
      </c>
      <c r="F20" s="247">
        <f t="shared" si="0"/>
        <v>-193</v>
      </c>
      <c r="G20" s="266" t="s">
        <v>183</v>
      </c>
      <c r="H20" s="267" t="s">
        <v>298</v>
      </c>
      <c r="I20" s="267" t="s">
        <v>299</v>
      </c>
      <c r="J20" s="268" t="s">
        <v>300</v>
      </c>
      <c r="K20" s="244">
        <f t="shared" si="1"/>
        <v>10</v>
      </c>
      <c r="L20" s="245">
        <f t="shared" si="2"/>
        <v>-193</v>
      </c>
      <c r="M20" s="280">
        <v>193</v>
      </c>
      <c r="N20" s="281" t="s">
        <v>110</v>
      </c>
      <c r="O20" s="282"/>
      <c r="P20" s="282" t="s">
        <v>187</v>
      </c>
      <c r="Q20" s="283" t="s">
        <v>111</v>
      </c>
      <c r="R20" s="280"/>
      <c r="S20" s="281" t="s">
        <v>110</v>
      </c>
      <c r="T20" s="323"/>
      <c r="U20" s="322"/>
      <c r="V20" s="283" t="s">
        <v>111</v>
      </c>
      <c r="W20" s="246">
        <f t="shared" si="3"/>
        <v>10</v>
      </c>
      <c r="X20" s="285"/>
      <c r="Y20" s="281" t="s">
        <v>110</v>
      </c>
      <c r="Z20" s="284"/>
      <c r="AA20" s="284"/>
      <c r="AB20" s="283" t="s">
        <v>111</v>
      </c>
      <c r="AC20" s="285"/>
      <c r="AD20" s="267" t="s">
        <v>110</v>
      </c>
      <c r="AE20" s="284"/>
      <c r="AF20" s="284"/>
      <c r="AG20" s="268" t="s">
        <v>111</v>
      </c>
      <c r="AH20" s="46"/>
      <c r="AI20" s="131">
        <f t="shared" si="4"/>
        <v>-193</v>
      </c>
      <c r="AJ20" s="131">
        <f t="shared" si="5"/>
        <v>0</v>
      </c>
      <c r="AK20" s="131">
        <f t="shared" si="6"/>
        <v>0</v>
      </c>
      <c r="AL20" s="131">
        <f t="shared" si="7"/>
        <v>0</v>
      </c>
      <c r="AM20" s="131"/>
      <c r="AN20" s="142" t="str">
        <f>IF(OR(Summary!$C34=0,Summary!$C34=""),"fnord",Summary!$C34)</f>
        <v>Payables</v>
      </c>
      <c r="AO20" s="143">
        <f t="shared" si="8"/>
        <v>0</v>
      </c>
      <c r="AP20" s="142" t="str">
        <f>IF(OR(Summary!$G19=0,Summary!$G19=""),"fnord",Summary!$G19)</f>
        <v>fnord</v>
      </c>
      <c r="AQ20" s="146">
        <f t="shared" si="9"/>
        <v>0</v>
      </c>
      <c r="AR20" s="220" t="s">
        <v>208</v>
      </c>
      <c r="AS20" s="144">
        <f t="shared" si="20"/>
        <v>0</v>
      </c>
      <c r="AT20" s="145" t="s">
        <v>209</v>
      </c>
      <c r="AU20" s="144">
        <f t="shared" si="10"/>
        <v>0</v>
      </c>
      <c r="AV20" s="145">
        <f t="shared" si="11"/>
        <v>0</v>
      </c>
      <c r="AW20" s="214">
        <f t="shared" si="12"/>
        <v>0</v>
      </c>
      <c r="AX20" s="209">
        <f t="shared" si="13"/>
        <v>0</v>
      </c>
      <c r="AY20" s="214">
        <f t="shared" si="14"/>
        <v>0</v>
      </c>
      <c r="AZ20" s="131"/>
      <c r="BA20" s="210" t="s">
        <v>210</v>
      </c>
      <c r="BB20" s="211">
        <f t="shared" si="15"/>
        <v>-193</v>
      </c>
      <c r="BC20" s="211">
        <f t="shared" si="15"/>
        <v>0</v>
      </c>
      <c r="BD20" s="211">
        <f t="shared" si="15"/>
        <v>0</v>
      </c>
      <c r="BE20" s="211">
        <f t="shared" si="15"/>
        <v>0</v>
      </c>
      <c r="BF20" s="211">
        <f t="shared" si="15"/>
        <v>0</v>
      </c>
      <c r="BG20" s="211">
        <f t="shared" si="15"/>
        <v>0</v>
      </c>
      <c r="BH20" s="211">
        <f t="shared" si="15"/>
        <v>0</v>
      </c>
      <c r="BI20" s="211">
        <f t="shared" si="15"/>
        <v>0</v>
      </c>
      <c r="BJ20" s="211">
        <f t="shared" si="15"/>
        <v>0</v>
      </c>
      <c r="BK20" s="211">
        <f t="shared" si="15"/>
        <v>0</v>
      </c>
      <c r="BL20" s="211">
        <f t="shared" si="15"/>
        <v>0</v>
      </c>
      <c r="BM20" s="211">
        <f t="shared" si="15"/>
        <v>0</v>
      </c>
      <c r="BN20" s="211">
        <f t="shared" si="15"/>
        <v>0</v>
      </c>
      <c r="BO20" s="211">
        <f t="shared" si="15"/>
        <v>0</v>
      </c>
      <c r="BP20" s="131"/>
      <c r="BQ20" s="308">
        <f t="shared" si="16"/>
        <v>193</v>
      </c>
      <c r="BR20" s="308">
        <f t="shared" si="17"/>
        <v>10</v>
      </c>
      <c r="BS20" s="131"/>
      <c r="BT20" s="131"/>
      <c r="BU20" s="131"/>
    </row>
    <row r="21" spans="1:73" s="177" customFormat="1" ht="15" customHeight="1" x14ac:dyDescent="0.25">
      <c r="A21" s="131"/>
      <c r="B21" s="241">
        <f t="shared" si="18"/>
        <v>11</v>
      </c>
      <c r="C21" s="242">
        <f t="shared" si="19"/>
        <v>10774.39</v>
      </c>
      <c r="D21" s="256"/>
      <c r="E21" s="257"/>
      <c r="F21" s="247">
        <f t="shared" si="0"/>
        <v>0</v>
      </c>
      <c r="G21" s="266"/>
      <c r="H21" s="267"/>
      <c r="I21" s="267"/>
      <c r="J21" s="268"/>
      <c r="K21" s="244">
        <f t="shared" si="1"/>
        <v>11</v>
      </c>
      <c r="L21" s="245">
        <f t="shared" si="2"/>
        <v>0</v>
      </c>
      <c r="M21" s="280"/>
      <c r="N21" s="281" t="s">
        <v>110</v>
      </c>
      <c r="O21" s="282"/>
      <c r="P21" s="282"/>
      <c r="Q21" s="283" t="s">
        <v>111</v>
      </c>
      <c r="R21" s="280"/>
      <c r="S21" s="281" t="s">
        <v>110</v>
      </c>
      <c r="T21" s="323"/>
      <c r="U21" s="322"/>
      <c r="V21" s="283" t="s">
        <v>111</v>
      </c>
      <c r="W21" s="246">
        <f t="shared" si="3"/>
        <v>11</v>
      </c>
      <c r="X21" s="285"/>
      <c r="Y21" s="281" t="s">
        <v>110</v>
      </c>
      <c r="Z21" s="284"/>
      <c r="AA21" s="284"/>
      <c r="AB21" s="283" t="s">
        <v>111</v>
      </c>
      <c r="AC21" s="285"/>
      <c r="AD21" s="267" t="s">
        <v>110</v>
      </c>
      <c r="AE21" s="284"/>
      <c r="AF21" s="284"/>
      <c r="AG21" s="268" t="s">
        <v>111</v>
      </c>
      <c r="AH21" s="46"/>
      <c r="AI21" s="131">
        <f t="shared" si="4"/>
        <v>0</v>
      </c>
      <c r="AJ21" s="131">
        <f t="shared" si="5"/>
        <v>0</v>
      </c>
      <c r="AK21" s="131">
        <f t="shared" si="6"/>
        <v>0</v>
      </c>
      <c r="AL21" s="131">
        <f t="shared" si="7"/>
        <v>0</v>
      </c>
      <c r="AM21" s="131"/>
      <c r="AN21" s="142" t="str">
        <f>IF(OR(Summary!$C35=0,Summary!$C35=""),"fnord",Summary!$C35)</f>
        <v>Other Liabilities</v>
      </c>
      <c r="AO21" s="143">
        <f t="shared" si="8"/>
        <v>0</v>
      </c>
      <c r="AP21" s="142" t="str">
        <f>IF(OR(Summary!$G20=0,Summary!$G20=""),"fnord",Summary!$G20)</f>
        <v>fnord</v>
      </c>
      <c r="AQ21" s="146">
        <f t="shared" si="9"/>
        <v>0</v>
      </c>
      <c r="AR21" s="220" t="s">
        <v>215</v>
      </c>
      <c r="AS21" s="144">
        <f t="shared" si="20"/>
        <v>0</v>
      </c>
      <c r="AT21" s="145" t="s">
        <v>216</v>
      </c>
      <c r="AU21" s="144">
        <f t="shared" si="10"/>
        <v>0</v>
      </c>
      <c r="AV21" s="145">
        <f t="shared" si="11"/>
        <v>0</v>
      </c>
      <c r="AW21" s="214">
        <f t="shared" si="12"/>
        <v>0</v>
      </c>
      <c r="AX21" s="209">
        <f t="shared" si="13"/>
        <v>0</v>
      </c>
      <c r="AY21" s="214">
        <f t="shared" si="14"/>
        <v>0</v>
      </c>
      <c r="AZ21" s="131"/>
      <c r="BA21" s="210" t="s">
        <v>217</v>
      </c>
      <c r="BB21" s="211">
        <f t="shared" ref="BB21:BO30" si="21">IF($N21=BB$10,IF($O21 = "",$M21 * -1,$M21),0)+IF($S21=BB$10,IF($T21 = "",$R21 * -1,$R21),0)+IF($Y21=BB$10,IF($Z21 = "",$X21 * -1,$X21),0)+IF($AD21=BB$10,IF($AE21 = "",$AC21* -1,$AC21 ),0)</f>
        <v>0</v>
      </c>
      <c r="BC21" s="211">
        <f t="shared" si="21"/>
        <v>0</v>
      </c>
      <c r="BD21" s="211">
        <f t="shared" si="21"/>
        <v>0</v>
      </c>
      <c r="BE21" s="211">
        <f t="shared" si="21"/>
        <v>0</v>
      </c>
      <c r="BF21" s="211">
        <f t="shared" si="21"/>
        <v>0</v>
      </c>
      <c r="BG21" s="211">
        <f t="shared" si="21"/>
        <v>0</v>
      </c>
      <c r="BH21" s="211">
        <f t="shared" si="21"/>
        <v>0</v>
      </c>
      <c r="BI21" s="211">
        <f t="shared" si="21"/>
        <v>0</v>
      </c>
      <c r="BJ21" s="211">
        <f t="shared" si="21"/>
        <v>0</v>
      </c>
      <c r="BK21" s="211">
        <f t="shared" si="21"/>
        <v>0</v>
      </c>
      <c r="BL21" s="211">
        <f t="shared" si="21"/>
        <v>0</v>
      </c>
      <c r="BM21" s="211">
        <f t="shared" si="21"/>
        <v>0</v>
      </c>
      <c r="BN21" s="211">
        <f t="shared" si="21"/>
        <v>0</v>
      </c>
      <c r="BO21" s="211">
        <f t="shared" si="21"/>
        <v>0</v>
      </c>
      <c r="BP21" s="131"/>
      <c r="BQ21" s="308">
        <f t="shared" si="16"/>
        <v>0</v>
      </c>
      <c r="BR21" s="308">
        <f t="shared" si="17"/>
        <v>0</v>
      </c>
      <c r="BS21" s="131"/>
      <c r="BT21" s="131"/>
      <c r="BU21" s="131"/>
    </row>
    <row r="22" spans="1:73" s="177" customFormat="1" ht="15" customHeight="1" x14ac:dyDescent="0.25">
      <c r="A22" s="131"/>
      <c r="B22" s="241">
        <f t="shared" si="18"/>
        <v>12</v>
      </c>
      <c r="C22" s="242">
        <f t="shared" si="19"/>
        <v>10774.39</v>
      </c>
      <c r="D22" s="256"/>
      <c r="E22" s="257"/>
      <c r="F22" s="247">
        <f t="shared" si="0"/>
        <v>0</v>
      </c>
      <c r="G22" s="266"/>
      <c r="H22" s="267"/>
      <c r="I22" s="267"/>
      <c r="J22" s="268"/>
      <c r="K22" s="244">
        <f t="shared" si="1"/>
        <v>12</v>
      </c>
      <c r="L22" s="245">
        <f t="shared" si="2"/>
        <v>0</v>
      </c>
      <c r="M22" s="280"/>
      <c r="N22" s="281" t="s">
        <v>110</v>
      </c>
      <c r="O22" s="282"/>
      <c r="P22" s="282"/>
      <c r="Q22" s="283" t="s">
        <v>111</v>
      </c>
      <c r="R22" s="280"/>
      <c r="S22" s="281" t="s">
        <v>110</v>
      </c>
      <c r="T22" s="323"/>
      <c r="U22" s="322"/>
      <c r="V22" s="283" t="s">
        <v>111</v>
      </c>
      <c r="W22" s="246">
        <f t="shared" si="3"/>
        <v>12</v>
      </c>
      <c r="X22" s="285"/>
      <c r="Y22" s="281" t="s">
        <v>110</v>
      </c>
      <c r="Z22" s="284"/>
      <c r="AA22" s="284"/>
      <c r="AB22" s="283" t="s">
        <v>111</v>
      </c>
      <c r="AC22" s="285"/>
      <c r="AD22" s="267" t="s">
        <v>110</v>
      </c>
      <c r="AE22" s="284"/>
      <c r="AF22" s="284"/>
      <c r="AG22" s="268" t="s">
        <v>111</v>
      </c>
      <c r="AH22" s="46"/>
      <c r="AI22" s="131">
        <f t="shared" si="4"/>
        <v>0</v>
      </c>
      <c r="AJ22" s="131">
        <f t="shared" si="5"/>
        <v>0</v>
      </c>
      <c r="AK22" s="131">
        <f t="shared" si="6"/>
        <v>0</v>
      </c>
      <c r="AL22" s="131">
        <f t="shared" si="7"/>
        <v>0</v>
      </c>
      <c r="AM22" s="131"/>
      <c r="AN22" s="142" t="str">
        <f>IF(OR(Summary!$C11=0,Summary!$C11=""),"fnord",Summary!$C11)</f>
        <v>Undeposited funds</v>
      </c>
      <c r="AO22" s="143">
        <f t="shared" si="8"/>
        <v>0</v>
      </c>
      <c r="AP22" s="142" t="str">
        <f>IF(OR(Summary!$G21=0,Summary!$G21=""),"fnord",Summary!$G21)</f>
        <v>fnord</v>
      </c>
      <c r="AQ22" s="146">
        <f t="shared" si="9"/>
        <v>0</v>
      </c>
      <c r="AR22" s="220" t="s">
        <v>220</v>
      </c>
      <c r="AS22" s="144">
        <f t="shared" si="20"/>
        <v>0</v>
      </c>
      <c r="AT22" s="145" t="s">
        <v>221</v>
      </c>
      <c r="AU22" s="144">
        <f t="shared" si="10"/>
        <v>0</v>
      </c>
      <c r="AV22" s="145">
        <f t="shared" si="11"/>
        <v>0</v>
      </c>
      <c r="AW22" s="214">
        <f t="shared" si="12"/>
        <v>0</v>
      </c>
      <c r="AX22" s="209">
        <f t="shared" si="13"/>
        <v>0</v>
      </c>
      <c r="AY22" s="214">
        <f t="shared" si="14"/>
        <v>0</v>
      </c>
      <c r="AZ22" s="131"/>
      <c r="BA22" s="210" t="s">
        <v>222</v>
      </c>
      <c r="BB22" s="211">
        <f t="shared" si="21"/>
        <v>0</v>
      </c>
      <c r="BC22" s="211">
        <f t="shared" si="21"/>
        <v>0</v>
      </c>
      <c r="BD22" s="211">
        <f t="shared" si="21"/>
        <v>0</v>
      </c>
      <c r="BE22" s="211">
        <f t="shared" si="21"/>
        <v>0</v>
      </c>
      <c r="BF22" s="211">
        <f t="shared" si="21"/>
        <v>0</v>
      </c>
      <c r="BG22" s="211">
        <f t="shared" si="21"/>
        <v>0</v>
      </c>
      <c r="BH22" s="211">
        <f t="shared" si="21"/>
        <v>0</v>
      </c>
      <c r="BI22" s="211">
        <f t="shared" si="21"/>
        <v>0</v>
      </c>
      <c r="BJ22" s="211">
        <f t="shared" si="21"/>
        <v>0</v>
      </c>
      <c r="BK22" s="211">
        <f t="shared" si="21"/>
        <v>0</v>
      </c>
      <c r="BL22" s="211">
        <f t="shared" si="21"/>
        <v>0</v>
      </c>
      <c r="BM22" s="211">
        <f t="shared" si="21"/>
        <v>0</v>
      </c>
      <c r="BN22" s="211">
        <f t="shared" si="21"/>
        <v>0</v>
      </c>
      <c r="BO22" s="211">
        <f t="shared" si="21"/>
        <v>0</v>
      </c>
      <c r="BP22" s="131"/>
      <c r="BQ22" s="308">
        <f t="shared" si="16"/>
        <v>0</v>
      </c>
      <c r="BR22" s="308">
        <f t="shared" si="17"/>
        <v>0</v>
      </c>
      <c r="BS22" s="131"/>
      <c r="BT22" s="131"/>
      <c r="BU22" s="131"/>
    </row>
    <row r="23" spans="1:73" s="177" customFormat="1" ht="15" customHeight="1" x14ac:dyDescent="0.25">
      <c r="A23" s="131"/>
      <c r="B23" s="241">
        <f t="shared" si="18"/>
        <v>13</v>
      </c>
      <c r="C23" s="242">
        <f t="shared" si="19"/>
        <v>10774.39</v>
      </c>
      <c r="D23" s="256"/>
      <c r="E23" s="257"/>
      <c r="F23" s="247">
        <f t="shared" si="0"/>
        <v>0</v>
      </c>
      <c r="G23" s="266"/>
      <c r="H23" s="267"/>
      <c r="I23" s="267"/>
      <c r="J23" s="268"/>
      <c r="K23" s="244">
        <f t="shared" si="1"/>
        <v>13</v>
      </c>
      <c r="L23" s="245">
        <f t="shared" si="2"/>
        <v>0</v>
      </c>
      <c r="M23" s="280"/>
      <c r="N23" s="281" t="s">
        <v>110</v>
      </c>
      <c r="O23" s="282"/>
      <c r="P23" s="282"/>
      <c r="Q23" s="283" t="s">
        <v>111</v>
      </c>
      <c r="R23" s="280"/>
      <c r="S23" s="281" t="s">
        <v>110</v>
      </c>
      <c r="T23" s="323"/>
      <c r="U23" s="322"/>
      <c r="V23" s="283" t="s">
        <v>111</v>
      </c>
      <c r="W23" s="246">
        <f t="shared" si="3"/>
        <v>13</v>
      </c>
      <c r="X23" s="285"/>
      <c r="Y23" s="281" t="s">
        <v>110</v>
      </c>
      <c r="Z23" s="284"/>
      <c r="AA23" s="284"/>
      <c r="AB23" s="283" t="s">
        <v>111</v>
      </c>
      <c r="AC23" s="285"/>
      <c r="AD23" s="267" t="s">
        <v>110</v>
      </c>
      <c r="AE23" s="284"/>
      <c r="AF23" s="284"/>
      <c r="AG23" s="268" t="s">
        <v>111</v>
      </c>
      <c r="AH23" s="46"/>
      <c r="AI23" s="131">
        <f t="shared" si="4"/>
        <v>0</v>
      </c>
      <c r="AJ23" s="131">
        <f t="shared" si="5"/>
        <v>0</v>
      </c>
      <c r="AK23" s="131">
        <f t="shared" si="6"/>
        <v>0</v>
      </c>
      <c r="AL23" s="131">
        <f t="shared" si="7"/>
        <v>0</v>
      </c>
      <c r="AM23" s="131"/>
      <c r="AN23" s="142" t="str">
        <f>IF(OR(Summary!$C12=0,Summary!$C12=""),"fnord",Summary!$C12)</f>
        <v>fnord</v>
      </c>
      <c r="AO23" s="143">
        <f t="shared" si="8"/>
        <v>0</v>
      </c>
      <c r="AP23" s="142" t="str">
        <f>IF(OR(Summary!$G22=0,Summary!$G22=""),"fnord",Summary!$G22)</f>
        <v>fnord</v>
      </c>
      <c r="AQ23" s="146">
        <f t="shared" si="9"/>
        <v>0</v>
      </c>
      <c r="AR23" s="220" t="s">
        <v>226</v>
      </c>
      <c r="AS23" s="144">
        <f t="shared" si="20"/>
        <v>0</v>
      </c>
      <c r="AT23" s="145" t="s">
        <v>227</v>
      </c>
      <c r="AU23" s="144">
        <f t="shared" si="10"/>
        <v>0</v>
      </c>
      <c r="AV23" s="145">
        <f t="shared" si="11"/>
        <v>0</v>
      </c>
      <c r="AW23" s="214">
        <f t="shared" si="12"/>
        <v>0</v>
      </c>
      <c r="AX23" s="209">
        <f t="shared" si="13"/>
        <v>0</v>
      </c>
      <c r="AY23" s="214">
        <f t="shared" si="14"/>
        <v>0</v>
      </c>
      <c r="AZ23" s="131"/>
      <c r="BA23" s="131"/>
      <c r="BB23" s="211">
        <f t="shared" si="21"/>
        <v>0</v>
      </c>
      <c r="BC23" s="211">
        <f t="shared" si="21"/>
        <v>0</v>
      </c>
      <c r="BD23" s="211">
        <f t="shared" si="21"/>
        <v>0</v>
      </c>
      <c r="BE23" s="211">
        <f t="shared" si="21"/>
        <v>0</v>
      </c>
      <c r="BF23" s="211">
        <f t="shared" si="21"/>
        <v>0</v>
      </c>
      <c r="BG23" s="211">
        <f t="shared" si="21"/>
        <v>0</v>
      </c>
      <c r="BH23" s="211">
        <f t="shared" si="21"/>
        <v>0</v>
      </c>
      <c r="BI23" s="211">
        <f t="shared" si="21"/>
        <v>0</v>
      </c>
      <c r="BJ23" s="211">
        <f t="shared" si="21"/>
        <v>0</v>
      </c>
      <c r="BK23" s="211">
        <f t="shared" si="21"/>
        <v>0</v>
      </c>
      <c r="BL23" s="211">
        <f t="shared" si="21"/>
        <v>0</v>
      </c>
      <c r="BM23" s="211">
        <f t="shared" si="21"/>
        <v>0</v>
      </c>
      <c r="BN23" s="211">
        <f t="shared" si="21"/>
        <v>0</v>
      </c>
      <c r="BO23" s="211">
        <f t="shared" si="21"/>
        <v>0</v>
      </c>
      <c r="BP23" s="131"/>
      <c r="BQ23" s="308">
        <f t="shared" si="16"/>
        <v>0</v>
      </c>
      <c r="BR23" s="308">
        <f t="shared" si="17"/>
        <v>0</v>
      </c>
      <c r="BS23" s="131"/>
      <c r="BT23" s="131"/>
      <c r="BU23" s="131"/>
    </row>
    <row r="24" spans="1:73" s="177" customFormat="1" ht="15" customHeight="1" x14ac:dyDescent="0.25">
      <c r="A24" s="131"/>
      <c r="B24" s="241">
        <f t="shared" si="18"/>
        <v>14</v>
      </c>
      <c r="C24" s="242">
        <f t="shared" si="19"/>
        <v>10774.39</v>
      </c>
      <c r="D24" s="256"/>
      <c r="E24" s="257"/>
      <c r="F24" s="247">
        <f t="shared" si="0"/>
        <v>0</v>
      </c>
      <c r="G24" s="266"/>
      <c r="H24" s="267"/>
      <c r="I24" s="267"/>
      <c r="J24" s="268"/>
      <c r="K24" s="244">
        <f t="shared" si="1"/>
        <v>14</v>
      </c>
      <c r="L24" s="245">
        <f t="shared" si="2"/>
        <v>0</v>
      </c>
      <c r="M24" s="280"/>
      <c r="N24" s="281" t="s">
        <v>110</v>
      </c>
      <c r="O24" s="282"/>
      <c r="P24" s="282"/>
      <c r="Q24" s="283" t="s">
        <v>111</v>
      </c>
      <c r="R24" s="280"/>
      <c r="S24" s="281" t="s">
        <v>110</v>
      </c>
      <c r="T24" s="323"/>
      <c r="U24" s="322"/>
      <c r="V24" s="283" t="s">
        <v>111</v>
      </c>
      <c r="W24" s="246">
        <f t="shared" si="3"/>
        <v>14</v>
      </c>
      <c r="X24" s="285"/>
      <c r="Y24" s="281" t="s">
        <v>110</v>
      </c>
      <c r="Z24" s="284"/>
      <c r="AA24" s="284"/>
      <c r="AB24" s="283" t="s">
        <v>111</v>
      </c>
      <c r="AC24" s="285"/>
      <c r="AD24" s="267" t="s">
        <v>110</v>
      </c>
      <c r="AE24" s="284"/>
      <c r="AF24" s="284"/>
      <c r="AG24" s="268" t="s">
        <v>111</v>
      </c>
      <c r="AH24" s="46"/>
      <c r="AI24" s="131">
        <f t="shared" si="4"/>
        <v>0</v>
      </c>
      <c r="AJ24" s="131">
        <f t="shared" si="5"/>
        <v>0</v>
      </c>
      <c r="AK24" s="131">
        <f t="shared" si="6"/>
        <v>0</v>
      </c>
      <c r="AL24" s="131">
        <f t="shared" si="7"/>
        <v>0</v>
      </c>
      <c r="AM24" s="131"/>
      <c r="AN24" s="142" t="str">
        <f>IF(OR(Summary!$C13=0,Summary!$C13=""),"fnord",Summary!$C13)</f>
        <v>fnord</v>
      </c>
      <c r="AO24" s="143">
        <f t="shared" si="8"/>
        <v>0</v>
      </c>
      <c r="AP24" s="142" t="str">
        <f>IF(OR(Summary!$G23=0,Summary!$G23=""),"fnord",Summary!$G23)</f>
        <v>fnord</v>
      </c>
      <c r="AQ24" s="146">
        <f t="shared" si="9"/>
        <v>0</v>
      </c>
      <c r="AR24" s="220" t="s">
        <v>232</v>
      </c>
      <c r="AS24" s="144">
        <f t="shared" si="20"/>
        <v>0</v>
      </c>
      <c r="AT24" s="145" t="s">
        <v>233</v>
      </c>
      <c r="AU24" s="144">
        <f t="shared" si="10"/>
        <v>0</v>
      </c>
      <c r="AV24" s="145">
        <f t="shared" si="11"/>
        <v>0</v>
      </c>
      <c r="AW24" s="214">
        <f t="shared" si="12"/>
        <v>0</v>
      </c>
      <c r="AX24" s="209">
        <f t="shared" si="13"/>
        <v>0</v>
      </c>
      <c r="AY24" s="214">
        <f t="shared" si="14"/>
        <v>0</v>
      </c>
      <c r="AZ24" s="131"/>
      <c r="BA24" s="131"/>
      <c r="BB24" s="211">
        <f t="shared" si="21"/>
        <v>0</v>
      </c>
      <c r="BC24" s="211">
        <f t="shared" si="21"/>
        <v>0</v>
      </c>
      <c r="BD24" s="211">
        <f t="shared" si="21"/>
        <v>0</v>
      </c>
      <c r="BE24" s="211">
        <f t="shared" si="21"/>
        <v>0</v>
      </c>
      <c r="BF24" s="211">
        <f t="shared" si="21"/>
        <v>0</v>
      </c>
      <c r="BG24" s="211">
        <f t="shared" si="21"/>
        <v>0</v>
      </c>
      <c r="BH24" s="211">
        <f t="shared" si="21"/>
        <v>0</v>
      </c>
      <c r="BI24" s="211">
        <f t="shared" si="21"/>
        <v>0</v>
      </c>
      <c r="BJ24" s="211">
        <f t="shared" si="21"/>
        <v>0</v>
      </c>
      <c r="BK24" s="211">
        <f t="shared" si="21"/>
        <v>0</v>
      </c>
      <c r="BL24" s="211">
        <f t="shared" si="21"/>
        <v>0</v>
      </c>
      <c r="BM24" s="211">
        <f t="shared" si="21"/>
        <v>0</v>
      </c>
      <c r="BN24" s="211">
        <f t="shared" si="21"/>
        <v>0</v>
      </c>
      <c r="BO24" s="211">
        <f t="shared" si="21"/>
        <v>0</v>
      </c>
      <c r="BP24" s="131"/>
      <c r="BQ24" s="308">
        <f t="shared" si="16"/>
        <v>0</v>
      </c>
      <c r="BR24" s="308">
        <f t="shared" si="17"/>
        <v>0</v>
      </c>
      <c r="BS24" s="131"/>
      <c r="BT24" s="131"/>
      <c r="BU24" s="131"/>
    </row>
    <row r="25" spans="1:73" s="177" customFormat="1" ht="15" customHeight="1" x14ac:dyDescent="0.25">
      <c r="A25" s="131"/>
      <c r="B25" s="241">
        <f t="shared" si="18"/>
        <v>15</v>
      </c>
      <c r="C25" s="242">
        <f t="shared" si="19"/>
        <v>10774.39</v>
      </c>
      <c r="D25" s="256"/>
      <c r="E25" s="257"/>
      <c r="F25" s="247">
        <f t="shared" si="0"/>
        <v>0</v>
      </c>
      <c r="G25" s="266"/>
      <c r="H25" s="267"/>
      <c r="I25" s="267"/>
      <c r="J25" s="268"/>
      <c r="K25" s="244">
        <f t="shared" si="1"/>
        <v>15</v>
      </c>
      <c r="L25" s="245">
        <f t="shared" si="2"/>
        <v>0</v>
      </c>
      <c r="M25" s="280"/>
      <c r="N25" s="281" t="s">
        <v>110</v>
      </c>
      <c r="O25" s="282"/>
      <c r="P25" s="282"/>
      <c r="Q25" s="283" t="s">
        <v>111</v>
      </c>
      <c r="R25" s="280"/>
      <c r="S25" s="281" t="s">
        <v>110</v>
      </c>
      <c r="T25" s="323"/>
      <c r="U25" s="322"/>
      <c r="V25" s="283" t="s">
        <v>111</v>
      </c>
      <c r="W25" s="246">
        <f t="shared" si="3"/>
        <v>15</v>
      </c>
      <c r="X25" s="285"/>
      <c r="Y25" s="281" t="s">
        <v>110</v>
      </c>
      <c r="Z25" s="284"/>
      <c r="AA25" s="284"/>
      <c r="AB25" s="283" t="s">
        <v>111</v>
      </c>
      <c r="AC25" s="285"/>
      <c r="AD25" s="267" t="s">
        <v>110</v>
      </c>
      <c r="AE25" s="284"/>
      <c r="AF25" s="284"/>
      <c r="AG25" s="268" t="s">
        <v>111</v>
      </c>
      <c r="AH25" s="46"/>
      <c r="AI25" s="131">
        <f t="shared" si="4"/>
        <v>0</v>
      </c>
      <c r="AJ25" s="131">
        <f t="shared" si="5"/>
        <v>0</v>
      </c>
      <c r="AK25" s="131">
        <f t="shared" si="6"/>
        <v>0</v>
      </c>
      <c r="AL25" s="131">
        <f t="shared" si="7"/>
        <v>0</v>
      </c>
      <c r="AM25" s="131"/>
      <c r="AN25" s="142" t="str">
        <f>IF(OR(Summary!$C14=0,Summary!$C14=""),"fnord",Summary!$C14)</f>
        <v>fnord</v>
      </c>
      <c r="AO25" s="143">
        <f t="shared" si="8"/>
        <v>0</v>
      </c>
      <c r="AP25" s="142" t="str">
        <f>IF(OR(Summary!$G24=0,Summary!$G24=""),"fnord",Summary!$G24)</f>
        <v>fnord</v>
      </c>
      <c r="AQ25" s="146">
        <f t="shared" si="9"/>
        <v>0</v>
      </c>
      <c r="AR25" s="220" t="s">
        <v>236</v>
      </c>
      <c r="AS25" s="144">
        <f t="shared" si="20"/>
        <v>0</v>
      </c>
      <c r="AT25" s="145" t="s">
        <v>237</v>
      </c>
      <c r="AU25" s="144">
        <f t="shared" si="10"/>
        <v>0</v>
      </c>
      <c r="AV25" s="145">
        <f t="shared" si="11"/>
        <v>0</v>
      </c>
      <c r="AW25" s="214">
        <f t="shared" si="12"/>
        <v>0</v>
      </c>
      <c r="AX25" s="209">
        <f t="shared" si="13"/>
        <v>0</v>
      </c>
      <c r="AY25" s="214">
        <f t="shared" si="14"/>
        <v>0</v>
      </c>
      <c r="AZ25" s="131"/>
      <c r="BA25" s="131"/>
      <c r="BB25" s="211">
        <f t="shared" si="21"/>
        <v>0</v>
      </c>
      <c r="BC25" s="211">
        <f t="shared" si="21"/>
        <v>0</v>
      </c>
      <c r="BD25" s="211">
        <f t="shared" si="21"/>
        <v>0</v>
      </c>
      <c r="BE25" s="211">
        <f t="shared" si="21"/>
        <v>0</v>
      </c>
      <c r="BF25" s="211">
        <f t="shared" si="21"/>
        <v>0</v>
      </c>
      <c r="BG25" s="211">
        <f t="shared" si="21"/>
        <v>0</v>
      </c>
      <c r="BH25" s="211">
        <f t="shared" si="21"/>
        <v>0</v>
      </c>
      <c r="BI25" s="211">
        <f t="shared" si="21"/>
        <v>0</v>
      </c>
      <c r="BJ25" s="211">
        <f t="shared" si="21"/>
        <v>0</v>
      </c>
      <c r="BK25" s="211">
        <f t="shared" si="21"/>
        <v>0</v>
      </c>
      <c r="BL25" s="211">
        <f t="shared" si="21"/>
        <v>0</v>
      </c>
      <c r="BM25" s="211">
        <f t="shared" si="21"/>
        <v>0</v>
      </c>
      <c r="BN25" s="211">
        <f t="shared" si="21"/>
        <v>0</v>
      </c>
      <c r="BO25" s="211">
        <f t="shared" si="21"/>
        <v>0</v>
      </c>
      <c r="BP25" s="131"/>
      <c r="BQ25" s="308">
        <f t="shared" si="16"/>
        <v>0</v>
      </c>
      <c r="BR25" s="308">
        <f t="shared" si="17"/>
        <v>0</v>
      </c>
      <c r="BS25" s="131"/>
      <c r="BT25" s="131"/>
      <c r="BU25" s="131"/>
    </row>
    <row r="26" spans="1:73" s="177" customFormat="1" ht="15" customHeight="1" x14ac:dyDescent="0.25">
      <c r="A26" s="131"/>
      <c r="B26" s="241">
        <f t="shared" si="18"/>
        <v>16</v>
      </c>
      <c r="C26" s="242">
        <f t="shared" si="19"/>
        <v>10774.39</v>
      </c>
      <c r="D26" s="256"/>
      <c r="E26" s="257"/>
      <c r="F26" s="247">
        <f t="shared" si="0"/>
        <v>0</v>
      </c>
      <c r="G26" s="266"/>
      <c r="H26" s="267"/>
      <c r="I26" s="267"/>
      <c r="J26" s="268"/>
      <c r="K26" s="244">
        <f t="shared" si="1"/>
        <v>16</v>
      </c>
      <c r="L26" s="245">
        <f t="shared" si="2"/>
        <v>0</v>
      </c>
      <c r="M26" s="280"/>
      <c r="N26" s="281" t="s">
        <v>110</v>
      </c>
      <c r="O26" s="282"/>
      <c r="P26" s="282"/>
      <c r="Q26" s="283" t="s">
        <v>111</v>
      </c>
      <c r="R26" s="280"/>
      <c r="S26" s="281" t="s">
        <v>110</v>
      </c>
      <c r="T26" s="323"/>
      <c r="U26" s="322"/>
      <c r="V26" s="283" t="s">
        <v>111</v>
      </c>
      <c r="W26" s="246">
        <f t="shared" si="3"/>
        <v>16</v>
      </c>
      <c r="X26" s="285"/>
      <c r="Y26" s="281" t="s">
        <v>110</v>
      </c>
      <c r="Z26" s="284"/>
      <c r="AA26" s="284"/>
      <c r="AB26" s="283" t="s">
        <v>111</v>
      </c>
      <c r="AC26" s="285"/>
      <c r="AD26" s="267" t="s">
        <v>110</v>
      </c>
      <c r="AE26" s="284"/>
      <c r="AF26" s="284"/>
      <c r="AG26" s="268" t="s">
        <v>111</v>
      </c>
      <c r="AH26" s="46"/>
      <c r="AI26" s="131">
        <f t="shared" si="4"/>
        <v>0</v>
      </c>
      <c r="AJ26" s="131">
        <f t="shared" si="5"/>
        <v>0</v>
      </c>
      <c r="AK26" s="131">
        <f t="shared" si="6"/>
        <v>0</v>
      </c>
      <c r="AL26" s="131">
        <f t="shared" si="7"/>
        <v>0</v>
      </c>
      <c r="AM26" s="131"/>
      <c r="AN26" s="142" t="str">
        <f>IF(OR(Summary!$C15=0,Summary!$C15=""),"fnord",Summary!$C15)</f>
        <v>fnord</v>
      </c>
      <c r="AO26" s="143">
        <f t="shared" si="8"/>
        <v>0</v>
      </c>
      <c r="AP26" s="142" t="str">
        <f>IF(OR(Summary!$G25=0,Summary!$G25=""),"fnord",Summary!$G25)</f>
        <v>fnord</v>
      </c>
      <c r="AQ26" s="146">
        <f t="shared" si="9"/>
        <v>0</v>
      </c>
      <c r="AR26" s="220" t="s">
        <v>241</v>
      </c>
      <c r="AS26" s="144">
        <f t="shared" si="20"/>
        <v>0</v>
      </c>
      <c r="AT26" s="145" t="s">
        <v>242</v>
      </c>
      <c r="AU26" s="144">
        <f t="shared" si="10"/>
        <v>0</v>
      </c>
      <c r="AV26" s="145">
        <f t="shared" si="11"/>
        <v>0</v>
      </c>
      <c r="AW26" s="224">
        <f t="shared" si="12"/>
        <v>0</v>
      </c>
      <c r="AX26" s="209">
        <f t="shared" si="13"/>
        <v>0</v>
      </c>
      <c r="AY26" s="214">
        <f t="shared" si="14"/>
        <v>0</v>
      </c>
      <c r="AZ26" s="131"/>
      <c r="BA26" s="131"/>
      <c r="BB26" s="211">
        <f t="shared" si="21"/>
        <v>0</v>
      </c>
      <c r="BC26" s="211">
        <f t="shared" si="21"/>
        <v>0</v>
      </c>
      <c r="BD26" s="211">
        <f t="shared" si="21"/>
        <v>0</v>
      </c>
      <c r="BE26" s="211">
        <f t="shared" si="21"/>
        <v>0</v>
      </c>
      <c r="BF26" s="211">
        <f t="shared" si="21"/>
        <v>0</v>
      </c>
      <c r="BG26" s="211">
        <f t="shared" si="21"/>
        <v>0</v>
      </c>
      <c r="BH26" s="211">
        <f t="shared" si="21"/>
        <v>0</v>
      </c>
      <c r="BI26" s="211">
        <f t="shared" si="21"/>
        <v>0</v>
      </c>
      <c r="BJ26" s="211">
        <f t="shared" si="21"/>
        <v>0</v>
      </c>
      <c r="BK26" s="211">
        <f t="shared" si="21"/>
        <v>0</v>
      </c>
      <c r="BL26" s="211">
        <f t="shared" si="21"/>
        <v>0</v>
      </c>
      <c r="BM26" s="211">
        <f t="shared" si="21"/>
        <v>0</v>
      </c>
      <c r="BN26" s="211">
        <f t="shared" si="21"/>
        <v>0</v>
      </c>
      <c r="BO26" s="211">
        <f t="shared" si="21"/>
        <v>0</v>
      </c>
      <c r="BP26" s="131"/>
      <c r="BQ26" s="308">
        <f t="shared" si="16"/>
        <v>0</v>
      </c>
      <c r="BR26" s="308">
        <f t="shared" si="17"/>
        <v>0</v>
      </c>
      <c r="BS26" s="131"/>
      <c r="BT26" s="131"/>
      <c r="BU26" s="131"/>
    </row>
    <row r="27" spans="1:73" s="177" customFormat="1" ht="15" customHeight="1" x14ac:dyDescent="0.25">
      <c r="A27" s="131"/>
      <c r="B27" s="241">
        <f t="shared" si="18"/>
        <v>17</v>
      </c>
      <c r="C27" s="242">
        <f t="shared" si="19"/>
        <v>10774.39</v>
      </c>
      <c r="D27" s="256"/>
      <c r="E27" s="257"/>
      <c r="F27" s="247">
        <f t="shared" si="0"/>
        <v>0</v>
      </c>
      <c r="G27" s="266"/>
      <c r="H27" s="267"/>
      <c r="I27" s="267"/>
      <c r="J27" s="268"/>
      <c r="K27" s="244">
        <f t="shared" si="1"/>
        <v>17</v>
      </c>
      <c r="L27" s="245">
        <f t="shared" si="2"/>
        <v>0</v>
      </c>
      <c r="M27" s="280"/>
      <c r="N27" s="281" t="s">
        <v>110</v>
      </c>
      <c r="O27" s="282"/>
      <c r="P27" s="282"/>
      <c r="Q27" s="283" t="s">
        <v>111</v>
      </c>
      <c r="R27" s="280"/>
      <c r="S27" s="281" t="s">
        <v>110</v>
      </c>
      <c r="T27" s="323"/>
      <c r="U27" s="322"/>
      <c r="V27" s="283" t="s">
        <v>111</v>
      </c>
      <c r="W27" s="246">
        <f t="shared" si="3"/>
        <v>17</v>
      </c>
      <c r="X27" s="285"/>
      <c r="Y27" s="281" t="s">
        <v>110</v>
      </c>
      <c r="Z27" s="284"/>
      <c r="AA27" s="284"/>
      <c r="AB27" s="283" t="s">
        <v>111</v>
      </c>
      <c r="AC27" s="285"/>
      <c r="AD27" s="267" t="s">
        <v>110</v>
      </c>
      <c r="AE27" s="284"/>
      <c r="AF27" s="284"/>
      <c r="AG27" s="268" t="s">
        <v>111</v>
      </c>
      <c r="AH27" s="46"/>
      <c r="AI27" s="131">
        <f t="shared" si="4"/>
        <v>0</v>
      </c>
      <c r="AJ27" s="131">
        <f t="shared" si="5"/>
        <v>0</v>
      </c>
      <c r="AK27" s="131">
        <f t="shared" si="6"/>
        <v>0</v>
      </c>
      <c r="AL27" s="131">
        <f t="shared" si="7"/>
        <v>0</v>
      </c>
      <c r="AM27" s="131"/>
      <c r="AN27" s="142" t="str">
        <f>IF(OR(Summary!$C16=0,Summary!$C16=""),"fnord",Summary!$C16)</f>
        <v>fnord</v>
      </c>
      <c r="AO27" s="143">
        <f t="shared" si="8"/>
        <v>0</v>
      </c>
      <c r="AP27" s="142" t="str">
        <f>IF(OR(Summary!$G26=0,Summary!$G26=""),"fnord",Summary!$G26)</f>
        <v>fnord</v>
      </c>
      <c r="AQ27" s="146">
        <f t="shared" si="9"/>
        <v>0</v>
      </c>
      <c r="AR27" s="221" t="s">
        <v>245</v>
      </c>
      <c r="AS27" s="148">
        <f t="shared" si="20"/>
        <v>200</v>
      </c>
      <c r="AT27" s="145" t="s">
        <v>195</v>
      </c>
      <c r="AU27" s="144">
        <f t="shared" si="10"/>
        <v>0</v>
      </c>
      <c r="AV27" s="145">
        <f t="shared" si="11"/>
        <v>0</v>
      </c>
      <c r="AW27" s="214">
        <f t="shared" si="12"/>
        <v>0</v>
      </c>
      <c r="AX27" s="209">
        <f t="shared" si="13"/>
        <v>1</v>
      </c>
      <c r="AY27" s="214">
        <f t="shared" si="14"/>
        <v>0</v>
      </c>
      <c r="AZ27" s="131"/>
      <c r="BA27" s="131"/>
      <c r="BB27" s="211">
        <f t="shared" si="21"/>
        <v>0</v>
      </c>
      <c r="BC27" s="211">
        <f t="shared" si="21"/>
        <v>0</v>
      </c>
      <c r="BD27" s="211">
        <f t="shared" si="21"/>
        <v>0</v>
      </c>
      <c r="BE27" s="211">
        <f t="shared" si="21"/>
        <v>0</v>
      </c>
      <c r="BF27" s="211">
        <f t="shared" si="21"/>
        <v>0</v>
      </c>
      <c r="BG27" s="211">
        <f t="shared" si="21"/>
        <v>0</v>
      </c>
      <c r="BH27" s="211">
        <f t="shared" si="21"/>
        <v>0</v>
      </c>
      <c r="BI27" s="211">
        <f t="shared" si="21"/>
        <v>0</v>
      </c>
      <c r="BJ27" s="211">
        <f t="shared" si="21"/>
        <v>0</v>
      </c>
      <c r="BK27" s="211">
        <f t="shared" si="21"/>
        <v>0</v>
      </c>
      <c r="BL27" s="211">
        <f t="shared" si="21"/>
        <v>0</v>
      </c>
      <c r="BM27" s="211">
        <f t="shared" si="21"/>
        <v>0</v>
      </c>
      <c r="BN27" s="211">
        <f t="shared" si="21"/>
        <v>0</v>
      </c>
      <c r="BO27" s="211">
        <f t="shared" si="21"/>
        <v>0</v>
      </c>
      <c r="BP27" s="131"/>
      <c r="BQ27" s="308">
        <f t="shared" si="16"/>
        <v>0</v>
      </c>
      <c r="BR27" s="308">
        <f t="shared" si="17"/>
        <v>0</v>
      </c>
      <c r="BS27" s="131"/>
      <c r="BT27" s="131"/>
      <c r="BU27" s="131"/>
    </row>
    <row r="28" spans="1:73" s="177" customFormat="1" ht="15" customHeight="1" x14ac:dyDescent="0.25">
      <c r="A28" s="131"/>
      <c r="B28" s="241">
        <f t="shared" si="18"/>
        <v>18</v>
      </c>
      <c r="C28" s="242">
        <f t="shared" si="19"/>
        <v>10774.39</v>
      </c>
      <c r="D28" s="256"/>
      <c r="E28" s="257"/>
      <c r="F28" s="247">
        <f t="shared" si="0"/>
        <v>0</v>
      </c>
      <c r="G28" s="266"/>
      <c r="H28" s="267"/>
      <c r="I28" s="267"/>
      <c r="J28" s="268"/>
      <c r="K28" s="244">
        <f t="shared" si="1"/>
        <v>18</v>
      </c>
      <c r="L28" s="245">
        <f t="shared" si="2"/>
        <v>0</v>
      </c>
      <c r="M28" s="280"/>
      <c r="N28" s="281" t="s">
        <v>110</v>
      </c>
      <c r="O28" s="282"/>
      <c r="P28" s="282"/>
      <c r="Q28" s="283" t="s">
        <v>111</v>
      </c>
      <c r="R28" s="280"/>
      <c r="S28" s="281" t="s">
        <v>110</v>
      </c>
      <c r="T28" s="323"/>
      <c r="U28" s="322"/>
      <c r="V28" s="283" t="s">
        <v>111</v>
      </c>
      <c r="W28" s="246">
        <f t="shared" si="3"/>
        <v>18</v>
      </c>
      <c r="X28" s="285"/>
      <c r="Y28" s="281" t="s">
        <v>110</v>
      </c>
      <c r="Z28" s="284"/>
      <c r="AA28" s="284"/>
      <c r="AB28" s="283" t="s">
        <v>111</v>
      </c>
      <c r="AC28" s="285"/>
      <c r="AD28" s="267" t="s">
        <v>110</v>
      </c>
      <c r="AE28" s="284"/>
      <c r="AF28" s="284"/>
      <c r="AG28" s="268" t="s">
        <v>111</v>
      </c>
      <c r="AH28" s="46"/>
      <c r="AI28" s="131">
        <f t="shared" si="4"/>
        <v>0</v>
      </c>
      <c r="AJ28" s="131">
        <f t="shared" si="5"/>
        <v>0</v>
      </c>
      <c r="AK28" s="131">
        <f t="shared" si="6"/>
        <v>0</v>
      </c>
      <c r="AL28" s="131">
        <f t="shared" si="7"/>
        <v>0</v>
      </c>
      <c r="AM28" s="131"/>
      <c r="AN28" s="142" t="str">
        <f>IF(OR(Summary!$C17=0,Summary!$C17=""),"fnord",Summary!$C17)</f>
        <v>fnord</v>
      </c>
      <c r="AO28" s="143">
        <f t="shared" si="8"/>
        <v>0</v>
      </c>
      <c r="AP28" s="142" t="str">
        <f>IF(OR(Summary!$G27=0,Summary!$G27=""),"fnord",Summary!$G27)</f>
        <v>fnord</v>
      </c>
      <c r="AQ28" s="146">
        <f t="shared" si="9"/>
        <v>0</v>
      </c>
      <c r="AR28" s="222"/>
      <c r="AS28" s="143"/>
      <c r="AT28" s="145" t="s">
        <v>180</v>
      </c>
      <c r="AU28" s="144">
        <f t="shared" si="10"/>
        <v>0</v>
      </c>
      <c r="AV28" s="145">
        <f t="shared" si="11"/>
        <v>0</v>
      </c>
      <c r="AW28" s="214">
        <f t="shared" si="12"/>
        <v>0</v>
      </c>
      <c r="AX28" s="131"/>
      <c r="AY28" s="214">
        <f t="shared" si="14"/>
        <v>0</v>
      </c>
      <c r="AZ28" s="131"/>
      <c r="BA28" s="131"/>
      <c r="BB28" s="211">
        <f t="shared" si="21"/>
        <v>0</v>
      </c>
      <c r="BC28" s="211">
        <f t="shared" si="21"/>
        <v>0</v>
      </c>
      <c r="BD28" s="211">
        <f t="shared" si="21"/>
        <v>0</v>
      </c>
      <c r="BE28" s="211">
        <f t="shared" si="21"/>
        <v>0</v>
      </c>
      <c r="BF28" s="211">
        <f t="shared" si="21"/>
        <v>0</v>
      </c>
      <c r="BG28" s="211">
        <f t="shared" si="21"/>
        <v>0</v>
      </c>
      <c r="BH28" s="211">
        <f t="shared" si="21"/>
        <v>0</v>
      </c>
      <c r="BI28" s="211">
        <f t="shared" si="21"/>
        <v>0</v>
      </c>
      <c r="BJ28" s="211">
        <f t="shared" si="21"/>
        <v>0</v>
      </c>
      <c r="BK28" s="211">
        <f t="shared" si="21"/>
        <v>0</v>
      </c>
      <c r="BL28" s="211">
        <f t="shared" si="21"/>
        <v>0</v>
      </c>
      <c r="BM28" s="211">
        <f t="shared" si="21"/>
        <v>0</v>
      </c>
      <c r="BN28" s="211">
        <f t="shared" si="21"/>
        <v>0</v>
      </c>
      <c r="BO28" s="211">
        <f t="shared" si="21"/>
        <v>0</v>
      </c>
      <c r="BP28" s="131"/>
      <c r="BQ28" s="308">
        <f t="shared" si="16"/>
        <v>0</v>
      </c>
      <c r="BR28" s="308">
        <f t="shared" si="17"/>
        <v>0</v>
      </c>
      <c r="BS28" s="131"/>
      <c r="BT28" s="131"/>
      <c r="BU28" s="131"/>
    </row>
    <row r="29" spans="1:73" s="177" customFormat="1" ht="15" customHeight="1" x14ac:dyDescent="0.25">
      <c r="A29" s="131"/>
      <c r="B29" s="241">
        <f t="shared" si="18"/>
        <v>19</v>
      </c>
      <c r="C29" s="242">
        <f t="shared" si="19"/>
        <v>10774.39</v>
      </c>
      <c r="D29" s="256"/>
      <c r="E29" s="257"/>
      <c r="F29" s="247">
        <f t="shared" si="0"/>
        <v>0</v>
      </c>
      <c r="G29" s="266"/>
      <c r="H29" s="267"/>
      <c r="I29" s="267"/>
      <c r="J29" s="268"/>
      <c r="K29" s="244">
        <f t="shared" si="1"/>
        <v>19</v>
      </c>
      <c r="L29" s="245">
        <f t="shared" si="2"/>
        <v>0</v>
      </c>
      <c r="M29" s="280"/>
      <c r="N29" s="281" t="s">
        <v>110</v>
      </c>
      <c r="O29" s="282"/>
      <c r="P29" s="282"/>
      <c r="Q29" s="283" t="s">
        <v>111</v>
      </c>
      <c r="R29" s="280"/>
      <c r="S29" s="281" t="s">
        <v>110</v>
      </c>
      <c r="T29" s="323"/>
      <c r="U29" s="322"/>
      <c r="V29" s="283" t="s">
        <v>111</v>
      </c>
      <c r="W29" s="246">
        <f t="shared" si="3"/>
        <v>19</v>
      </c>
      <c r="X29" s="285"/>
      <c r="Y29" s="281" t="s">
        <v>110</v>
      </c>
      <c r="Z29" s="284"/>
      <c r="AA29" s="284"/>
      <c r="AB29" s="283" t="s">
        <v>111</v>
      </c>
      <c r="AC29" s="285"/>
      <c r="AD29" s="267" t="s">
        <v>110</v>
      </c>
      <c r="AE29" s="284"/>
      <c r="AF29" s="284"/>
      <c r="AG29" s="268" t="s">
        <v>111</v>
      </c>
      <c r="AH29" s="46"/>
      <c r="AI29" s="131">
        <f t="shared" si="4"/>
        <v>0</v>
      </c>
      <c r="AJ29" s="131">
        <f t="shared" si="5"/>
        <v>0</v>
      </c>
      <c r="AK29" s="131">
        <f t="shared" si="6"/>
        <v>0</v>
      </c>
      <c r="AL29" s="131">
        <f t="shared" si="7"/>
        <v>0</v>
      </c>
      <c r="AM29" s="131"/>
      <c r="AN29" s="142" t="str">
        <f>IF(OR(Summary!$C18=0,Summary!$C18=""),"fnord",Summary!$C18)</f>
        <v>fnord</v>
      </c>
      <c r="AO29" s="143">
        <f t="shared" si="8"/>
        <v>0</v>
      </c>
      <c r="AP29" s="142" t="str">
        <f>IF(OR(Summary!$G28=0,Summary!$G28=""),"fnord",Summary!$G28)</f>
        <v>fnord</v>
      </c>
      <c r="AQ29" s="146">
        <f t="shared" si="9"/>
        <v>0</v>
      </c>
      <c r="AR29" s="222"/>
      <c r="AS29" s="143"/>
      <c r="AT29" s="145" t="s">
        <v>249</v>
      </c>
      <c r="AU29" s="144">
        <f t="shared" si="10"/>
        <v>0</v>
      </c>
      <c r="AV29" s="145">
        <f t="shared" si="11"/>
        <v>0</v>
      </c>
      <c r="AW29" s="214">
        <f t="shared" si="12"/>
        <v>0</v>
      </c>
      <c r="AX29" s="131"/>
      <c r="AY29" s="214">
        <f t="shared" si="14"/>
        <v>0</v>
      </c>
      <c r="AZ29" s="131"/>
      <c r="BA29" s="131"/>
      <c r="BB29" s="211">
        <f t="shared" si="21"/>
        <v>0</v>
      </c>
      <c r="BC29" s="211">
        <f t="shared" si="21"/>
        <v>0</v>
      </c>
      <c r="BD29" s="211">
        <f t="shared" si="21"/>
        <v>0</v>
      </c>
      <c r="BE29" s="211">
        <f t="shared" si="21"/>
        <v>0</v>
      </c>
      <c r="BF29" s="211">
        <f t="shared" si="21"/>
        <v>0</v>
      </c>
      <c r="BG29" s="211">
        <f t="shared" si="21"/>
        <v>0</v>
      </c>
      <c r="BH29" s="211">
        <f t="shared" si="21"/>
        <v>0</v>
      </c>
      <c r="BI29" s="211">
        <f t="shared" si="21"/>
        <v>0</v>
      </c>
      <c r="BJ29" s="211">
        <f t="shared" si="21"/>
        <v>0</v>
      </c>
      <c r="BK29" s="211">
        <f t="shared" si="21"/>
        <v>0</v>
      </c>
      <c r="BL29" s="211">
        <f t="shared" si="21"/>
        <v>0</v>
      </c>
      <c r="BM29" s="211">
        <f t="shared" si="21"/>
        <v>0</v>
      </c>
      <c r="BN29" s="211">
        <f t="shared" si="21"/>
        <v>0</v>
      </c>
      <c r="BO29" s="211">
        <f t="shared" si="21"/>
        <v>0</v>
      </c>
      <c r="BP29" s="131"/>
      <c r="BQ29" s="308">
        <f t="shared" si="16"/>
        <v>0</v>
      </c>
      <c r="BR29" s="308">
        <f t="shared" si="17"/>
        <v>0</v>
      </c>
      <c r="BS29" s="131"/>
      <c r="BT29" s="131"/>
      <c r="BU29" s="131"/>
    </row>
    <row r="30" spans="1:73" s="177" customFormat="1" ht="15" customHeight="1" x14ac:dyDescent="0.25">
      <c r="A30" s="131"/>
      <c r="B30" s="241">
        <f t="shared" si="18"/>
        <v>20</v>
      </c>
      <c r="C30" s="242">
        <f t="shared" si="19"/>
        <v>10774.39</v>
      </c>
      <c r="D30" s="256"/>
      <c r="E30" s="257"/>
      <c r="F30" s="247">
        <f t="shared" si="0"/>
        <v>0</v>
      </c>
      <c r="G30" s="266"/>
      <c r="H30" s="267"/>
      <c r="I30" s="267"/>
      <c r="J30" s="268"/>
      <c r="K30" s="244">
        <f t="shared" si="1"/>
        <v>20</v>
      </c>
      <c r="L30" s="245">
        <f t="shared" si="2"/>
        <v>0</v>
      </c>
      <c r="M30" s="280"/>
      <c r="N30" s="281" t="s">
        <v>110</v>
      </c>
      <c r="O30" s="282"/>
      <c r="P30" s="282"/>
      <c r="Q30" s="283" t="s">
        <v>111</v>
      </c>
      <c r="R30" s="280"/>
      <c r="S30" s="281" t="s">
        <v>110</v>
      </c>
      <c r="T30" s="323"/>
      <c r="U30" s="322"/>
      <c r="V30" s="283" t="s">
        <v>111</v>
      </c>
      <c r="W30" s="246">
        <f t="shared" si="3"/>
        <v>20</v>
      </c>
      <c r="X30" s="285"/>
      <c r="Y30" s="281" t="s">
        <v>110</v>
      </c>
      <c r="Z30" s="284"/>
      <c r="AA30" s="284"/>
      <c r="AB30" s="283" t="s">
        <v>111</v>
      </c>
      <c r="AC30" s="285"/>
      <c r="AD30" s="267" t="s">
        <v>110</v>
      </c>
      <c r="AE30" s="284"/>
      <c r="AF30" s="284"/>
      <c r="AG30" s="268" t="s">
        <v>111</v>
      </c>
      <c r="AH30" s="46"/>
      <c r="AI30" s="131">
        <f t="shared" si="4"/>
        <v>0</v>
      </c>
      <c r="AJ30" s="131">
        <f t="shared" si="5"/>
        <v>0</v>
      </c>
      <c r="AK30" s="131">
        <f t="shared" si="6"/>
        <v>0</v>
      </c>
      <c r="AL30" s="131">
        <f t="shared" si="7"/>
        <v>0</v>
      </c>
      <c r="AM30" s="131"/>
      <c r="AN30" s="142" t="str">
        <f>IF(OR(Summary!$C19=0,Summary!$C19=""),"fnord",Summary!$C19)</f>
        <v>fnord</v>
      </c>
      <c r="AO30" s="143">
        <f t="shared" si="8"/>
        <v>0</v>
      </c>
      <c r="AP30" s="142" t="str">
        <f>IF(OR(Summary!$G29=0,Summary!$G29=""),"fnord",Summary!$G29)</f>
        <v>fnord</v>
      </c>
      <c r="AQ30" s="146">
        <f t="shared" si="9"/>
        <v>0</v>
      </c>
      <c r="AR30" s="222"/>
      <c r="AS30" s="143"/>
      <c r="AT30" s="145" t="s">
        <v>251</v>
      </c>
      <c r="AU30" s="144">
        <f t="shared" si="10"/>
        <v>0</v>
      </c>
      <c r="AV30" s="145">
        <f t="shared" si="11"/>
        <v>0</v>
      </c>
      <c r="AW30" s="214">
        <f t="shared" si="12"/>
        <v>0</v>
      </c>
      <c r="AX30" s="131"/>
      <c r="AY30" s="214">
        <f t="shared" si="14"/>
        <v>0</v>
      </c>
      <c r="AZ30" s="131"/>
      <c r="BA30" s="131"/>
      <c r="BB30" s="211">
        <f t="shared" si="21"/>
        <v>0</v>
      </c>
      <c r="BC30" s="211">
        <f t="shared" si="21"/>
        <v>0</v>
      </c>
      <c r="BD30" s="211">
        <f t="shared" si="21"/>
        <v>0</v>
      </c>
      <c r="BE30" s="211">
        <f t="shared" si="21"/>
        <v>0</v>
      </c>
      <c r="BF30" s="211">
        <f t="shared" si="21"/>
        <v>0</v>
      </c>
      <c r="BG30" s="211">
        <f t="shared" si="21"/>
        <v>0</v>
      </c>
      <c r="BH30" s="211">
        <f t="shared" si="21"/>
        <v>0</v>
      </c>
      <c r="BI30" s="211">
        <f t="shared" si="21"/>
        <v>0</v>
      </c>
      <c r="BJ30" s="211">
        <f t="shared" si="21"/>
        <v>0</v>
      </c>
      <c r="BK30" s="211">
        <f t="shared" si="21"/>
        <v>0</v>
      </c>
      <c r="BL30" s="211">
        <f t="shared" si="21"/>
        <v>0</v>
      </c>
      <c r="BM30" s="211">
        <f t="shared" si="21"/>
        <v>0</v>
      </c>
      <c r="BN30" s="211">
        <f t="shared" si="21"/>
        <v>0</v>
      </c>
      <c r="BO30" s="211">
        <f t="shared" si="21"/>
        <v>0</v>
      </c>
      <c r="BP30" s="131"/>
      <c r="BQ30" s="308">
        <f t="shared" si="16"/>
        <v>0</v>
      </c>
      <c r="BR30" s="308">
        <f t="shared" si="17"/>
        <v>0</v>
      </c>
      <c r="BS30" s="131"/>
      <c r="BT30" s="131"/>
      <c r="BU30" s="131"/>
    </row>
    <row r="31" spans="1:73" s="177" customFormat="1" ht="15" customHeight="1" x14ac:dyDescent="0.25">
      <c r="A31" s="131"/>
      <c r="B31" s="241">
        <f t="shared" si="18"/>
        <v>21</v>
      </c>
      <c r="C31" s="242">
        <f t="shared" si="19"/>
        <v>10774.39</v>
      </c>
      <c r="D31" s="256"/>
      <c r="E31" s="257"/>
      <c r="F31" s="247">
        <f t="shared" si="0"/>
        <v>0</v>
      </c>
      <c r="G31" s="266"/>
      <c r="H31" s="267"/>
      <c r="I31" s="267"/>
      <c r="J31" s="268"/>
      <c r="K31" s="244">
        <f t="shared" si="1"/>
        <v>21</v>
      </c>
      <c r="L31" s="245">
        <f t="shared" si="2"/>
        <v>0</v>
      </c>
      <c r="M31" s="280"/>
      <c r="N31" s="281" t="s">
        <v>110</v>
      </c>
      <c r="O31" s="282"/>
      <c r="P31" s="282"/>
      <c r="Q31" s="283" t="s">
        <v>111</v>
      </c>
      <c r="R31" s="280"/>
      <c r="S31" s="281" t="s">
        <v>110</v>
      </c>
      <c r="T31" s="323"/>
      <c r="U31" s="322"/>
      <c r="V31" s="283" t="s">
        <v>111</v>
      </c>
      <c r="W31" s="246">
        <f t="shared" si="3"/>
        <v>21</v>
      </c>
      <c r="X31" s="285"/>
      <c r="Y31" s="281" t="s">
        <v>110</v>
      </c>
      <c r="Z31" s="284"/>
      <c r="AA31" s="284"/>
      <c r="AB31" s="283" t="s">
        <v>111</v>
      </c>
      <c r="AC31" s="285"/>
      <c r="AD31" s="267" t="s">
        <v>110</v>
      </c>
      <c r="AE31" s="284"/>
      <c r="AF31" s="284"/>
      <c r="AG31" s="268" t="s">
        <v>111</v>
      </c>
      <c r="AH31" s="46"/>
      <c r="AI31" s="131">
        <f t="shared" si="4"/>
        <v>0</v>
      </c>
      <c r="AJ31" s="131">
        <f t="shared" si="5"/>
        <v>0</v>
      </c>
      <c r="AK31" s="131">
        <f t="shared" si="6"/>
        <v>0</v>
      </c>
      <c r="AL31" s="131">
        <f t="shared" si="7"/>
        <v>0</v>
      </c>
      <c r="AM31" s="131"/>
      <c r="AN31" s="142" t="str">
        <f>IF(OR(Summary!$C20=0,Summary!$C20=""),"fnord",Summary!$C20)</f>
        <v>fnord</v>
      </c>
      <c r="AO31" s="143">
        <f t="shared" si="8"/>
        <v>0</v>
      </c>
      <c r="AP31" s="142" t="str">
        <f>IF(OR(Summary!$G30=0,Summary!$G30=""),"fnord",Summary!$G30)</f>
        <v>fnord</v>
      </c>
      <c r="AQ31" s="146">
        <f t="shared" si="9"/>
        <v>0</v>
      </c>
      <c r="AR31" s="222"/>
      <c r="AS31" s="143"/>
      <c r="AT31" s="145" t="s">
        <v>252</v>
      </c>
      <c r="AU31" s="144">
        <f t="shared" si="10"/>
        <v>0</v>
      </c>
      <c r="AV31" s="145">
        <f t="shared" si="11"/>
        <v>0</v>
      </c>
      <c r="AW31" s="214">
        <f t="shared" si="12"/>
        <v>0</v>
      </c>
      <c r="AX31" s="131"/>
      <c r="AY31" s="214">
        <f t="shared" si="14"/>
        <v>0</v>
      </c>
      <c r="AZ31" s="131"/>
      <c r="BA31" s="131"/>
      <c r="BB31" s="211">
        <f t="shared" ref="BB31:BO40" si="22">IF($N31=BB$10,IF($O31 = "",$M31 * -1,$M31),0)+IF($S31=BB$10,IF($T31 = "",$R31 * -1,$R31),0)+IF($Y31=BB$10,IF($Z31 = "",$X31 * -1,$X31),0)+IF($AD31=BB$10,IF($AE31 = "",$AC31* -1,$AC31 ),0)</f>
        <v>0</v>
      </c>
      <c r="BC31" s="211">
        <f t="shared" si="22"/>
        <v>0</v>
      </c>
      <c r="BD31" s="211">
        <f t="shared" si="22"/>
        <v>0</v>
      </c>
      <c r="BE31" s="211">
        <f t="shared" si="22"/>
        <v>0</v>
      </c>
      <c r="BF31" s="211">
        <f t="shared" si="22"/>
        <v>0</v>
      </c>
      <c r="BG31" s="211">
        <f t="shared" si="22"/>
        <v>0</v>
      </c>
      <c r="BH31" s="211">
        <f t="shared" si="22"/>
        <v>0</v>
      </c>
      <c r="BI31" s="211">
        <f t="shared" si="22"/>
        <v>0</v>
      </c>
      <c r="BJ31" s="211">
        <f t="shared" si="22"/>
        <v>0</v>
      </c>
      <c r="BK31" s="211">
        <f t="shared" si="22"/>
        <v>0</v>
      </c>
      <c r="BL31" s="211">
        <f t="shared" si="22"/>
        <v>0</v>
      </c>
      <c r="BM31" s="211">
        <f t="shared" si="22"/>
        <v>0</v>
      </c>
      <c r="BN31" s="211">
        <f t="shared" si="22"/>
        <v>0</v>
      </c>
      <c r="BO31" s="211">
        <f t="shared" si="22"/>
        <v>0</v>
      </c>
      <c r="BP31" s="131"/>
      <c r="BQ31" s="308">
        <f t="shared" si="16"/>
        <v>0</v>
      </c>
      <c r="BR31" s="308">
        <f t="shared" si="17"/>
        <v>0</v>
      </c>
      <c r="BS31" s="131"/>
      <c r="BT31" s="131"/>
      <c r="BU31" s="131"/>
    </row>
    <row r="32" spans="1:73" s="177" customFormat="1" ht="15" customHeight="1" x14ac:dyDescent="0.25">
      <c r="A32" s="131"/>
      <c r="B32" s="241">
        <f t="shared" si="18"/>
        <v>22</v>
      </c>
      <c r="C32" s="242">
        <f t="shared" si="19"/>
        <v>10774.39</v>
      </c>
      <c r="D32" s="256"/>
      <c r="E32" s="257"/>
      <c r="F32" s="247">
        <f t="shared" si="0"/>
        <v>0</v>
      </c>
      <c r="G32" s="266"/>
      <c r="H32" s="267"/>
      <c r="I32" s="267"/>
      <c r="J32" s="268"/>
      <c r="K32" s="244">
        <f t="shared" si="1"/>
        <v>22</v>
      </c>
      <c r="L32" s="245">
        <f t="shared" si="2"/>
        <v>0</v>
      </c>
      <c r="M32" s="280"/>
      <c r="N32" s="281" t="s">
        <v>110</v>
      </c>
      <c r="O32" s="282"/>
      <c r="P32" s="282"/>
      <c r="Q32" s="283" t="s">
        <v>111</v>
      </c>
      <c r="R32" s="280"/>
      <c r="S32" s="281" t="s">
        <v>110</v>
      </c>
      <c r="T32" s="323"/>
      <c r="U32" s="322"/>
      <c r="V32" s="283" t="s">
        <v>111</v>
      </c>
      <c r="W32" s="246">
        <f t="shared" si="3"/>
        <v>22</v>
      </c>
      <c r="X32" s="285"/>
      <c r="Y32" s="281" t="s">
        <v>110</v>
      </c>
      <c r="Z32" s="284"/>
      <c r="AA32" s="284"/>
      <c r="AB32" s="283" t="s">
        <v>111</v>
      </c>
      <c r="AC32" s="285"/>
      <c r="AD32" s="267" t="s">
        <v>110</v>
      </c>
      <c r="AE32" s="284"/>
      <c r="AF32" s="284"/>
      <c r="AG32" s="268" t="s">
        <v>111</v>
      </c>
      <c r="AH32" s="46"/>
      <c r="AI32" s="131">
        <f t="shared" si="4"/>
        <v>0</v>
      </c>
      <c r="AJ32" s="131">
        <f t="shared" si="5"/>
        <v>0</v>
      </c>
      <c r="AK32" s="131">
        <f t="shared" si="6"/>
        <v>0</v>
      </c>
      <c r="AL32" s="131">
        <f t="shared" si="7"/>
        <v>0</v>
      </c>
      <c r="AM32" s="131"/>
      <c r="AN32" s="142" t="str">
        <f>IF(OR(Summary!$C21=0,Summary!$C21=""),"fnord",Summary!$C21)</f>
        <v>fnord</v>
      </c>
      <c r="AO32" s="143">
        <f t="shared" si="8"/>
        <v>0</v>
      </c>
      <c r="AP32" s="142" t="str">
        <f>IF(OR(Summary!$G31=0,Summary!$G31=""),"fnord",Summary!$G31)</f>
        <v>fnord</v>
      </c>
      <c r="AQ32" s="146">
        <f t="shared" si="9"/>
        <v>0</v>
      </c>
      <c r="AR32" s="222"/>
      <c r="AS32" s="143"/>
      <c r="AT32" s="145" t="s">
        <v>187</v>
      </c>
      <c r="AU32" s="144">
        <f t="shared" si="10"/>
        <v>-272.64</v>
      </c>
      <c r="AV32" s="145">
        <f t="shared" si="11"/>
        <v>0</v>
      </c>
      <c r="AW32" s="214">
        <f t="shared" si="12"/>
        <v>0</v>
      </c>
      <c r="AX32" s="131"/>
      <c r="AY32" s="214">
        <f t="shared" si="14"/>
        <v>2</v>
      </c>
      <c r="AZ32" s="131"/>
      <c r="BA32" s="131"/>
      <c r="BB32" s="211">
        <f t="shared" si="22"/>
        <v>0</v>
      </c>
      <c r="BC32" s="211">
        <f t="shared" si="22"/>
        <v>0</v>
      </c>
      <c r="BD32" s="211">
        <f t="shared" si="22"/>
        <v>0</v>
      </c>
      <c r="BE32" s="211">
        <f t="shared" si="22"/>
        <v>0</v>
      </c>
      <c r="BF32" s="211">
        <f t="shared" si="22"/>
        <v>0</v>
      </c>
      <c r="BG32" s="211">
        <f t="shared" si="22"/>
        <v>0</v>
      </c>
      <c r="BH32" s="211">
        <f t="shared" si="22"/>
        <v>0</v>
      </c>
      <c r="BI32" s="211">
        <f t="shared" si="22"/>
        <v>0</v>
      </c>
      <c r="BJ32" s="211">
        <f t="shared" si="22"/>
        <v>0</v>
      </c>
      <c r="BK32" s="211">
        <f t="shared" si="22"/>
        <v>0</v>
      </c>
      <c r="BL32" s="211">
        <f t="shared" si="22"/>
        <v>0</v>
      </c>
      <c r="BM32" s="211">
        <f t="shared" si="22"/>
        <v>0</v>
      </c>
      <c r="BN32" s="211">
        <f t="shared" si="22"/>
        <v>0</v>
      </c>
      <c r="BO32" s="211">
        <f t="shared" si="22"/>
        <v>0</v>
      </c>
      <c r="BP32" s="131"/>
      <c r="BQ32" s="308">
        <f t="shared" si="16"/>
        <v>0</v>
      </c>
      <c r="BR32" s="308">
        <f t="shared" si="17"/>
        <v>0</v>
      </c>
      <c r="BS32" s="131"/>
      <c r="BT32" s="131"/>
      <c r="BU32" s="131"/>
    </row>
    <row r="33" spans="1:73" s="177" customFormat="1" ht="15" customHeight="1" x14ac:dyDescent="0.25">
      <c r="A33" s="131"/>
      <c r="B33" s="241">
        <f t="shared" si="18"/>
        <v>23</v>
      </c>
      <c r="C33" s="242">
        <f t="shared" si="19"/>
        <v>10774.39</v>
      </c>
      <c r="D33" s="256"/>
      <c r="E33" s="257"/>
      <c r="F33" s="247">
        <f t="shared" si="0"/>
        <v>0</v>
      </c>
      <c r="G33" s="266"/>
      <c r="H33" s="267"/>
      <c r="I33" s="267"/>
      <c r="J33" s="268"/>
      <c r="K33" s="244">
        <f t="shared" si="1"/>
        <v>23</v>
      </c>
      <c r="L33" s="245">
        <f t="shared" si="2"/>
        <v>0</v>
      </c>
      <c r="M33" s="280"/>
      <c r="N33" s="281" t="s">
        <v>110</v>
      </c>
      <c r="O33" s="282"/>
      <c r="P33" s="282"/>
      <c r="Q33" s="283" t="s">
        <v>111</v>
      </c>
      <c r="R33" s="280"/>
      <c r="S33" s="281" t="s">
        <v>110</v>
      </c>
      <c r="T33" s="323"/>
      <c r="U33" s="322"/>
      <c r="V33" s="283" t="s">
        <v>111</v>
      </c>
      <c r="W33" s="246">
        <f t="shared" si="3"/>
        <v>23</v>
      </c>
      <c r="X33" s="285"/>
      <c r="Y33" s="281" t="s">
        <v>110</v>
      </c>
      <c r="Z33" s="284"/>
      <c r="AA33" s="284"/>
      <c r="AB33" s="283" t="s">
        <v>111</v>
      </c>
      <c r="AC33" s="285"/>
      <c r="AD33" s="267" t="s">
        <v>110</v>
      </c>
      <c r="AE33" s="284"/>
      <c r="AF33" s="284"/>
      <c r="AG33" s="268" t="s">
        <v>111</v>
      </c>
      <c r="AH33" s="46"/>
      <c r="AI33" s="131">
        <f t="shared" si="4"/>
        <v>0</v>
      </c>
      <c r="AJ33" s="131">
        <f t="shared" si="5"/>
        <v>0</v>
      </c>
      <c r="AK33" s="131">
        <f t="shared" si="6"/>
        <v>0</v>
      </c>
      <c r="AL33" s="131">
        <f t="shared" si="7"/>
        <v>0</v>
      </c>
      <c r="AM33" s="131"/>
      <c r="AN33" s="147" t="str">
        <f>IF(OR(Summary!$C22=0,Summary!$C22=""),"fnord",Summary!$C22)</f>
        <v>fnord</v>
      </c>
      <c r="AO33" s="149">
        <f t="shared" si="8"/>
        <v>0</v>
      </c>
      <c r="AP33" s="142" t="str">
        <f>IF(OR(Summary!$G32=0,Summary!$G32=""),"fnord",Summary!$G32)</f>
        <v>fnord</v>
      </c>
      <c r="AQ33" s="146">
        <f t="shared" si="9"/>
        <v>0</v>
      </c>
      <c r="AR33" s="222"/>
      <c r="AS33" s="143"/>
      <c r="AT33" s="145" t="s">
        <v>253</v>
      </c>
      <c r="AU33" s="144">
        <f t="shared" si="10"/>
        <v>0</v>
      </c>
      <c r="AV33" s="151">
        <f t="shared" si="11"/>
        <v>0</v>
      </c>
      <c r="AW33" s="214">
        <f t="shared" si="12"/>
        <v>0</v>
      </c>
      <c r="AX33" s="131"/>
      <c r="AY33" s="214">
        <f t="shared" si="14"/>
        <v>0</v>
      </c>
      <c r="AZ33" s="131"/>
      <c r="BA33" s="131"/>
      <c r="BB33" s="211">
        <f t="shared" si="22"/>
        <v>0</v>
      </c>
      <c r="BC33" s="211">
        <f t="shared" si="22"/>
        <v>0</v>
      </c>
      <c r="BD33" s="211">
        <f t="shared" si="22"/>
        <v>0</v>
      </c>
      <c r="BE33" s="211">
        <f t="shared" si="22"/>
        <v>0</v>
      </c>
      <c r="BF33" s="211">
        <f t="shared" si="22"/>
        <v>0</v>
      </c>
      <c r="BG33" s="211">
        <f t="shared" si="22"/>
        <v>0</v>
      </c>
      <c r="BH33" s="211">
        <f t="shared" si="22"/>
        <v>0</v>
      </c>
      <c r="BI33" s="211">
        <f t="shared" si="22"/>
        <v>0</v>
      </c>
      <c r="BJ33" s="211">
        <f t="shared" si="22"/>
        <v>0</v>
      </c>
      <c r="BK33" s="211">
        <f t="shared" si="22"/>
        <v>0</v>
      </c>
      <c r="BL33" s="211">
        <f t="shared" si="22"/>
        <v>0</v>
      </c>
      <c r="BM33" s="211">
        <f t="shared" si="22"/>
        <v>0</v>
      </c>
      <c r="BN33" s="211">
        <f t="shared" si="22"/>
        <v>0</v>
      </c>
      <c r="BO33" s="211">
        <f t="shared" si="22"/>
        <v>0</v>
      </c>
      <c r="BP33" s="131"/>
      <c r="BQ33" s="308">
        <f t="shared" si="16"/>
        <v>0</v>
      </c>
      <c r="BR33" s="308">
        <f t="shared" si="17"/>
        <v>0</v>
      </c>
      <c r="BS33" s="131"/>
      <c r="BT33" s="131"/>
      <c r="BU33" s="131"/>
    </row>
    <row r="34" spans="1:73" s="177" customFormat="1" ht="15" customHeight="1" x14ac:dyDescent="0.25">
      <c r="A34" s="131"/>
      <c r="B34" s="241">
        <f t="shared" si="18"/>
        <v>24</v>
      </c>
      <c r="C34" s="242">
        <f t="shared" si="19"/>
        <v>10774.39</v>
      </c>
      <c r="D34" s="256"/>
      <c r="E34" s="257"/>
      <c r="F34" s="247">
        <f t="shared" si="0"/>
        <v>0</v>
      </c>
      <c r="G34" s="266"/>
      <c r="H34" s="267"/>
      <c r="I34" s="267"/>
      <c r="J34" s="268"/>
      <c r="K34" s="244">
        <f t="shared" si="1"/>
        <v>24</v>
      </c>
      <c r="L34" s="245">
        <f t="shared" si="2"/>
        <v>0</v>
      </c>
      <c r="M34" s="280"/>
      <c r="N34" s="281" t="s">
        <v>110</v>
      </c>
      <c r="O34" s="282"/>
      <c r="P34" s="282"/>
      <c r="Q34" s="283" t="s">
        <v>111</v>
      </c>
      <c r="R34" s="280"/>
      <c r="S34" s="281" t="s">
        <v>110</v>
      </c>
      <c r="T34" s="323"/>
      <c r="U34" s="322"/>
      <c r="V34" s="283" t="s">
        <v>111</v>
      </c>
      <c r="W34" s="246">
        <f t="shared" si="3"/>
        <v>24</v>
      </c>
      <c r="X34" s="285"/>
      <c r="Y34" s="281" t="s">
        <v>110</v>
      </c>
      <c r="Z34" s="284"/>
      <c r="AA34" s="284"/>
      <c r="AB34" s="283" t="s">
        <v>111</v>
      </c>
      <c r="AC34" s="285"/>
      <c r="AD34" s="267" t="s">
        <v>110</v>
      </c>
      <c r="AE34" s="284"/>
      <c r="AF34" s="284"/>
      <c r="AG34" s="268" t="s">
        <v>111</v>
      </c>
      <c r="AH34" s="46"/>
      <c r="AI34" s="131">
        <f t="shared" si="4"/>
        <v>0</v>
      </c>
      <c r="AJ34" s="131">
        <f t="shared" si="5"/>
        <v>0</v>
      </c>
      <c r="AK34" s="131">
        <f t="shared" si="6"/>
        <v>0</v>
      </c>
      <c r="AL34" s="131">
        <f t="shared" si="7"/>
        <v>0</v>
      </c>
      <c r="AM34" s="131"/>
      <c r="AN34" s="131"/>
      <c r="AO34" s="143"/>
      <c r="AP34" s="142" t="str">
        <f>IF(OR(Summary!$G33=0,Summary!$G33=""),"fnord",Summary!$G33)</f>
        <v>fnord</v>
      </c>
      <c r="AQ34" s="146">
        <f t="shared" si="9"/>
        <v>0</v>
      </c>
      <c r="AR34" s="222"/>
      <c r="AS34" s="143"/>
      <c r="AT34" s="145" t="s">
        <v>254</v>
      </c>
      <c r="AU34" s="144">
        <f t="shared" si="10"/>
        <v>0</v>
      </c>
      <c r="AV34" s="152"/>
      <c r="AW34" s="214">
        <f t="shared" si="12"/>
        <v>0</v>
      </c>
      <c r="AX34" s="131"/>
      <c r="AY34" s="214">
        <f t="shared" si="14"/>
        <v>0</v>
      </c>
      <c r="AZ34" s="131"/>
      <c r="BA34" s="131"/>
      <c r="BB34" s="211">
        <f t="shared" si="22"/>
        <v>0</v>
      </c>
      <c r="BC34" s="211">
        <f t="shared" si="22"/>
        <v>0</v>
      </c>
      <c r="BD34" s="211">
        <f t="shared" si="22"/>
        <v>0</v>
      </c>
      <c r="BE34" s="211">
        <f t="shared" si="22"/>
        <v>0</v>
      </c>
      <c r="BF34" s="211">
        <f t="shared" si="22"/>
        <v>0</v>
      </c>
      <c r="BG34" s="211">
        <f t="shared" si="22"/>
        <v>0</v>
      </c>
      <c r="BH34" s="211">
        <f t="shared" si="22"/>
        <v>0</v>
      </c>
      <c r="BI34" s="211">
        <f t="shared" si="22"/>
        <v>0</v>
      </c>
      <c r="BJ34" s="211">
        <f t="shared" si="22"/>
        <v>0</v>
      </c>
      <c r="BK34" s="211">
        <f t="shared" si="22"/>
        <v>0</v>
      </c>
      <c r="BL34" s="211">
        <f t="shared" si="22"/>
        <v>0</v>
      </c>
      <c r="BM34" s="211">
        <f t="shared" si="22"/>
        <v>0</v>
      </c>
      <c r="BN34" s="211">
        <f t="shared" si="22"/>
        <v>0</v>
      </c>
      <c r="BO34" s="211">
        <f t="shared" si="22"/>
        <v>0</v>
      </c>
      <c r="BP34" s="131"/>
      <c r="BQ34" s="308">
        <f t="shared" si="16"/>
        <v>0</v>
      </c>
      <c r="BR34" s="308">
        <f t="shared" si="17"/>
        <v>0</v>
      </c>
      <c r="BS34" s="131"/>
      <c r="BT34" s="131"/>
      <c r="BU34" s="131"/>
    </row>
    <row r="35" spans="1:73" s="177" customFormat="1" ht="15" customHeight="1" x14ac:dyDescent="0.25">
      <c r="A35" s="131"/>
      <c r="B35" s="241">
        <f t="shared" si="18"/>
        <v>25</v>
      </c>
      <c r="C35" s="242">
        <f t="shared" si="19"/>
        <v>10774.39</v>
      </c>
      <c r="D35" s="256"/>
      <c r="E35" s="257"/>
      <c r="F35" s="247">
        <f t="shared" si="0"/>
        <v>0</v>
      </c>
      <c r="G35" s="266"/>
      <c r="H35" s="267"/>
      <c r="I35" s="267"/>
      <c r="J35" s="268"/>
      <c r="K35" s="244">
        <f t="shared" si="1"/>
        <v>25</v>
      </c>
      <c r="L35" s="245">
        <f t="shared" si="2"/>
        <v>0</v>
      </c>
      <c r="M35" s="280"/>
      <c r="N35" s="281" t="s">
        <v>110</v>
      </c>
      <c r="O35" s="282"/>
      <c r="P35" s="282"/>
      <c r="Q35" s="283" t="s">
        <v>111</v>
      </c>
      <c r="R35" s="280"/>
      <c r="S35" s="281" t="s">
        <v>110</v>
      </c>
      <c r="T35" s="323"/>
      <c r="U35" s="322"/>
      <c r="V35" s="283" t="s">
        <v>111</v>
      </c>
      <c r="W35" s="246">
        <f t="shared" si="3"/>
        <v>25</v>
      </c>
      <c r="X35" s="285"/>
      <c r="Y35" s="281" t="s">
        <v>110</v>
      </c>
      <c r="Z35" s="284"/>
      <c r="AA35" s="284"/>
      <c r="AB35" s="283" t="s">
        <v>111</v>
      </c>
      <c r="AC35" s="285"/>
      <c r="AD35" s="267" t="s">
        <v>110</v>
      </c>
      <c r="AE35" s="284"/>
      <c r="AF35" s="284"/>
      <c r="AG35" s="268" t="s">
        <v>111</v>
      </c>
      <c r="AH35" s="46"/>
      <c r="AI35" s="131">
        <f t="shared" si="4"/>
        <v>0</v>
      </c>
      <c r="AJ35" s="131">
        <f t="shared" si="5"/>
        <v>0</v>
      </c>
      <c r="AK35" s="131">
        <f t="shared" si="6"/>
        <v>0</v>
      </c>
      <c r="AL35" s="131">
        <f t="shared" si="7"/>
        <v>0</v>
      </c>
      <c r="AM35" s="131"/>
      <c r="AN35" s="131"/>
      <c r="AO35" s="143"/>
      <c r="AP35" s="142" t="str">
        <f>IF(OR(Summary!$G34=0,Summary!$G34=""),"fnord",Summary!$G34)</f>
        <v>fnord</v>
      </c>
      <c r="AQ35" s="146">
        <f t="shared" si="9"/>
        <v>0</v>
      </c>
      <c r="AR35" s="222"/>
      <c r="AS35" s="143"/>
      <c r="AT35" s="145" t="s">
        <v>255</v>
      </c>
      <c r="AU35" s="144">
        <f t="shared" si="10"/>
        <v>0</v>
      </c>
      <c r="AV35" s="152"/>
      <c r="AW35" s="214">
        <f t="shared" si="12"/>
        <v>0</v>
      </c>
      <c r="AX35" s="131"/>
      <c r="AY35" s="214">
        <f t="shared" si="14"/>
        <v>0</v>
      </c>
      <c r="AZ35" s="131"/>
      <c r="BA35" s="131"/>
      <c r="BB35" s="211">
        <f t="shared" si="22"/>
        <v>0</v>
      </c>
      <c r="BC35" s="211">
        <f t="shared" si="22"/>
        <v>0</v>
      </c>
      <c r="BD35" s="211">
        <f t="shared" si="22"/>
        <v>0</v>
      </c>
      <c r="BE35" s="211">
        <f t="shared" si="22"/>
        <v>0</v>
      </c>
      <c r="BF35" s="211">
        <f t="shared" si="22"/>
        <v>0</v>
      </c>
      <c r="BG35" s="211">
        <f t="shared" si="22"/>
        <v>0</v>
      </c>
      <c r="BH35" s="211">
        <f t="shared" si="22"/>
        <v>0</v>
      </c>
      <c r="BI35" s="211">
        <f t="shared" si="22"/>
        <v>0</v>
      </c>
      <c r="BJ35" s="211">
        <f t="shared" si="22"/>
        <v>0</v>
      </c>
      <c r="BK35" s="211">
        <f t="shared" si="22"/>
        <v>0</v>
      </c>
      <c r="BL35" s="211">
        <f t="shared" si="22"/>
        <v>0</v>
      </c>
      <c r="BM35" s="211">
        <f t="shared" si="22"/>
        <v>0</v>
      </c>
      <c r="BN35" s="211">
        <f t="shared" si="22"/>
        <v>0</v>
      </c>
      <c r="BO35" s="211">
        <f t="shared" si="22"/>
        <v>0</v>
      </c>
      <c r="BP35" s="131"/>
      <c r="BQ35" s="308">
        <f t="shared" si="16"/>
        <v>0</v>
      </c>
      <c r="BR35" s="308">
        <f t="shared" si="17"/>
        <v>0</v>
      </c>
      <c r="BS35" s="131"/>
      <c r="BT35" s="131"/>
      <c r="BU35" s="131"/>
    </row>
    <row r="36" spans="1:73" s="177" customFormat="1" ht="15" customHeight="1" x14ac:dyDescent="0.25">
      <c r="A36" s="131"/>
      <c r="B36" s="241">
        <f t="shared" si="18"/>
        <v>26</v>
      </c>
      <c r="C36" s="242">
        <f t="shared" si="19"/>
        <v>10774.39</v>
      </c>
      <c r="D36" s="256"/>
      <c r="E36" s="257"/>
      <c r="F36" s="247">
        <f t="shared" si="0"/>
        <v>0</v>
      </c>
      <c r="G36" s="266"/>
      <c r="H36" s="267"/>
      <c r="I36" s="267"/>
      <c r="J36" s="268"/>
      <c r="K36" s="244">
        <f t="shared" si="1"/>
        <v>26</v>
      </c>
      <c r="L36" s="245">
        <f t="shared" si="2"/>
        <v>0</v>
      </c>
      <c r="M36" s="280"/>
      <c r="N36" s="281" t="s">
        <v>110</v>
      </c>
      <c r="O36" s="282"/>
      <c r="P36" s="282"/>
      <c r="Q36" s="283" t="s">
        <v>111</v>
      </c>
      <c r="R36" s="280"/>
      <c r="S36" s="281" t="s">
        <v>110</v>
      </c>
      <c r="T36" s="323"/>
      <c r="U36" s="322"/>
      <c r="V36" s="283" t="s">
        <v>111</v>
      </c>
      <c r="W36" s="246">
        <f t="shared" si="3"/>
        <v>26</v>
      </c>
      <c r="X36" s="285"/>
      <c r="Y36" s="281" t="s">
        <v>110</v>
      </c>
      <c r="Z36" s="284"/>
      <c r="AA36" s="284"/>
      <c r="AB36" s="283" t="s">
        <v>111</v>
      </c>
      <c r="AC36" s="285"/>
      <c r="AD36" s="267" t="s">
        <v>110</v>
      </c>
      <c r="AE36" s="284"/>
      <c r="AF36" s="284"/>
      <c r="AG36" s="268" t="s">
        <v>111</v>
      </c>
      <c r="AH36" s="46"/>
      <c r="AI36" s="131">
        <f t="shared" si="4"/>
        <v>0</v>
      </c>
      <c r="AJ36" s="131">
        <f t="shared" si="5"/>
        <v>0</v>
      </c>
      <c r="AK36" s="131">
        <f t="shared" si="6"/>
        <v>0</v>
      </c>
      <c r="AL36" s="131">
        <f t="shared" si="7"/>
        <v>0</v>
      </c>
      <c r="AM36" s="131"/>
      <c r="AN36" s="131"/>
      <c r="AO36" s="143"/>
      <c r="AP36" s="142" t="str">
        <f>IF(OR(Summary!$G35=0,Summary!$G35=""),"fnord",Summary!$G35)</f>
        <v>fnord</v>
      </c>
      <c r="AQ36" s="146">
        <f t="shared" si="9"/>
        <v>0</v>
      </c>
      <c r="AR36" s="222"/>
      <c r="AS36" s="143"/>
      <c r="AT36" s="145" t="s">
        <v>256</v>
      </c>
      <c r="AU36" s="144">
        <f t="shared" si="10"/>
        <v>0</v>
      </c>
      <c r="AV36" s="152"/>
      <c r="AW36" s="214">
        <f t="shared" si="12"/>
        <v>0</v>
      </c>
      <c r="AX36" s="131"/>
      <c r="AY36" s="214">
        <f t="shared" si="14"/>
        <v>0</v>
      </c>
      <c r="AZ36" s="131"/>
      <c r="BA36" s="131"/>
      <c r="BB36" s="211">
        <f t="shared" si="22"/>
        <v>0</v>
      </c>
      <c r="BC36" s="211">
        <f t="shared" si="22"/>
        <v>0</v>
      </c>
      <c r="BD36" s="211">
        <f t="shared" si="22"/>
        <v>0</v>
      </c>
      <c r="BE36" s="211">
        <f t="shared" si="22"/>
        <v>0</v>
      </c>
      <c r="BF36" s="211">
        <f t="shared" si="22"/>
        <v>0</v>
      </c>
      <c r="BG36" s="211">
        <f t="shared" si="22"/>
        <v>0</v>
      </c>
      <c r="BH36" s="211">
        <f t="shared" si="22"/>
        <v>0</v>
      </c>
      <c r="BI36" s="211">
        <f t="shared" si="22"/>
        <v>0</v>
      </c>
      <c r="BJ36" s="211">
        <f t="shared" si="22"/>
        <v>0</v>
      </c>
      <c r="BK36" s="211">
        <f t="shared" si="22"/>
        <v>0</v>
      </c>
      <c r="BL36" s="211">
        <f t="shared" si="22"/>
        <v>0</v>
      </c>
      <c r="BM36" s="211">
        <f t="shared" si="22"/>
        <v>0</v>
      </c>
      <c r="BN36" s="211">
        <f t="shared" si="22"/>
        <v>0</v>
      </c>
      <c r="BO36" s="211">
        <f t="shared" si="22"/>
        <v>0</v>
      </c>
      <c r="BP36" s="131"/>
      <c r="BQ36" s="308">
        <f t="shared" si="16"/>
        <v>0</v>
      </c>
      <c r="BR36" s="308">
        <f t="shared" si="17"/>
        <v>0</v>
      </c>
      <c r="BS36" s="131"/>
      <c r="BT36" s="131"/>
      <c r="BU36" s="131"/>
    </row>
    <row r="37" spans="1:73" s="177" customFormat="1" ht="15" customHeight="1" x14ac:dyDescent="0.25">
      <c r="A37" s="131"/>
      <c r="B37" s="241">
        <f t="shared" si="18"/>
        <v>27</v>
      </c>
      <c r="C37" s="242">
        <f t="shared" si="19"/>
        <v>10774.39</v>
      </c>
      <c r="D37" s="256"/>
      <c r="E37" s="257"/>
      <c r="F37" s="247">
        <f t="shared" si="0"/>
        <v>0</v>
      </c>
      <c r="G37" s="266"/>
      <c r="H37" s="267"/>
      <c r="I37" s="267"/>
      <c r="J37" s="268"/>
      <c r="K37" s="244">
        <f t="shared" si="1"/>
        <v>27</v>
      </c>
      <c r="L37" s="245">
        <f t="shared" si="2"/>
        <v>0</v>
      </c>
      <c r="M37" s="280"/>
      <c r="N37" s="281" t="s">
        <v>110</v>
      </c>
      <c r="O37" s="282"/>
      <c r="P37" s="282"/>
      <c r="Q37" s="283" t="s">
        <v>111</v>
      </c>
      <c r="R37" s="280"/>
      <c r="S37" s="281" t="s">
        <v>110</v>
      </c>
      <c r="T37" s="323"/>
      <c r="U37" s="322"/>
      <c r="V37" s="283" t="s">
        <v>111</v>
      </c>
      <c r="W37" s="246">
        <f t="shared" si="3"/>
        <v>27</v>
      </c>
      <c r="X37" s="285"/>
      <c r="Y37" s="281" t="s">
        <v>110</v>
      </c>
      <c r="Z37" s="284"/>
      <c r="AA37" s="284"/>
      <c r="AB37" s="283" t="s">
        <v>111</v>
      </c>
      <c r="AC37" s="285"/>
      <c r="AD37" s="267" t="s">
        <v>110</v>
      </c>
      <c r="AE37" s="284"/>
      <c r="AF37" s="284"/>
      <c r="AG37" s="268" t="s">
        <v>111</v>
      </c>
      <c r="AH37" s="46"/>
      <c r="AI37" s="131">
        <f t="shared" si="4"/>
        <v>0</v>
      </c>
      <c r="AJ37" s="131">
        <f t="shared" si="5"/>
        <v>0</v>
      </c>
      <c r="AK37" s="131">
        <f t="shared" si="6"/>
        <v>0</v>
      </c>
      <c r="AL37" s="131">
        <f t="shared" si="7"/>
        <v>0</v>
      </c>
      <c r="AM37" s="131"/>
      <c r="AN37" s="131"/>
      <c r="AO37" s="143"/>
      <c r="AP37" s="142" t="str">
        <f>IF(OR(Summary!$G36=0,Summary!$G36=""),"fnord",Summary!$G36)</f>
        <v>fnord</v>
      </c>
      <c r="AQ37" s="146">
        <f t="shared" si="9"/>
        <v>0</v>
      </c>
      <c r="AR37" s="222"/>
      <c r="AS37" s="143"/>
      <c r="AT37" s="145" t="s">
        <v>257</v>
      </c>
      <c r="AU37" s="144">
        <f t="shared" si="10"/>
        <v>0</v>
      </c>
      <c r="AV37" s="152"/>
      <c r="AW37" s="214">
        <f t="shared" si="12"/>
        <v>0</v>
      </c>
      <c r="AX37" s="131"/>
      <c r="AY37" s="214">
        <f t="shared" si="14"/>
        <v>0</v>
      </c>
      <c r="AZ37" s="131"/>
      <c r="BA37" s="131"/>
      <c r="BB37" s="211">
        <f t="shared" si="22"/>
        <v>0</v>
      </c>
      <c r="BC37" s="211">
        <f t="shared" si="22"/>
        <v>0</v>
      </c>
      <c r="BD37" s="211">
        <f t="shared" si="22"/>
        <v>0</v>
      </c>
      <c r="BE37" s="211">
        <f t="shared" si="22"/>
        <v>0</v>
      </c>
      <c r="BF37" s="211">
        <f t="shared" si="22"/>
        <v>0</v>
      </c>
      <c r="BG37" s="211">
        <f t="shared" si="22"/>
        <v>0</v>
      </c>
      <c r="BH37" s="211">
        <f t="shared" si="22"/>
        <v>0</v>
      </c>
      <c r="BI37" s="211">
        <f t="shared" si="22"/>
        <v>0</v>
      </c>
      <c r="BJ37" s="211">
        <f t="shared" si="22"/>
        <v>0</v>
      </c>
      <c r="BK37" s="211">
        <f t="shared" si="22"/>
        <v>0</v>
      </c>
      <c r="BL37" s="211">
        <f t="shared" si="22"/>
        <v>0</v>
      </c>
      <c r="BM37" s="211">
        <f t="shared" si="22"/>
        <v>0</v>
      </c>
      <c r="BN37" s="211">
        <f t="shared" si="22"/>
        <v>0</v>
      </c>
      <c r="BO37" s="211">
        <f t="shared" si="22"/>
        <v>0</v>
      </c>
      <c r="BP37" s="131"/>
      <c r="BQ37" s="308">
        <f t="shared" si="16"/>
        <v>0</v>
      </c>
      <c r="BR37" s="308">
        <f t="shared" si="17"/>
        <v>0</v>
      </c>
      <c r="BS37" s="131"/>
      <c r="BT37" s="131"/>
      <c r="BU37" s="131"/>
    </row>
    <row r="38" spans="1:73" s="177" customFormat="1" ht="15" customHeight="1" x14ac:dyDescent="0.25">
      <c r="A38" s="131"/>
      <c r="B38" s="241">
        <f t="shared" si="18"/>
        <v>28</v>
      </c>
      <c r="C38" s="242">
        <f t="shared" si="19"/>
        <v>10774.39</v>
      </c>
      <c r="D38" s="256"/>
      <c r="E38" s="257"/>
      <c r="F38" s="247">
        <f t="shared" si="0"/>
        <v>0</v>
      </c>
      <c r="G38" s="266"/>
      <c r="H38" s="267"/>
      <c r="I38" s="267"/>
      <c r="J38" s="268"/>
      <c r="K38" s="244">
        <f t="shared" si="1"/>
        <v>28</v>
      </c>
      <c r="L38" s="245">
        <f t="shared" si="2"/>
        <v>0</v>
      </c>
      <c r="M38" s="280"/>
      <c r="N38" s="281" t="s">
        <v>110</v>
      </c>
      <c r="O38" s="282"/>
      <c r="P38" s="282"/>
      <c r="Q38" s="283" t="s">
        <v>111</v>
      </c>
      <c r="R38" s="280"/>
      <c r="S38" s="281" t="s">
        <v>110</v>
      </c>
      <c r="T38" s="323"/>
      <c r="U38" s="322"/>
      <c r="V38" s="283" t="s">
        <v>111</v>
      </c>
      <c r="W38" s="246">
        <f t="shared" si="3"/>
        <v>28</v>
      </c>
      <c r="X38" s="285"/>
      <c r="Y38" s="281" t="s">
        <v>110</v>
      </c>
      <c r="Z38" s="284"/>
      <c r="AA38" s="284"/>
      <c r="AB38" s="283" t="s">
        <v>111</v>
      </c>
      <c r="AC38" s="285"/>
      <c r="AD38" s="267" t="s">
        <v>110</v>
      </c>
      <c r="AE38" s="284"/>
      <c r="AF38" s="284"/>
      <c r="AG38" s="268" t="s">
        <v>111</v>
      </c>
      <c r="AH38" s="46"/>
      <c r="AI38" s="131">
        <f t="shared" si="4"/>
        <v>0</v>
      </c>
      <c r="AJ38" s="131">
        <f t="shared" si="5"/>
        <v>0</v>
      </c>
      <c r="AK38" s="131">
        <f t="shared" si="6"/>
        <v>0</v>
      </c>
      <c r="AL38" s="131">
        <f t="shared" si="7"/>
        <v>0</v>
      </c>
      <c r="AM38" s="131"/>
      <c r="AN38" s="131"/>
      <c r="AO38" s="143"/>
      <c r="AP38" s="142" t="str">
        <f>IF(OR(Summary!$G37=0,Summary!$G37=""),"fnord",Summary!$G37)</f>
        <v>fnord</v>
      </c>
      <c r="AQ38" s="146">
        <f t="shared" si="9"/>
        <v>0</v>
      </c>
      <c r="AR38" s="222"/>
      <c r="AS38" s="143"/>
      <c r="AT38" s="145" t="s">
        <v>258</v>
      </c>
      <c r="AU38" s="144">
        <f t="shared" si="10"/>
        <v>0</v>
      </c>
      <c r="AV38" s="152"/>
      <c r="AW38" s="214">
        <f t="shared" si="12"/>
        <v>0</v>
      </c>
      <c r="AX38" s="131"/>
      <c r="AY38" s="214">
        <f t="shared" si="14"/>
        <v>0</v>
      </c>
      <c r="AZ38" s="131"/>
      <c r="BA38" s="131"/>
      <c r="BB38" s="211">
        <f t="shared" si="22"/>
        <v>0</v>
      </c>
      <c r="BC38" s="211">
        <f t="shared" si="22"/>
        <v>0</v>
      </c>
      <c r="BD38" s="211">
        <f t="shared" si="22"/>
        <v>0</v>
      </c>
      <c r="BE38" s="211">
        <f t="shared" si="22"/>
        <v>0</v>
      </c>
      <c r="BF38" s="211">
        <f t="shared" si="22"/>
        <v>0</v>
      </c>
      <c r="BG38" s="211">
        <f t="shared" si="22"/>
        <v>0</v>
      </c>
      <c r="BH38" s="211">
        <f t="shared" si="22"/>
        <v>0</v>
      </c>
      <c r="BI38" s="211">
        <f t="shared" si="22"/>
        <v>0</v>
      </c>
      <c r="BJ38" s="211">
        <f t="shared" si="22"/>
        <v>0</v>
      </c>
      <c r="BK38" s="211">
        <f t="shared" si="22"/>
        <v>0</v>
      </c>
      <c r="BL38" s="211">
        <f t="shared" si="22"/>
        <v>0</v>
      </c>
      <c r="BM38" s="211">
        <f t="shared" si="22"/>
        <v>0</v>
      </c>
      <c r="BN38" s="211">
        <f t="shared" si="22"/>
        <v>0</v>
      </c>
      <c r="BO38" s="211">
        <f t="shared" si="22"/>
        <v>0</v>
      </c>
      <c r="BP38" s="131"/>
      <c r="BQ38" s="308">
        <f t="shared" si="16"/>
        <v>0</v>
      </c>
      <c r="BR38" s="308">
        <f t="shared" si="17"/>
        <v>0</v>
      </c>
      <c r="BS38" s="131"/>
      <c r="BT38" s="131"/>
      <c r="BU38" s="131"/>
    </row>
    <row r="39" spans="1:73" s="177" customFormat="1" ht="15" customHeight="1" x14ac:dyDescent="0.25">
      <c r="A39" s="131"/>
      <c r="B39" s="241">
        <f t="shared" si="18"/>
        <v>29</v>
      </c>
      <c r="C39" s="242">
        <f t="shared" si="19"/>
        <v>10774.39</v>
      </c>
      <c r="D39" s="256"/>
      <c r="E39" s="257"/>
      <c r="F39" s="247">
        <f t="shared" si="0"/>
        <v>0</v>
      </c>
      <c r="G39" s="266"/>
      <c r="H39" s="267"/>
      <c r="I39" s="267"/>
      <c r="J39" s="268"/>
      <c r="K39" s="244">
        <f t="shared" si="1"/>
        <v>29</v>
      </c>
      <c r="L39" s="245">
        <f t="shared" si="2"/>
        <v>0</v>
      </c>
      <c r="M39" s="280"/>
      <c r="N39" s="281" t="s">
        <v>110</v>
      </c>
      <c r="O39" s="282"/>
      <c r="P39" s="282"/>
      <c r="Q39" s="283" t="s">
        <v>111</v>
      </c>
      <c r="R39" s="280"/>
      <c r="S39" s="281" t="s">
        <v>110</v>
      </c>
      <c r="T39" s="323"/>
      <c r="U39" s="322"/>
      <c r="V39" s="283" t="s">
        <v>111</v>
      </c>
      <c r="W39" s="246">
        <f t="shared" si="3"/>
        <v>29</v>
      </c>
      <c r="X39" s="285"/>
      <c r="Y39" s="281" t="s">
        <v>110</v>
      </c>
      <c r="Z39" s="284"/>
      <c r="AA39" s="284"/>
      <c r="AB39" s="283" t="s">
        <v>111</v>
      </c>
      <c r="AC39" s="285"/>
      <c r="AD39" s="267" t="s">
        <v>110</v>
      </c>
      <c r="AE39" s="284"/>
      <c r="AF39" s="284"/>
      <c r="AG39" s="268" t="s">
        <v>111</v>
      </c>
      <c r="AH39" s="46"/>
      <c r="AI39" s="131">
        <f t="shared" si="4"/>
        <v>0</v>
      </c>
      <c r="AJ39" s="131">
        <f t="shared" si="5"/>
        <v>0</v>
      </c>
      <c r="AK39" s="131">
        <f t="shared" si="6"/>
        <v>0</v>
      </c>
      <c r="AL39" s="131">
        <f t="shared" si="7"/>
        <v>0</v>
      </c>
      <c r="AM39" s="131"/>
      <c r="AN39" s="131"/>
      <c r="AO39" s="143"/>
      <c r="AP39" s="142" t="str">
        <f>IF(OR(Summary!$G38=0,Summary!$G38=""),"fnord",Summary!$G38)</f>
        <v>fnord</v>
      </c>
      <c r="AQ39" s="146">
        <f t="shared" si="9"/>
        <v>0</v>
      </c>
      <c r="AR39" s="222"/>
      <c r="AS39" s="143"/>
      <c r="AT39" s="145" t="s">
        <v>259</v>
      </c>
      <c r="AU39" s="144">
        <f t="shared" si="10"/>
        <v>0</v>
      </c>
      <c r="AV39" s="152"/>
      <c r="AW39" s="214">
        <f t="shared" si="12"/>
        <v>0</v>
      </c>
      <c r="AX39" s="131"/>
      <c r="AY39" s="214">
        <f t="shared" si="14"/>
        <v>0</v>
      </c>
      <c r="AZ39" s="131"/>
      <c r="BA39" s="131"/>
      <c r="BB39" s="211">
        <f t="shared" si="22"/>
        <v>0</v>
      </c>
      <c r="BC39" s="211">
        <f t="shared" si="22"/>
        <v>0</v>
      </c>
      <c r="BD39" s="211">
        <f t="shared" si="22"/>
        <v>0</v>
      </c>
      <c r="BE39" s="211">
        <f t="shared" si="22"/>
        <v>0</v>
      </c>
      <c r="BF39" s="211">
        <f t="shared" si="22"/>
        <v>0</v>
      </c>
      <c r="BG39" s="211">
        <f t="shared" si="22"/>
        <v>0</v>
      </c>
      <c r="BH39" s="211">
        <f t="shared" si="22"/>
        <v>0</v>
      </c>
      <c r="BI39" s="211">
        <f t="shared" si="22"/>
        <v>0</v>
      </c>
      <c r="BJ39" s="211">
        <f t="shared" si="22"/>
        <v>0</v>
      </c>
      <c r="BK39" s="211">
        <f t="shared" si="22"/>
        <v>0</v>
      </c>
      <c r="BL39" s="211">
        <f t="shared" si="22"/>
        <v>0</v>
      </c>
      <c r="BM39" s="211">
        <f t="shared" si="22"/>
        <v>0</v>
      </c>
      <c r="BN39" s="211">
        <f t="shared" si="22"/>
        <v>0</v>
      </c>
      <c r="BO39" s="211">
        <f t="shared" si="22"/>
        <v>0</v>
      </c>
      <c r="BP39" s="131"/>
      <c r="BQ39" s="308">
        <f t="shared" si="16"/>
        <v>0</v>
      </c>
      <c r="BR39" s="308">
        <f t="shared" si="17"/>
        <v>0</v>
      </c>
      <c r="BS39" s="131"/>
      <c r="BT39" s="131"/>
      <c r="BU39" s="131"/>
    </row>
    <row r="40" spans="1:73" s="177" customFormat="1" ht="15" customHeight="1" x14ac:dyDescent="0.25">
      <c r="A40" s="131"/>
      <c r="B40" s="241">
        <f t="shared" si="18"/>
        <v>30</v>
      </c>
      <c r="C40" s="242">
        <f t="shared" si="19"/>
        <v>10774.39</v>
      </c>
      <c r="D40" s="256"/>
      <c r="E40" s="257"/>
      <c r="F40" s="247">
        <f t="shared" si="0"/>
        <v>0</v>
      </c>
      <c r="G40" s="266"/>
      <c r="H40" s="267"/>
      <c r="I40" s="267"/>
      <c r="J40" s="268"/>
      <c r="K40" s="244">
        <f t="shared" si="1"/>
        <v>30</v>
      </c>
      <c r="L40" s="245">
        <f t="shared" si="2"/>
        <v>0</v>
      </c>
      <c r="M40" s="280"/>
      <c r="N40" s="281" t="s">
        <v>110</v>
      </c>
      <c r="O40" s="282"/>
      <c r="P40" s="282"/>
      <c r="Q40" s="283" t="s">
        <v>111</v>
      </c>
      <c r="R40" s="280"/>
      <c r="S40" s="281" t="s">
        <v>110</v>
      </c>
      <c r="T40" s="323"/>
      <c r="U40" s="322"/>
      <c r="V40" s="283" t="s">
        <v>111</v>
      </c>
      <c r="W40" s="246">
        <f t="shared" si="3"/>
        <v>30</v>
      </c>
      <c r="X40" s="285"/>
      <c r="Y40" s="281" t="s">
        <v>110</v>
      </c>
      <c r="Z40" s="284"/>
      <c r="AA40" s="284"/>
      <c r="AB40" s="283" t="s">
        <v>111</v>
      </c>
      <c r="AC40" s="285"/>
      <c r="AD40" s="267" t="s">
        <v>110</v>
      </c>
      <c r="AE40" s="284"/>
      <c r="AF40" s="284"/>
      <c r="AG40" s="268" t="s">
        <v>111</v>
      </c>
      <c r="AH40" s="46"/>
      <c r="AI40" s="131">
        <f t="shared" si="4"/>
        <v>0</v>
      </c>
      <c r="AJ40" s="131">
        <f t="shared" si="5"/>
        <v>0</v>
      </c>
      <c r="AK40" s="131">
        <f t="shared" si="6"/>
        <v>0</v>
      </c>
      <c r="AL40" s="131">
        <f t="shared" si="7"/>
        <v>0</v>
      </c>
      <c r="AM40" s="131"/>
      <c r="AN40" s="131"/>
      <c r="AO40" s="143"/>
      <c r="AP40" s="142" t="str">
        <f>IF(OR(Summary!$G39=0,Summary!$G39=""),"fnord",Summary!$G39)</f>
        <v>fnord</v>
      </c>
      <c r="AQ40" s="146">
        <f t="shared" si="9"/>
        <v>0</v>
      </c>
      <c r="AR40" s="222"/>
      <c r="AS40" s="143"/>
      <c r="AT40" s="145" t="s">
        <v>260</v>
      </c>
      <c r="AU40" s="144">
        <f t="shared" si="10"/>
        <v>0</v>
      </c>
      <c r="AV40" s="152"/>
      <c r="AW40" s="214">
        <f t="shared" si="12"/>
        <v>0</v>
      </c>
      <c r="AX40" s="131"/>
      <c r="AY40" s="214">
        <f t="shared" si="14"/>
        <v>0</v>
      </c>
      <c r="AZ40" s="131"/>
      <c r="BA40" s="131"/>
      <c r="BB40" s="211">
        <f t="shared" si="22"/>
        <v>0</v>
      </c>
      <c r="BC40" s="211">
        <f t="shared" si="22"/>
        <v>0</v>
      </c>
      <c r="BD40" s="211">
        <f t="shared" si="22"/>
        <v>0</v>
      </c>
      <c r="BE40" s="211">
        <f t="shared" si="22"/>
        <v>0</v>
      </c>
      <c r="BF40" s="211">
        <f t="shared" si="22"/>
        <v>0</v>
      </c>
      <c r="BG40" s="211">
        <f t="shared" si="22"/>
        <v>0</v>
      </c>
      <c r="BH40" s="211">
        <f t="shared" si="22"/>
        <v>0</v>
      </c>
      <c r="BI40" s="211">
        <f t="shared" si="22"/>
        <v>0</v>
      </c>
      <c r="BJ40" s="211">
        <f t="shared" si="22"/>
        <v>0</v>
      </c>
      <c r="BK40" s="211">
        <f t="shared" si="22"/>
        <v>0</v>
      </c>
      <c r="BL40" s="211">
        <f t="shared" si="22"/>
        <v>0</v>
      </c>
      <c r="BM40" s="211">
        <f t="shared" si="22"/>
        <v>0</v>
      </c>
      <c r="BN40" s="211">
        <f t="shared" si="22"/>
        <v>0</v>
      </c>
      <c r="BO40" s="211">
        <f t="shared" si="22"/>
        <v>0</v>
      </c>
      <c r="BP40" s="131"/>
      <c r="BQ40" s="308">
        <f t="shared" si="16"/>
        <v>0</v>
      </c>
      <c r="BR40" s="308">
        <f t="shared" si="17"/>
        <v>0</v>
      </c>
      <c r="BS40" s="131"/>
      <c r="BT40" s="131"/>
      <c r="BU40" s="131"/>
    </row>
    <row r="41" spans="1:73" s="177" customFormat="1" ht="15" customHeight="1" x14ac:dyDescent="0.25">
      <c r="A41" s="131"/>
      <c r="B41" s="241">
        <f t="shared" si="18"/>
        <v>31</v>
      </c>
      <c r="C41" s="242">
        <f t="shared" si="19"/>
        <v>10774.39</v>
      </c>
      <c r="D41" s="256"/>
      <c r="E41" s="257"/>
      <c r="F41" s="247">
        <f t="shared" si="0"/>
        <v>0</v>
      </c>
      <c r="G41" s="266"/>
      <c r="H41" s="267"/>
      <c r="I41" s="267"/>
      <c r="J41" s="268"/>
      <c r="K41" s="244">
        <f t="shared" si="1"/>
        <v>31</v>
      </c>
      <c r="L41" s="245">
        <f t="shared" si="2"/>
        <v>0</v>
      </c>
      <c r="M41" s="280"/>
      <c r="N41" s="281" t="s">
        <v>110</v>
      </c>
      <c r="O41" s="282"/>
      <c r="P41" s="282"/>
      <c r="Q41" s="283" t="s">
        <v>111</v>
      </c>
      <c r="R41" s="280"/>
      <c r="S41" s="281" t="s">
        <v>110</v>
      </c>
      <c r="T41" s="323"/>
      <c r="U41" s="322"/>
      <c r="V41" s="283" t="s">
        <v>111</v>
      </c>
      <c r="W41" s="246">
        <f t="shared" si="3"/>
        <v>31</v>
      </c>
      <c r="X41" s="285"/>
      <c r="Y41" s="281" t="s">
        <v>110</v>
      </c>
      <c r="Z41" s="284"/>
      <c r="AA41" s="284"/>
      <c r="AB41" s="283" t="s">
        <v>111</v>
      </c>
      <c r="AC41" s="285"/>
      <c r="AD41" s="267" t="s">
        <v>110</v>
      </c>
      <c r="AE41" s="284"/>
      <c r="AF41" s="284"/>
      <c r="AG41" s="268" t="s">
        <v>111</v>
      </c>
      <c r="AH41" s="46"/>
      <c r="AI41" s="131">
        <f t="shared" si="4"/>
        <v>0</v>
      </c>
      <c r="AJ41" s="131">
        <f t="shared" si="5"/>
        <v>0</v>
      </c>
      <c r="AK41" s="131">
        <f t="shared" si="6"/>
        <v>0</v>
      </c>
      <c r="AL41" s="131">
        <f t="shared" si="7"/>
        <v>0</v>
      </c>
      <c r="AM41" s="131"/>
      <c r="AN41" s="131"/>
      <c r="AO41" s="143"/>
      <c r="AP41" s="142" t="str">
        <f>IF(OR(Summary!$G40=0,Summary!$G40=""),"fnord",Summary!$G40)</f>
        <v>fnord</v>
      </c>
      <c r="AQ41" s="146">
        <f t="shared" si="9"/>
        <v>0</v>
      </c>
      <c r="AR41" s="222"/>
      <c r="AS41" s="143"/>
      <c r="AT41" s="145" t="s">
        <v>261</v>
      </c>
      <c r="AU41" s="144">
        <f t="shared" si="10"/>
        <v>0</v>
      </c>
      <c r="AV41" s="152"/>
      <c r="AW41" s="214">
        <f t="shared" si="12"/>
        <v>0</v>
      </c>
      <c r="AX41" s="131"/>
      <c r="AY41" s="214">
        <f t="shared" si="14"/>
        <v>0</v>
      </c>
      <c r="AZ41" s="131"/>
      <c r="BA41" s="131"/>
      <c r="BB41" s="211">
        <f t="shared" ref="BB41:BO50" si="23">IF($N41=BB$10,IF($O41 = "",$M41 * -1,$M41),0)+IF($S41=BB$10,IF($T41 = "",$R41 * -1,$R41),0)+IF($Y41=BB$10,IF($Z41 = "",$X41 * -1,$X41),0)+IF($AD41=BB$10,IF($AE41 = "",$AC41* -1,$AC41 ),0)</f>
        <v>0</v>
      </c>
      <c r="BC41" s="211">
        <f t="shared" si="23"/>
        <v>0</v>
      </c>
      <c r="BD41" s="211">
        <f t="shared" si="23"/>
        <v>0</v>
      </c>
      <c r="BE41" s="211">
        <f t="shared" si="23"/>
        <v>0</v>
      </c>
      <c r="BF41" s="211">
        <f t="shared" si="23"/>
        <v>0</v>
      </c>
      <c r="BG41" s="211">
        <f t="shared" si="23"/>
        <v>0</v>
      </c>
      <c r="BH41" s="211">
        <f t="shared" si="23"/>
        <v>0</v>
      </c>
      <c r="BI41" s="211">
        <f t="shared" si="23"/>
        <v>0</v>
      </c>
      <c r="BJ41" s="211">
        <f t="shared" si="23"/>
        <v>0</v>
      </c>
      <c r="BK41" s="211">
        <f t="shared" si="23"/>
        <v>0</v>
      </c>
      <c r="BL41" s="211">
        <f t="shared" si="23"/>
        <v>0</v>
      </c>
      <c r="BM41" s="211">
        <f t="shared" si="23"/>
        <v>0</v>
      </c>
      <c r="BN41" s="211">
        <f t="shared" si="23"/>
        <v>0</v>
      </c>
      <c r="BO41" s="211">
        <f t="shared" si="23"/>
        <v>0</v>
      </c>
      <c r="BP41" s="131"/>
      <c r="BQ41" s="308">
        <f t="shared" si="16"/>
        <v>0</v>
      </c>
      <c r="BR41" s="308">
        <f t="shared" si="17"/>
        <v>0</v>
      </c>
      <c r="BS41" s="131"/>
      <c r="BT41" s="131"/>
      <c r="BU41" s="131"/>
    </row>
    <row r="42" spans="1:73" s="177" customFormat="1" ht="15" customHeight="1" x14ac:dyDescent="0.25">
      <c r="A42" s="131"/>
      <c r="B42" s="241">
        <f t="shared" si="18"/>
        <v>32</v>
      </c>
      <c r="C42" s="242">
        <f t="shared" si="19"/>
        <v>10774.39</v>
      </c>
      <c r="D42" s="256"/>
      <c r="E42" s="257"/>
      <c r="F42" s="247">
        <f t="shared" si="0"/>
        <v>0</v>
      </c>
      <c r="G42" s="266"/>
      <c r="H42" s="267"/>
      <c r="I42" s="267"/>
      <c r="J42" s="268"/>
      <c r="K42" s="244">
        <f t="shared" si="1"/>
        <v>32</v>
      </c>
      <c r="L42" s="245">
        <f t="shared" si="2"/>
        <v>0</v>
      </c>
      <c r="M42" s="280"/>
      <c r="N42" s="281" t="s">
        <v>110</v>
      </c>
      <c r="O42" s="282"/>
      <c r="P42" s="282"/>
      <c r="Q42" s="283" t="s">
        <v>111</v>
      </c>
      <c r="R42" s="280"/>
      <c r="S42" s="281" t="s">
        <v>110</v>
      </c>
      <c r="T42" s="323"/>
      <c r="U42" s="322"/>
      <c r="V42" s="283" t="s">
        <v>111</v>
      </c>
      <c r="W42" s="246">
        <f t="shared" si="3"/>
        <v>32</v>
      </c>
      <c r="X42" s="285"/>
      <c r="Y42" s="281" t="s">
        <v>110</v>
      </c>
      <c r="Z42" s="284"/>
      <c r="AA42" s="284"/>
      <c r="AB42" s="283" t="s">
        <v>111</v>
      </c>
      <c r="AC42" s="285"/>
      <c r="AD42" s="267" t="s">
        <v>110</v>
      </c>
      <c r="AE42" s="284"/>
      <c r="AF42" s="284"/>
      <c r="AG42" s="268" t="s">
        <v>111</v>
      </c>
      <c r="AH42" s="46"/>
      <c r="AI42" s="131">
        <f t="shared" si="4"/>
        <v>0</v>
      </c>
      <c r="AJ42" s="131">
        <f t="shared" si="5"/>
        <v>0</v>
      </c>
      <c r="AK42" s="131">
        <f t="shared" si="6"/>
        <v>0</v>
      </c>
      <c r="AL42" s="131">
        <f t="shared" si="7"/>
        <v>0</v>
      </c>
      <c r="AM42" s="131"/>
      <c r="AN42" s="131"/>
      <c r="AO42" s="143"/>
      <c r="AP42" s="142" t="str">
        <f>IF(OR(Summary!$G41=0,Summary!$G41=""),"fnord",Summary!$G41)</f>
        <v>fnord</v>
      </c>
      <c r="AQ42" s="146">
        <f t="shared" si="9"/>
        <v>0</v>
      </c>
      <c r="AR42" s="222"/>
      <c r="AS42" s="143"/>
      <c r="AT42" s="145" t="s">
        <v>262</v>
      </c>
      <c r="AU42" s="144">
        <f t="shared" si="10"/>
        <v>0</v>
      </c>
      <c r="AV42" s="152"/>
      <c r="AW42" s="214">
        <f t="shared" si="12"/>
        <v>0</v>
      </c>
      <c r="AX42" s="131"/>
      <c r="AY42" s="214">
        <f t="shared" si="14"/>
        <v>0</v>
      </c>
      <c r="AZ42" s="131"/>
      <c r="BA42" s="131"/>
      <c r="BB42" s="211">
        <f t="shared" si="23"/>
        <v>0</v>
      </c>
      <c r="BC42" s="211">
        <f t="shared" si="23"/>
        <v>0</v>
      </c>
      <c r="BD42" s="211">
        <f t="shared" si="23"/>
        <v>0</v>
      </c>
      <c r="BE42" s="211">
        <f t="shared" si="23"/>
        <v>0</v>
      </c>
      <c r="BF42" s="211">
        <f t="shared" si="23"/>
        <v>0</v>
      </c>
      <c r="BG42" s="211">
        <f t="shared" si="23"/>
        <v>0</v>
      </c>
      <c r="BH42" s="211">
        <f t="shared" si="23"/>
        <v>0</v>
      </c>
      <c r="BI42" s="211">
        <f t="shared" si="23"/>
        <v>0</v>
      </c>
      <c r="BJ42" s="211">
        <f t="shared" si="23"/>
        <v>0</v>
      </c>
      <c r="BK42" s="211">
        <f t="shared" si="23"/>
        <v>0</v>
      </c>
      <c r="BL42" s="211">
        <f t="shared" si="23"/>
        <v>0</v>
      </c>
      <c r="BM42" s="211">
        <f t="shared" si="23"/>
        <v>0</v>
      </c>
      <c r="BN42" s="211">
        <f t="shared" si="23"/>
        <v>0</v>
      </c>
      <c r="BO42" s="211">
        <f t="shared" si="23"/>
        <v>0</v>
      </c>
      <c r="BP42" s="131"/>
      <c r="BQ42" s="308">
        <f t="shared" si="16"/>
        <v>0</v>
      </c>
      <c r="BR42" s="308">
        <f t="shared" si="17"/>
        <v>0</v>
      </c>
      <c r="BS42" s="131"/>
      <c r="BT42" s="131"/>
      <c r="BU42" s="131"/>
    </row>
    <row r="43" spans="1:73" s="177" customFormat="1" ht="15" customHeight="1" x14ac:dyDescent="0.25">
      <c r="A43" s="131"/>
      <c r="B43" s="241">
        <f t="shared" si="18"/>
        <v>33</v>
      </c>
      <c r="C43" s="242">
        <f t="shared" si="19"/>
        <v>10774.39</v>
      </c>
      <c r="D43" s="256"/>
      <c r="E43" s="257"/>
      <c r="F43" s="247">
        <f t="shared" ref="F43:F74" si="24">IF(N43=$AJ$2,IF(COUNTBLANK(O43)=0,M43,M43*-1),0)+IF(S43=$AJ$2,IF(COUNTBLANK(T43)=0,R43,R43*-1),0)+IF(Y43=$AJ$2,IF(COUNTBLANK(Z43)=0,X43,X43*-1),0)+IF(AD43=$AJ$2,IF(COUNTBLANK(AE43)=0,AC43,AC43*-1),0)</f>
        <v>0</v>
      </c>
      <c r="G43" s="266"/>
      <c r="H43" s="267"/>
      <c r="I43" s="267"/>
      <c r="J43" s="268"/>
      <c r="K43" s="244">
        <f t="shared" ref="K43:K74" si="25">$B43</f>
        <v>33</v>
      </c>
      <c r="L43" s="245">
        <f t="shared" ref="L43:L74" si="26">IF(COUNTBLANK($P43)=1,$M43,$M43*-1)+IF(COUNTBLANK($U43)=1,$R43,$R43*-1)+IF(COUNTBLANK($AA43)=1,$X43,$X43*-1)+IF(COUNTBLANK($AF43)=1,$AC43,$AC43*-1)</f>
        <v>0</v>
      </c>
      <c r="M43" s="280"/>
      <c r="N43" s="281" t="s">
        <v>110</v>
      </c>
      <c r="O43" s="282"/>
      <c r="P43" s="282"/>
      <c r="Q43" s="283" t="s">
        <v>111</v>
      </c>
      <c r="R43" s="280"/>
      <c r="S43" s="281" t="s">
        <v>110</v>
      </c>
      <c r="T43" s="323"/>
      <c r="U43" s="322"/>
      <c r="V43" s="283" t="s">
        <v>111</v>
      </c>
      <c r="W43" s="246">
        <f t="shared" ref="W43:W74" si="27">$B43</f>
        <v>33</v>
      </c>
      <c r="X43" s="285"/>
      <c r="Y43" s="281" t="s">
        <v>110</v>
      </c>
      <c r="Z43" s="284"/>
      <c r="AA43" s="284"/>
      <c r="AB43" s="283" t="s">
        <v>111</v>
      </c>
      <c r="AC43" s="285"/>
      <c r="AD43" s="267" t="s">
        <v>110</v>
      </c>
      <c r="AE43" s="284"/>
      <c r="AF43" s="284"/>
      <c r="AG43" s="268" t="s">
        <v>111</v>
      </c>
      <c r="AH43" s="46"/>
      <c r="AI43" s="131">
        <f t="shared" ref="AI43:AI74" si="28">IF(COUNTBLANK($P43)=1,$M43,$M43*-1)</f>
        <v>0</v>
      </c>
      <c r="AJ43" s="131">
        <f t="shared" ref="AJ43:AJ74" si="29">IF(COUNTBLANK($U43)=1,$R43,$R43*-1)</f>
        <v>0</v>
      </c>
      <c r="AK43" s="131">
        <f t="shared" ref="AK43:AK74" si="30">IF(COUNTBLANK($AA43)=1,$X43,$X43*-1)</f>
        <v>0</v>
      </c>
      <c r="AL43" s="131">
        <f t="shared" ref="AL43:AL74" si="31">IF(COUNTBLANK($AF43)=1,$AC43,$AC43*-1)</f>
        <v>0</v>
      </c>
      <c r="AM43" s="131"/>
      <c r="AN43" s="131"/>
      <c r="AO43" s="143"/>
      <c r="AP43" s="142" t="str">
        <f>IF(OR(Summary!$G42=0,Summary!$G42=""),"fnord",Summary!$G42)</f>
        <v>fnord</v>
      </c>
      <c r="AQ43" s="146">
        <f t="shared" si="9"/>
        <v>0</v>
      </c>
      <c r="AR43" s="222"/>
      <c r="AS43" s="143"/>
      <c r="AT43" s="145" t="s">
        <v>263</v>
      </c>
      <c r="AU43" s="144">
        <f t="shared" si="10"/>
        <v>0</v>
      </c>
      <c r="AV43" s="152"/>
      <c r="AW43" s="214">
        <f t="shared" si="12"/>
        <v>0</v>
      </c>
      <c r="AX43" s="131"/>
      <c r="AY43" s="214">
        <f t="shared" si="14"/>
        <v>0</v>
      </c>
      <c r="AZ43" s="131"/>
      <c r="BA43" s="131"/>
      <c r="BB43" s="211">
        <f t="shared" si="23"/>
        <v>0</v>
      </c>
      <c r="BC43" s="211">
        <f t="shared" si="23"/>
        <v>0</v>
      </c>
      <c r="BD43" s="211">
        <f t="shared" si="23"/>
        <v>0</v>
      </c>
      <c r="BE43" s="211">
        <f t="shared" si="23"/>
        <v>0</v>
      </c>
      <c r="BF43" s="211">
        <f t="shared" si="23"/>
        <v>0</v>
      </c>
      <c r="BG43" s="211">
        <f t="shared" si="23"/>
        <v>0</v>
      </c>
      <c r="BH43" s="211">
        <f t="shared" si="23"/>
        <v>0</v>
      </c>
      <c r="BI43" s="211">
        <f t="shared" si="23"/>
        <v>0</v>
      </c>
      <c r="BJ43" s="211">
        <f t="shared" si="23"/>
        <v>0</v>
      </c>
      <c r="BK43" s="211">
        <f t="shared" si="23"/>
        <v>0</v>
      </c>
      <c r="BL43" s="211">
        <f t="shared" si="23"/>
        <v>0</v>
      </c>
      <c r="BM43" s="211">
        <f t="shared" si="23"/>
        <v>0</v>
      </c>
      <c r="BN43" s="211">
        <f t="shared" si="23"/>
        <v>0</v>
      </c>
      <c r="BO43" s="211">
        <f t="shared" si="23"/>
        <v>0</v>
      </c>
      <c r="BP43" s="131"/>
      <c r="BQ43" s="308">
        <f t="shared" ref="BQ43:BQ74" si="32">M43+R43+X43+AC43</f>
        <v>0</v>
      </c>
      <c r="BR43" s="308">
        <f t="shared" ref="BR43:BR74" si="33">IF(BQ43&gt;0,B43,0)</f>
        <v>0</v>
      </c>
      <c r="BS43" s="131"/>
      <c r="BT43" s="131"/>
      <c r="BU43" s="131"/>
    </row>
    <row r="44" spans="1:73" s="177" customFormat="1" ht="15" customHeight="1" x14ac:dyDescent="0.25">
      <c r="A44" s="131"/>
      <c r="B44" s="241">
        <f t="shared" ref="B44:B75" si="34">B43+1</f>
        <v>34</v>
      </c>
      <c r="C44" s="242">
        <f t="shared" ref="C44:C75" si="35">C43+F44</f>
        <v>10774.39</v>
      </c>
      <c r="D44" s="256"/>
      <c r="E44" s="257"/>
      <c r="F44" s="247">
        <f t="shared" si="24"/>
        <v>0</v>
      </c>
      <c r="G44" s="266"/>
      <c r="H44" s="267"/>
      <c r="I44" s="267"/>
      <c r="J44" s="268"/>
      <c r="K44" s="244">
        <f t="shared" si="25"/>
        <v>34</v>
      </c>
      <c r="L44" s="245">
        <f t="shared" si="26"/>
        <v>0</v>
      </c>
      <c r="M44" s="280"/>
      <c r="N44" s="281" t="s">
        <v>110</v>
      </c>
      <c r="O44" s="282"/>
      <c r="P44" s="282"/>
      <c r="Q44" s="283" t="s">
        <v>111</v>
      </c>
      <c r="R44" s="280"/>
      <c r="S44" s="281" t="s">
        <v>110</v>
      </c>
      <c r="T44" s="323"/>
      <c r="U44" s="322"/>
      <c r="V44" s="283" t="s">
        <v>111</v>
      </c>
      <c r="W44" s="246">
        <f t="shared" si="27"/>
        <v>34</v>
      </c>
      <c r="X44" s="285"/>
      <c r="Y44" s="281" t="s">
        <v>110</v>
      </c>
      <c r="Z44" s="284"/>
      <c r="AA44" s="284"/>
      <c r="AB44" s="283" t="s">
        <v>111</v>
      </c>
      <c r="AC44" s="285"/>
      <c r="AD44" s="267" t="s">
        <v>110</v>
      </c>
      <c r="AE44" s="284"/>
      <c r="AF44" s="284"/>
      <c r="AG44" s="268" t="s">
        <v>111</v>
      </c>
      <c r="AH44" s="46"/>
      <c r="AI44" s="131">
        <f t="shared" si="28"/>
        <v>0</v>
      </c>
      <c r="AJ44" s="131">
        <f t="shared" si="29"/>
        <v>0</v>
      </c>
      <c r="AK44" s="131">
        <f t="shared" si="30"/>
        <v>0</v>
      </c>
      <c r="AL44" s="131">
        <f t="shared" si="31"/>
        <v>0</v>
      </c>
      <c r="AM44" s="131"/>
      <c r="AN44" s="131"/>
      <c r="AO44" s="143"/>
      <c r="AP44" s="142" t="str">
        <f>IF(OR(Summary!$G43=0,Summary!$G43=""),"fnord",Summary!$G43)</f>
        <v>fnord</v>
      </c>
      <c r="AQ44" s="146">
        <f t="shared" si="9"/>
        <v>0</v>
      </c>
      <c r="AR44" s="222"/>
      <c r="AS44" s="143"/>
      <c r="AT44" s="145" t="s">
        <v>264</v>
      </c>
      <c r="AU44" s="144">
        <f t="shared" si="10"/>
        <v>0</v>
      </c>
      <c r="AV44" s="152"/>
      <c r="AW44" s="214">
        <f t="shared" si="12"/>
        <v>0</v>
      </c>
      <c r="AX44" s="131"/>
      <c r="AY44" s="214">
        <f t="shared" si="14"/>
        <v>0</v>
      </c>
      <c r="AZ44" s="131"/>
      <c r="BA44" s="131"/>
      <c r="BB44" s="211">
        <f t="shared" si="23"/>
        <v>0</v>
      </c>
      <c r="BC44" s="211">
        <f t="shared" si="23"/>
        <v>0</v>
      </c>
      <c r="BD44" s="211">
        <f t="shared" si="23"/>
        <v>0</v>
      </c>
      <c r="BE44" s="211">
        <f t="shared" si="23"/>
        <v>0</v>
      </c>
      <c r="BF44" s="211">
        <f t="shared" si="23"/>
        <v>0</v>
      </c>
      <c r="BG44" s="211">
        <f t="shared" si="23"/>
        <v>0</v>
      </c>
      <c r="BH44" s="211">
        <f t="shared" si="23"/>
        <v>0</v>
      </c>
      <c r="BI44" s="211">
        <f t="shared" si="23"/>
        <v>0</v>
      </c>
      <c r="BJ44" s="211">
        <f t="shared" si="23"/>
        <v>0</v>
      </c>
      <c r="BK44" s="211">
        <f t="shared" si="23"/>
        <v>0</v>
      </c>
      <c r="BL44" s="211">
        <f t="shared" si="23"/>
        <v>0</v>
      </c>
      <c r="BM44" s="211">
        <f t="shared" si="23"/>
        <v>0</v>
      </c>
      <c r="BN44" s="211">
        <f t="shared" si="23"/>
        <v>0</v>
      </c>
      <c r="BO44" s="211">
        <f t="shared" si="23"/>
        <v>0</v>
      </c>
      <c r="BP44" s="131"/>
      <c r="BQ44" s="308">
        <f t="shared" si="32"/>
        <v>0</v>
      </c>
      <c r="BR44" s="308">
        <f t="shared" si="33"/>
        <v>0</v>
      </c>
      <c r="BS44" s="131"/>
      <c r="BT44" s="131"/>
      <c r="BU44" s="131"/>
    </row>
    <row r="45" spans="1:73" s="177" customFormat="1" ht="15" customHeight="1" x14ac:dyDescent="0.25">
      <c r="A45" s="131"/>
      <c r="B45" s="241">
        <f t="shared" si="34"/>
        <v>35</v>
      </c>
      <c r="C45" s="242">
        <f t="shared" si="35"/>
        <v>10774.39</v>
      </c>
      <c r="D45" s="256"/>
      <c r="E45" s="257"/>
      <c r="F45" s="247">
        <f t="shared" si="24"/>
        <v>0</v>
      </c>
      <c r="G45" s="266"/>
      <c r="H45" s="267"/>
      <c r="I45" s="267"/>
      <c r="J45" s="268"/>
      <c r="K45" s="244">
        <f t="shared" si="25"/>
        <v>35</v>
      </c>
      <c r="L45" s="245">
        <f t="shared" si="26"/>
        <v>0</v>
      </c>
      <c r="M45" s="280"/>
      <c r="N45" s="281" t="s">
        <v>110</v>
      </c>
      <c r="O45" s="282"/>
      <c r="P45" s="282"/>
      <c r="Q45" s="283" t="s">
        <v>111</v>
      </c>
      <c r="R45" s="280"/>
      <c r="S45" s="281" t="s">
        <v>110</v>
      </c>
      <c r="T45" s="323"/>
      <c r="U45" s="322"/>
      <c r="V45" s="283" t="s">
        <v>111</v>
      </c>
      <c r="W45" s="246">
        <f t="shared" si="27"/>
        <v>35</v>
      </c>
      <c r="X45" s="285"/>
      <c r="Y45" s="281" t="s">
        <v>110</v>
      </c>
      <c r="Z45" s="284"/>
      <c r="AA45" s="284"/>
      <c r="AB45" s="283" t="s">
        <v>111</v>
      </c>
      <c r="AC45" s="285"/>
      <c r="AD45" s="267" t="s">
        <v>110</v>
      </c>
      <c r="AE45" s="284"/>
      <c r="AF45" s="284"/>
      <c r="AG45" s="268" t="s">
        <v>111</v>
      </c>
      <c r="AH45" s="46"/>
      <c r="AI45" s="131">
        <f t="shared" si="28"/>
        <v>0</v>
      </c>
      <c r="AJ45" s="131">
        <f t="shared" si="29"/>
        <v>0</v>
      </c>
      <c r="AK45" s="131">
        <f t="shared" si="30"/>
        <v>0</v>
      </c>
      <c r="AL45" s="131">
        <f t="shared" si="31"/>
        <v>0</v>
      </c>
      <c r="AM45" s="131"/>
      <c r="AN45" s="131"/>
      <c r="AO45" s="143"/>
      <c r="AP45" s="142" t="str">
        <f>IF(OR(Summary!$G44=0,Summary!$G44=""),"fnord",Summary!$G44)</f>
        <v>fnord</v>
      </c>
      <c r="AQ45" s="146">
        <f t="shared" si="9"/>
        <v>0</v>
      </c>
      <c r="AR45" s="222"/>
      <c r="AS45" s="143"/>
      <c r="AT45" s="145" t="s">
        <v>265</v>
      </c>
      <c r="AU45" s="144">
        <f t="shared" si="10"/>
        <v>0</v>
      </c>
      <c r="AV45" s="152"/>
      <c r="AW45" s="214">
        <f t="shared" si="12"/>
        <v>0</v>
      </c>
      <c r="AX45" s="131"/>
      <c r="AY45" s="214">
        <f t="shared" si="14"/>
        <v>0</v>
      </c>
      <c r="AZ45" s="131"/>
      <c r="BA45" s="131"/>
      <c r="BB45" s="211">
        <f t="shared" si="23"/>
        <v>0</v>
      </c>
      <c r="BC45" s="211">
        <f t="shared" si="23"/>
        <v>0</v>
      </c>
      <c r="BD45" s="211">
        <f t="shared" si="23"/>
        <v>0</v>
      </c>
      <c r="BE45" s="211">
        <f t="shared" si="23"/>
        <v>0</v>
      </c>
      <c r="BF45" s="211">
        <f t="shared" si="23"/>
        <v>0</v>
      </c>
      <c r="BG45" s="211">
        <f t="shared" si="23"/>
        <v>0</v>
      </c>
      <c r="BH45" s="211">
        <f t="shared" si="23"/>
        <v>0</v>
      </c>
      <c r="BI45" s="211">
        <f t="shared" si="23"/>
        <v>0</v>
      </c>
      <c r="BJ45" s="211">
        <f t="shared" si="23"/>
        <v>0</v>
      </c>
      <c r="BK45" s="211">
        <f t="shared" si="23"/>
        <v>0</v>
      </c>
      <c r="BL45" s="211">
        <f t="shared" si="23"/>
        <v>0</v>
      </c>
      <c r="BM45" s="211">
        <f t="shared" si="23"/>
        <v>0</v>
      </c>
      <c r="BN45" s="211">
        <f t="shared" si="23"/>
        <v>0</v>
      </c>
      <c r="BO45" s="211">
        <f t="shared" si="23"/>
        <v>0</v>
      </c>
      <c r="BP45" s="131"/>
      <c r="BQ45" s="308">
        <f t="shared" si="32"/>
        <v>0</v>
      </c>
      <c r="BR45" s="308">
        <f t="shared" si="33"/>
        <v>0</v>
      </c>
      <c r="BS45" s="131"/>
      <c r="BT45" s="131"/>
      <c r="BU45" s="131"/>
    </row>
    <row r="46" spans="1:73" s="177" customFormat="1" ht="15" customHeight="1" x14ac:dyDescent="0.25">
      <c r="A46" s="131"/>
      <c r="B46" s="241">
        <f t="shared" si="34"/>
        <v>36</v>
      </c>
      <c r="C46" s="242">
        <f t="shared" si="35"/>
        <v>10774.39</v>
      </c>
      <c r="D46" s="256"/>
      <c r="E46" s="257"/>
      <c r="F46" s="247">
        <f t="shared" si="24"/>
        <v>0</v>
      </c>
      <c r="G46" s="266"/>
      <c r="H46" s="267"/>
      <c r="I46" s="267"/>
      <c r="J46" s="268"/>
      <c r="K46" s="244">
        <f t="shared" si="25"/>
        <v>36</v>
      </c>
      <c r="L46" s="245">
        <f t="shared" si="26"/>
        <v>0</v>
      </c>
      <c r="M46" s="280"/>
      <c r="N46" s="281" t="s">
        <v>110</v>
      </c>
      <c r="O46" s="282"/>
      <c r="P46" s="282"/>
      <c r="Q46" s="283" t="s">
        <v>111</v>
      </c>
      <c r="R46" s="280"/>
      <c r="S46" s="281" t="s">
        <v>110</v>
      </c>
      <c r="T46" s="323"/>
      <c r="U46" s="322"/>
      <c r="V46" s="283" t="s">
        <v>111</v>
      </c>
      <c r="W46" s="246">
        <f t="shared" si="27"/>
        <v>36</v>
      </c>
      <c r="X46" s="285"/>
      <c r="Y46" s="281" t="s">
        <v>110</v>
      </c>
      <c r="Z46" s="284"/>
      <c r="AA46" s="284"/>
      <c r="AB46" s="283" t="s">
        <v>111</v>
      </c>
      <c r="AC46" s="285"/>
      <c r="AD46" s="267" t="s">
        <v>110</v>
      </c>
      <c r="AE46" s="284"/>
      <c r="AF46" s="284"/>
      <c r="AG46" s="268" t="s">
        <v>111</v>
      </c>
      <c r="AH46" s="46"/>
      <c r="AI46" s="131">
        <f t="shared" si="28"/>
        <v>0</v>
      </c>
      <c r="AJ46" s="131">
        <f t="shared" si="29"/>
        <v>0</v>
      </c>
      <c r="AK46" s="131">
        <f t="shared" si="30"/>
        <v>0</v>
      </c>
      <c r="AL46" s="131">
        <f t="shared" si="31"/>
        <v>0</v>
      </c>
      <c r="AM46" s="131"/>
      <c r="AN46" s="131"/>
      <c r="AO46" s="143"/>
      <c r="AP46" s="142" t="str">
        <f>IF(OR(Summary!$G45=0,Summary!$G45=""),"fnord",Summary!$G45)</f>
        <v>fnord</v>
      </c>
      <c r="AQ46" s="146">
        <f t="shared" si="9"/>
        <v>0</v>
      </c>
      <c r="AR46" s="222"/>
      <c r="AS46" s="143"/>
      <c r="AT46" s="145" t="s">
        <v>266</v>
      </c>
      <c r="AU46" s="144">
        <f t="shared" si="10"/>
        <v>0</v>
      </c>
      <c r="AV46" s="152"/>
      <c r="AW46" s="214">
        <f t="shared" si="12"/>
        <v>0</v>
      </c>
      <c r="AX46" s="131"/>
      <c r="AY46" s="214">
        <f t="shared" si="14"/>
        <v>0</v>
      </c>
      <c r="AZ46" s="131"/>
      <c r="BA46" s="131"/>
      <c r="BB46" s="211">
        <f t="shared" si="23"/>
        <v>0</v>
      </c>
      <c r="BC46" s="211">
        <f t="shared" si="23"/>
        <v>0</v>
      </c>
      <c r="BD46" s="211">
        <f t="shared" si="23"/>
        <v>0</v>
      </c>
      <c r="BE46" s="211">
        <f t="shared" si="23"/>
        <v>0</v>
      </c>
      <c r="BF46" s="211">
        <f t="shared" si="23"/>
        <v>0</v>
      </c>
      <c r="BG46" s="211">
        <f t="shared" si="23"/>
        <v>0</v>
      </c>
      <c r="BH46" s="211">
        <f t="shared" si="23"/>
        <v>0</v>
      </c>
      <c r="BI46" s="211">
        <f t="shared" si="23"/>
        <v>0</v>
      </c>
      <c r="BJ46" s="211">
        <f t="shared" si="23"/>
        <v>0</v>
      </c>
      <c r="BK46" s="211">
        <f t="shared" si="23"/>
        <v>0</v>
      </c>
      <c r="BL46" s="211">
        <f t="shared" si="23"/>
        <v>0</v>
      </c>
      <c r="BM46" s="211">
        <f t="shared" si="23"/>
        <v>0</v>
      </c>
      <c r="BN46" s="211">
        <f t="shared" si="23"/>
        <v>0</v>
      </c>
      <c r="BO46" s="211">
        <f t="shared" si="23"/>
        <v>0</v>
      </c>
      <c r="BP46" s="131"/>
      <c r="BQ46" s="308">
        <f t="shared" si="32"/>
        <v>0</v>
      </c>
      <c r="BR46" s="308">
        <f t="shared" si="33"/>
        <v>0</v>
      </c>
      <c r="BS46" s="131"/>
      <c r="BT46" s="131"/>
      <c r="BU46" s="131"/>
    </row>
    <row r="47" spans="1:73" s="177" customFormat="1" ht="15" customHeight="1" x14ac:dyDescent="0.25">
      <c r="A47" s="131"/>
      <c r="B47" s="241">
        <f t="shared" si="34"/>
        <v>37</v>
      </c>
      <c r="C47" s="242">
        <f t="shared" si="35"/>
        <v>10774.39</v>
      </c>
      <c r="D47" s="256"/>
      <c r="E47" s="257"/>
      <c r="F47" s="247">
        <f t="shared" si="24"/>
        <v>0</v>
      </c>
      <c r="G47" s="266"/>
      <c r="H47" s="267"/>
      <c r="I47" s="267"/>
      <c r="J47" s="268"/>
      <c r="K47" s="244">
        <f t="shared" si="25"/>
        <v>37</v>
      </c>
      <c r="L47" s="245">
        <f t="shared" si="26"/>
        <v>0</v>
      </c>
      <c r="M47" s="280"/>
      <c r="N47" s="281" t="s">
        <v>110</v>
      </c>
      <c r="O47" s="282"/>
      <c r="P47" s="282"/>
      <c r="Q47" s="283" t="s">
        <v>111</v>
      </c>
      <c r="R47" s="280"/>
      <c r="S47" s="281" t="s">
        <v>110</v>
      </c>
      <c r="T47" s="323"/>
      <c r="U47" s="322"/>
      <c r="V47" s="283" t="s">
        <v>111</v>
      </c>
      <c r="W47" s="246">
        <f t="shared" si="27"/>
        <v>37</v>
      </c>
      <c r="X47" s="285"/>
      <c r="Y47" s="281" t="s">
        <v>110</v>
      </c>
      <c r="Z47" s="284"/>
      <c r="AA47" s="284"/>
      <c r="AB47" s="283" t="s">
        <v>111</v>
      </c>
      <c r="AC47" s="285"/>
      <c r="AD47" s="267" t="s">
        <v>110</v>
      </c>
      <c r="AE47" s="284"/>
      <c r="AF47" s="284"/>
      <c r="AG47" s="268" t="s">
        <v>111</v>
      </c>
      <c r="AH47" s="46"/>
      <c r="AI47" s="131">
        <f t="shared" si="28"/>
        <v>0</v>
      </c>
      <c r="AJ47" s="131">
        <f t="shared" si="29"/>
        <v>0</v>
      </c>
      <c r="AK47" s="131">
        <f t="shared" si="30"/>
        <v>0</v>
      </c>
      <c r="AL47" s="131">
        <f t="shared" si="31"/>
        <v>0</v>
      </c>
      <c r="AM47" s="131"/>
      <c r="AN47" s="131"/>
      <c r="AO47" s="143"/>
      <c r="AP47" s="142" t="str">
        <f>IF(OR(Summary!$G46=0,Summary!$G46=""),"fnord",Summary!$G46)</f>
        <v>fnord</v>
      </c>
      <c r="AQ47" s="146">
        <f t="shared" si="9"/>
        <v>0</v>
      </c>
      <c r="AR47" s="222"/>
      <c r="AS47" s="143"/>
      <c r="AT47" s="145" t="s">
        <v>267</v>
      </c>
      <c r="AU47" s="144">
        <f t="shared" si="10"/>
        <v>0</v>
      </c>
      <c r="AV47" s="152"/>
      <c r="AW47" s="214">
        <f t="shared" si="12"/>
        <v>0</v>
      </c>
      <c r="AX47" s="131"/>
      <c r="AY47" s="214">
        <f t="shared" si="14"/>
        <v>0</v>
      </c>
      <c r="AZ47" s="131"/>
      <c r="BA47" s="131"/>
      <c r="BB47" s="211">
        <f t="shared" si="23"/>
        <v>0</v>
      </c>
      <c r="BC47" s="211">
        <f t="shared" si="23"/>
        <v>0</v>
      </c>
      <c r="BD47" s="211">
        <f t="shared" si="23"/>
        <v>0</v>
      </c>
      <c r="BE47" s="211">
        <f t="shared" si="23"/>
        <v>0</v>
      </c>
      <c r="BF47" s="211">
        <f t="shared" si="23"/>
        <v>0</v>
      </c>
      <c r="BG47" s="211">
        <f t="shared" si="23"/>
        <v>0</v>
      </c>
      <c r="BH47" s="211">
        <f t="shared" si="23"/>
        <v>0</v>
      </c>
      <c r="BI47" s="211">
        <f t="shared" si="23"/>
        <v>0</v>
      </c>
      <c r="BJ47" s="211">
        <f t="shared" si="23"/>
        <v>0</v>
      </c>
      <c r="BK47" s="211">
        <f t="shared" si="23"/>
        <v>0</v>
      </c>
      <c r="BL47" s="211">
        <f t="shared" si="23"/>
        <v>0</v>
      </c>
      <c r="BM47" s="211">
        <f t="shared" si="23"/>
        <v>0</v>
      </c>
      <c r="BN47" s="211">
        <f t="shared" si="23"/>
        <v>0</v>
      </c>
      <c r="BO47" s="211">
        <f t="shared" si="23"/>
        <v>0</v>
      </c>
      <c r="BP47" s="131"/>
      <c r="BQ47" s="308">
        <f t="shared" si="32"/>
        <v>0</v>
      </c>
      <c r="BR47" s="308">
        <f t="shared" si="33"/>
        <v>0</v>
      </c>
      <c r="BS47" s="131"/>
      <c r="BT47" s="131"/>
      <c r="BU47" s="131"/>
    </row>
    <row r="48" spans="1:73" s="177" customFormat="1" ht="15" customHeight="1" x14ac:dyDescent="0.25">
      <c r="A48" s="131"/>
      <c r="B48" s="241">
        <f t="shared" si="34"/>
        <v>38</v>
      </c>
      <c r="C48" s="242">
        <f t="shared" si="35"/>
        <v>10774.39</v>
      </c>
      <c r="D48" s="256"/>
      <c r="E48" s="257"/>
      <c r="F48" s="247">
        <f t="shared" si="24"/>
        <v>0</v>
      </c>
      <c r="G48" s="266"/>
      <c r="H48" s="267"/>
      <c r="I48" s="267"/>
      <c r="J48" s="268"/>
      <c r="K48" s="244">
        <f t="shared" si="25"/>
        <v>38</v>
      </c>
      <c r="L48" s="245">
        <f t="shared" si="26"/>
        <v>0</v>
      </c>
      <c r="M48" s="280"/>
      <c r="N48" s="281" t="s">
        <v>110</v>
      </c>
      <c r="O48" s="282"/>
      <c r="P48" s="282"/>
      <c r="Q48" s="283" t="s">
        <v>111</v>
      </c>
      <c r="R48" s="280"/>
      <c r="S48" s="281" t="s">
        <v>110</v>
      </c>
      <c r="T48" s="323"/>
      <c r="U48" s="322"/>
      <c r="V48" s="283" t="s">
        <v>111</v>
      </c>
      <c r="W48" s="246">
        <f t="shared" si="27"/>
        <v>38</v>
      </c>
      <c r="X48" s="285"/>
      <c r="Y48" s="281" t="s">
        <v>110</v>
      </c>
      <c r="Z48" s="284"/>
      <c r="AA48" s="284"/>
      <c r="AB48" s="283" t="s">
        <v>111</v>
      </c>
      <c r="AC48" s="285"/>
      <c r="AD48" s="267" t="s">
        <v>110</v>
      </c>
      <c r="AE48" s="284"/>
      <c r="AF48" s="284"/>
      <c r="AG48" s="268" t="s">
        <v>111</v>
      </c>
      <c r="AH48" s="46"/>
      <c r="AI48" s="131">
        <f t="shared" si="28"/>
        <v>0</v>
      </c>
      <c r="AJ48" s="131">
        <f t="shared" si="29"/>
        <v>0</v>
      </c>
      <c r="AK48" s="131">
        <f t="shared" si="30"/>
        <v>0</v>
      </c>
      <c r="AL48" s="131">
        <f t="shared" si="31"/>
        <v>0</v>
      </c>
      <c r="AM48" s="131"/>
      <c r="AN48" s="131"/>
      <c r="AO48" s="143"/>
      <c r="AP48" s="142" t="str">
        <f>IF(OR(Summary!$G47=0,Summary!$G47=""),"fnord",Summary!$G47)</f>
        <v>fnord</v>
      </c>
      <c r="AQ48" s="146">
        <f t="shared" si="9"/>
        <v>0</v>
      </c>
      <c r="AR48" s="222"/>
      <c r="AS48" s="143"/>
      <c r="AT48" s="145" t="s">
        <v>268</v>
      </c>
      <c r="AU48" s="144">
        <f t="shared" si="10"/>
        <v>0</v>
      </c>
      <c r="AV48" s="152"/>
      <c r="AW48" s="214">
        <f t="shared" si="12"/>
        <v>0</v>
      </c>
      <c r="AX48" s="131"/>
      <c r="AY48" s="214">
        <f t="shared" si="14"/>
        <v>0</v>
      </c>
      <c r="AZ48" s="131"/>
      <c r="BA48" s="131"/>
      <c r="BB48" s="211">
        <f t="shared" si="23"/>
        <v>0</v>
      </c>
      <c r="BC48" s="211">
        <f t="shared" si="23"/>
        <v>0</v>
      </c>
      <c r="BD48" s="211">
        <f t="shared" si="23"/>
        <v>0</v>
      </c>
      <c r="BE48" s="211">
        <f t="shared" si="23"/>
        <v>0</v>
      </c>
      <c r="BF48" s="211">
        <f t="shared" si="23"/>
        <v>0</v>
      </c>
      <c r="BG48" s="211">
        <f t="shared" si="23"/>
        <v>0</v>
      </c>
      <c r="BH48" s="211">
        <f t="shared" si="23"/>
        <v>0</v>
      </c>
      <c r="BI48" s="211">
        <f t="shared" si="23"/>
        <v>0</v>
      </c>
      <c r="BJ48" s="211">
        <f t="shared" si="23"/>
        <v>0</v>
      </c>
      <c r="BK48" s="211">
        <f t="shared" si="23"/>
        <v>0</v>
      </c>
      <c r="BL48" s="211">
        <f t="shared" si="23"/>
        <v>0</v>
      </c>
      <c r="BM48" s="211">
        <f t="shared" si="23"/>
        <v>0</v>
      </c>
      <c r="BN48" s="211">
        <f t="shared" si="23"/>
        <v>0</v>
      </c>
      <c r="BO48" s="211">
        <f t="shared" si="23"/>
        <v>0</v>
      </c>
      <c r="BP48" s="131"/>
      <c r="BQ48" s="308">
        <f t="shared" si="32"/>
        <v>0</v>
      </c>
      <c r="BR48" s="308">
        <f t="shared" si="33"/>
        <v>0</v>
      </c>
      <c r="BS48" s="131"/>
      <c r="BT48" s="131"/>
      <c r="BU48" s="131"/>
    </row>
    <row r="49" spans="1:73" s="177" customFormat="1" ht="15" customHeight="1" x14ac:dyDescent="0.25">
      <c r="A49" s="131"/>
      <c r="B49" s="241">
        <f t="shared" si="34"/>
        <v>39</v>
      </c>
      <c r="C49" s="242">
        <f t="shared" si="35"/>
        <v>10774.39</v>
      </c>
      <c r="D49" s="256"/>
      <c r="E49" s="257"/>
      <c r="F49" s="247">
        <f t="shared" si="24"/>
        <v>0</v>
      </c>
      <c r="G49" s="266"/>
      <c r="H49" s="267"/>
      <c r="I49" s="267"/>
      <c r="J49" s="268"/>
      <c r="K49" s="244">
        <f t="shared" si="25"/>
        <v>39</v>
      </c>
      <c r="L49" s="245">
        <f t="shared" si="26"/>
        <v>0</v>
      </c>
      <c r="M49" s="280"/>
      <c r="N49" s="281" t="s">
        <v>110</v>
      </c>
      <c r="O49" s="282"/>
      <c r="P49" s="282"/>
      <c r="Q49" s="283" t="s">
        <v>111</v>
      </c>
      <c r="R49" s="280"/>
      <c r="S49" s="281" t="s">
        <v>110</v>
      </c>
      <c r="T49" s="323"/>
      <c r="U49" s="322"/>
      <c r="V49" s="283" t="s">
        <v>111</v>
      </c>
      <c r="W49" s="246">
        <f t="shared" si="27"/>
        <v>39</v>
      </c>
      <c r="X49" s="285"/>
      <c r="Y49" s="281" t="s">
        <v>110</v>
      </c>
      <c r="Z49" s="284"/>
      <c r="AA49" s="284"/>
      <c r="AB49" s="283" t="s">
        <v>111</v>
      </c>
      <c r="AC49" s="285"/>
      <c r="AD49" s="267" t="s">
        <v>110</v>
      </c>
      <c r="AE49" s="284"/>
      <c r="AF49" s="284"/>
      <c r="AG49" s="268" t="s">
        <v>111</v>
      </c>
      <c r="AH49" s="46"/>
      <c r="AI49" s="131">
        <f t="shared" si="28"/>
        <v>0</v>
      </c>
      <c r="AJ49" s="131">
        <f t="shared" si="29"/>
        <v>0</v>
      </c>
      <c r="AK49" s="131">
        <f t="shared" si="30"/>
        <v>0</v>
      </c>
      <c r="AL49" s="131">
        <f t="shared" si="31"/>
        <v>0</v>
      </c>
      <c r="AM49" s="131"/>
      <c r="AN49" s="131"/>
      <c r="AO49" s="143"/>
      <c r="AP49" s="142" t="str">
        <f>IF(OR(Summary!$G48=0,Summary!$G48=""),"fnord",Summary!$G48)</f>
        <v>fnord</v>
      </c>
      <c r="AQ49" s="146">
        <f t="shared" si="9"/>
        <v>0</v>
      </c>
      <c r="AR49" s="222"/>
      <c r="AS49" s="143"/>
      <c r="AT49" s="145" t="s">
        <v>240</v>
      </c>
      <c r="AU49" s="144">
        <f t="shared" si="10"/>
        <v>20</v>
      </c>
      <c r="AV49" s="152"/>
      <c r="AW49" s="214">
        <f t="shared" si="12"/>
        <v>0</v>
      </c>
      <c r="AX49" s="131"/>
      <c r="AY49" s="214">
        <f t="shared" si="14"/>
        <v>1</v>
      </c>
      <c r="AZ49" s="131"/>
      <c r="BA49" s="131"/>
      <c r="BB49" s="211">
        <f t="shared" si="23"/>
        <v>0</v>
      </c>
      <c r="BC49" s="211">
        <f t="shared" si="23"/>
        <v>0</v>
      </c>
      <c r="BD49" s="211">
        <f t="shared" si="23"/>
        <v>0</v>
      </c>
      <c r="BE49" s="211">
        <f t="shared" si="23"/>
        <v>0</v>
      </c>
      <c r="BF49" s="211">
        <f t="shared" si="23"/>
        <v>0</v>
      </c>
      <c r="BG49" s="211">
        <f t="shared" si="23"/>
        <v>0</v>
      </c>
      <c r="BH49" s="211">
        <f t="shared" si="23"/>
        <v>0</v>
      </c>
      <c r="BI49" s="211">
        <f t="shared" si="23"/>
        <v>0</v>
      </c>
      <c r="BJ49" s="211">
        <f t="shared" si="23"/>
        <v>0</v>
      </c>
      <c r="BK49" s="211">
        <f t="shared" si="23"/>
        <v>0</v>
      </c>
      <c r="BL49" s="211">
        <f t="shared" si="23"/>
        <v>0</v>
      </c>
      <c r="BM49" s="211">
        <f t="shared" si="23"/>
        <v>0</v>
      </c>
      <c r="BN49" s="211">
        <f t="shared" si="23"/>
        <v>0</v>
      </c>
      <c r="BO49" s="211">
        <f t="shared" si="23"/>
        <v>0</v>
      </c>
      <c r="BP49" s="131"/>
      <c r="BQ49" s="308">
        <f t="shared" si="32"/>
        <v>0</v>
      </c>
      <c r="BR49" s="308">
        <f t="shared" si="33"/>
        <v>0</v>
      </c>
      <c r="BS49" s="131"/>
      <c r="BT49" s="131"/>
      <c r="BU49" s="131"/>
    </row>
    <row r="50" spans="1:73" s="177" customFormat="1" ht="15" customHeight="1" x14ac:dyDescent="0.25">
      <c r="A50" s="131"/>
      <c r="B50" s="241">
        <f t="shared" si="34"/>
        <v>40</v>
      </c>
      <c r="C50" s="242">
        <f t="shared" si="35"/>
        <v>10774.39</v>
      </c>
      <c r="D50" s="256"/>
      <c r="E50" s="257"/>
      <c r="F50" s="247">
        <f t="shared" si="24"/>
        <v>0</v>
      </c>
      <c r="G50" s="266"/>
      <c r="H50" s="267"/>
      <c r="I50" s="267"/>
      <c r="J50" s="268"/>
      <c r="K50" s="244">
        <f t="shared" si="25"/>
        <v>40</v>
      </c>
      <c r="L50" s="245">
        <f t="shared" si="26"/>
        <v>0</v>
      </c>
      <c r="M50" s="280"/>
      <c r="N50" s="281" t="s">
        <v>110</v>
      </c>
      <c r="O50" s="282"/>
      <c r="P50" s="282"/>
      <c r="Q50" s="283" t="s">
        <v>111</v>
      </c>
      <c r="R50" s="280"/>
      <c r="S50" s="281" t="s">
        <v>110</v>
      </c>
      <c r="T50" s="323"/>
      <c r="U50" s="322"/>
      <c r="V50" s="283" t="s">
        <v>111</v>
      </c>
      <c r="W50" s="246">
        <f t="shared" si="27"/>
        <v>40</v>
      </c>
      <c r="X50" s="285"/>
      <c r="Y50" s="281" t="s">
        <v>110</v>
      </c>
      <c r="Z50" s="284"/>
      <c r="AA50" s="284"/>
      <c r="AB50" s="283" t="s">
        <v>111</v>
      </c>
      <c r="AC50" s="285"/>
      <c r="AD50" s="267" t="s">
        <v>110</v>
      </c>
      <c r="AE50" s="284"/>
      <c r="AF50" s="284"/>
      <c r="AG50" s="268" t="s">
        <v>111</v>
      </c>
      <c r="AH50" s="46"/>
      <c r="AI50" s="131">
        <f t="shared" si="28"/>
        <v>0</v>
      </c>
      <c r="AJ50" s="131">
        <f t="shared" si="29"/>
        <v>0</v>
      </c>
      <c r="AK50" s="131">
        <f t="shared" si="30"/>
        <v>0</v>
      </c>
      <c r="AL50" s="131">
        <f t="shared" si="31"/>
        <v>0</v>
      </c>
      <c r="AM50" s="131"/>
      <c r="AN50" s="131"/>
      <c r="AO50" s="143"/>
      <c r="AP50" s="142" t="str">
        <f>IF(OR(Summary!$G49=0,Summary!$G49=""),"fnord",Summary!$G49)</f>
        <v>fnord</v>
      </c>
      <c r="AQ50" s="146">
        <f t="shared" si="9"/>
        <v>0</v>
      </c>
      <c r="AR50" s="222"/>
      <c r="AS50" s="143"/>
      <c r="AT50" s="145" t="s">
        <v>214</v>
      </c>
      <c r="AU50" s="144">
        <f t="shared" si="10"/>
        <v>0</v>
      </c>
      <c r="AV50" s="152"/>
      <c r="AW50" s="214">
        <f t="shared" si="12"/>
        <v>0</v>
      </c>
      <c r="AX50" s="131"/>
      <c r="AY50" s="214">
        <f t="shared" si="14"/>
        <v>0</v>
      </c>
      <c r="AZ50" s="131"/>
      <c r="BA50" s="131"/>
      <c r="BB50" s="211">
        <f t="shared" si="23"/>
        <v>0</v>
      </c>
      <c r="BC50" s="211">
        <f t="shared" si="23"/>
        <v>0</v>
      </c>
      <c r="BD50" s="211">
        <f t="shared" si="23"/>
        <v>0</v>
      </c>
      <c r="BE50" s="211">
        <f t="shared" si="23"/>
        <v>0</v>
      </c>
      <c r="BF50" s="211">
        <f t="shared" si="23"/>
        <v>0</v>
      </c>
      <c r="BG50" s="211">
        <f t="shared" si="23"/>
        <v>0</v>
      </c>
      <c r="BH50" s="211">
        <f t="shared" si="23"/>
        <v>0</v>
      </c>
      <c r="BI50" s="211">
        <f t="shared" si="23"/>
        <v>0</v>
      </c>
      <c r="BJ50" s="211">
        <f t="shared" si="23"/>
        <v>0</v>
      </c>
      <c r="BK50" s="211">
        <f t="shared" si="23"/>
        <v>0</v>
      </c>
      <c r="BL50" s="211">
        <f t="shared" si="23"/>
        <v>0</v>
      </c>
      <c r="BM50" s="211">
        <f t="shared" si="23"/>
        <v>0</v>
      </c>
      <c r="BN50" s="211">
        <f t="shared" si="23"/>
        <v>0</v>
      </c>
      <c r="BO50" s="211">
        <f t="shared" si="23"/>
        <v>0</v>
      </c>
      <c r="BP50" s="131"/>
      <c r="BQ50" s="308">
        <f t="shared" si="32"/>
        <v>0</v>
      </c>
      <c r="BR50" s="308">
        <f t="shared" si="33"/>
        <v>0</v>
      </c>
      <c r="BS50" s="131"/>
      <c r="BT50" s="131"/>
      <c r="BU50" s="131"/>
    </row>
    <row r="51" spans="1:73" s="177" customFormat="1" ht="15" customHeight="1" x14ac:dyDescent="0.25">
      <c r="A51" s="131"/>
      <c r="B51" s="241">
        <f t="shared" si="34"/>
        <v>41</v>
      </c>
      <c r="C51" s="242">
        <f t="shared" si="35"/>
        <v>10774.39</v>
      </c>
      <c r="D51" s="256"/>
      <c r="E51" s="257"/>
      <c r="F51" s="247">
        <f t="shared" si="24"/>
        <v>0</v>
      </c>
      <c r="G51" s="266"/>
      <c r="H51" s="267"/>
      <c r="I51" s="267"/>
      <c r="J51" s="268"/>
      <c r="K51" s="244">
        <f t="shared" si="25"/>
        <v>41</v>
      </c>
      <c r="L51" s="245">
        <f t="shared" si="26"/>
        <v>0</v>
      </c>
      <c r="M51" s="280"/>
      <c r="N51" s="281" t="s">
        <v>110</v>
      </c>
      <c r="O51" s="282"/>
      <c r="P51" s="282"/>
      <c r="Q51" s="283" t="s">
        <v>111</v>
      </c>
      <c r="R51" s="280"/>
      <c r="S51" s="281" t="s">
        <v>110</v>
      </c>
      <c r="T51" s="323"/>
      <c r="U51" s="322"/>
      <c r="V51" s="283" t="s">
        <v>111</v>
      </c>
      <c r="W51" s="246">
        <f t="shared" si="27"/>
        <v>41</v>
      </c>
      <c r="X51" s="285"/>
      <c r="Y51" s="281" t="s">
        <v>110</v>
      </c>
      <c r="Z51" s="284"/>
      <c r="AA51" s="284"/>
      <c r="AB51" s="283" t="s">
        <v>111</v>
      </c>
      <c r="AC51" s="285"/>
      <c r="AD51" s="267" t="s">
        <v>110</v>
      </c>
      <c r="AE51" s="284"/>
      <c r="AF51" s="284"/>
      <c r="AG51" s="268" t="s">
        <v>111</v>
      </c>
      <c r="AH51" s="46"/>
      <c r="AI51" s="131">
        <f t="shared" si="28"/>
        <v>0</v>
      </c>
      <c r="AJ51" s="131">
        <f t="shared" si="29"/>
        <v>0</v>
      </c>
      <c r="AK51" s="131">
        <f t="shared" si="30"/>
        <v>0</v>
      </c>
      <c r="AL51" s="131">
        <f t="shared" si="31"/>
        <v>0</v>
      </c>
      <c r="AM51" s="131"/>
      <c r="AN51" s="131"/>
      <c r="AO51" s="143"/>
      <c r="AP51" s="142" t="str">
        <f>IF(OR(Summary!$G50=0,Summary!$G50=""),"fnord",Summary!$G50)</f>
        <v>fnord</v>
      </c>
      <c r="AQ51" s="146">
        <f t="shared" si="9"/>
        <v>0</v>
      </c>
      <c r="AR51" s="222"/>
      <c r="AS51" s="143"/>
      <c r="AT51" s="145" t="s">
        <v>269</v>
      </c>
      <c r="AU51" s="144">
        <f t="shared" si="10"/>
        <v>75</v>
      </c>
      <c r="AV51" s="152"/>
      <c r="AW51" s="214">
        <f t="shared" si="12"/>
        <v>0</v>
      </c>
      <c r="AX51" s="131"/>
      <c r="AY51" s="214">
        <f t="shared" si="14"/>
        <v>1</v>
      </c>
      <c r="AZ51" s="131"/>
      <c r="BA51" s="131"/>
      <c r="BB51" s="211">
        <f t="shared" ref="BB51:BO60" si="36">IF($N51=BB$10,IF($O51 = "",$M51 * -1,$M51),0)+IF($S51=BB$10,IF($T51 = "",$R51 * -1,$R51),0)+IF($Y51=BB$10,IF($Z51 = "",$X51 * -1,$X51),0)+IF($AD51=BB$10,IF($AE51 = "",$AC51* -1,$AC51 ),0)</f>
        <v>0</v>
      </c>
      <c r="BC51" s="211">
        <f t="shared" si="36"/>
        <v>0</v>
      </c>
      <c r="BD51" s="211">
        <f t="shared" si="36"/>
        <v>0</v>
      </c>
      <c r="BE51" s="211">
        <f t="shared" si="36"/>
        <v>0</v>
      </c>
      <c r="BF51" s="211">
        <f t="shared" si="36"/>
        <v>0</v>
      </c>
      <c r="BG51" s="211">
        <f t="shared" si="36"/>
        <v>0</v>
      </c>
      <c r="BH51" s="211">
        <f t="shared" si="36"/>
        <v>0</v>
      </c>
      <c r="BI51" s="211">
        <f t="shared" si="36"/>
        <v>0</v>
      </c>
      <c r="BJ51" s="211">
        <f t="shared" si="36"/>
        <v>0</v>
      </c>
      <c r="BK51" s="211">
        <f t="shared" si="36"/>
        <v>0</v>
      </c>
      <c r="BL51" s="211">
        <f t="shared" si="36"/>
        <v>0</v>
      </c>
      <c r="BM51" s="211">
        <f t="shared" si="36"/>
        <v>0</v>
      </c>
      <c r="BN51" s="211">
        <f t="shared" si="36"/>
        <v>0</v>
      </c>
      <c r="BO51" s="211">
        <f t="shared" si="36"/>
        <v>0</v>
      </c>
      <c r="BP51" s="131"/>
      <c r="BQ51" s="308">
        <f t="shared" si="32"/>
        <v>0</v>
      </c>
      <c r="BR51" s="308">
        <f t="shared" si="33"/>
        <v>0</v>
      </c>
      <c r="BS51" s="131"/>
      <c r="BT51" s="131"/>
      <c r="BU51" s="131"/>
    </row>
    <row r="52" spans="1:73" s="177" customFormat="1" ht="15" customHeight="1" x14ac:dyDescent="0.25">
      <c r="A52" s="131"/>
      <c r="B52" s="241">
        <f t="shared" si="34"/>
        <v>42</v>
      </c>
      <c r="C52" s="242">
        <f t="shared" si="35"/>
        <v>10774.39</v>
      </c>
      <c r="D52" s="256"/>
      <c r="E52" s="257"/>
      <c r="F52" s="247">
        <f t="shared" si="24"/>
        <v>0</v>
      </c>
      <c r="G52" s="266"/>
      <c r="H52" s="267"/>
      <c r="I52" s="267"/>
      <c r="J52" s="268"/>
      <c r="K52" s="244">
        <f t="shared" si="25"/>
        <v>42</v>
      </c>
      <c r="L52" s="245">
        <f t="shared" si="26"/>
        <v>0</v>
      </c>
      <c r="M52" s="280"/>
      <c r="N52" s="281" t="s">
        <v>110</v>
      </c>
      <c r="O52" s="282"/>
      <c r="P52" s="282"/>
      <c r="Q52" s="283" t="s">
        <v>111</v>
      </c>
      <c r="R52" s="280"/>
      <c r="S52" s="281" t="s">
        <v>110</v>
      </c>
      <c r="T52" s="323"/>
      <c r="U52" s="322"/>
      <c r="V52" s="283" t="s">
        <v>111</v>
      </c>
      <c r="W52" s="246">
        <f t="shared" si="27"/>
        <v>42</v>
      </c>
      <c r="X52" s="285"/>
      <c r="Y52" s="281" t="s">
        <v>110</v>
      </c>
      <c r="Z52" s="284"/>
      <c r="AA52" s="284"/>
      <c r="AB52" s="283" t="s">
        <v>111</v>
      </c>
      <c r="AC52" s="285"/>
      <c r="AD52" s="267" t="s">
        <v>110</v>
      </c>
      <c r="AE52" s="284"/>
      <c r="AF52" s="284"/>
      <c r="AG52" s="268" t="s">
        <v>111</v>
      </c>
      <c r="AH52" s="46"/>
      <c r="AI52" s="131">
        <f t="shared" si="28"/>
        <v>0</v>
      </c>
      <c r="AJ52" s="131">
        <f t="shared" si="29"/>
        <v>0</v>
      </c>
      <c r="AK52" s="131">
        <f t="shared" si="30"/>
        <v>0</v>
      </c>
      <c r="AL52" s="131">
        <f t="shared" si="31"/>
        <v>0</v>
      </c>
      <c r="AM52" s="131"/>
      <c r="AN52" s="131"/>
      <c r="AO52" s="143"/>
      <c r="AP52" s="147" t="str">
        <f>IF(OR(Summary!$G51=0,Summary!$G51=""),"fnord",Summary!$G51)</f>
        <v>fnord</v>
      </c>
      <c r="AQ52" s="150">
        <f t="shared" si="9"/>
        <v>0</v>
      </c>
      <c r="AR52" s="222"/>
      <c r="AS52" s="143"/>
      <c r="AT52" s="145" t="s">
        <v>270</v>
      </c>
      <c r="AU52" s="144">
        <f t="shared" si="10"/>
        <v>40</v>
      </c>
      <c r="AV52" s="152"/>
      <c r="AW52" s="214">
        <f t="shared" si="12"/>
        <v>0</v>
      </c>
      <c r="AX52" s="131"/>
      <c r="AY52" s="214">
        <f t="shared" si="14"/>
        <v>1</v>
      </c>
      <c r="AZ52" s="131"/>
      <c r="BA52" s="131"/>
      <c r="BB52" s="211">
        <f t="shared" si="36"/>
        <v>0</v>
      </c>
      <c r="BC52" s="211">
        <f t="shared" si="36"/>
        <v>0</v>
      </c>
      <c r="BD52" s="211">
        <f t="shared" si="36"/>
        <v>0</v>
      </c>
      <c r="BE52" s="211">
        <f t="shared" si="36"/>
        <v>0</v>
      </c>
      <c r="BF52" s="211">
        <f t="shared" si="36"/>
        <v>0</v>
      </c>
      <c r="BG52" s="211">
        <f t="shared" si="36"/>
        <v>0</v>
      </c>
      <c r="BH52" s="211">
        <f t="shared" si="36"/>
        <v>0</v>
      </c>
      <c r="BI52" s="211">
        <f t="shared" si="36"/>
        <v>0</v>
      </c>
      <c r="BJ52" s="211">
        <f t="shared" si="36"/>
        <v>0</v>
      </c>
      <c r="BK52" s="211">
        <f t="shared" si="36"/>
        <v>0</v>
      </c>
      <c r="BL52" s="211">
        <f t="shared" si="36"/>
        <v>0</v>
      </c>
      <c r="BM52" s="211">
        <f t="shared" si="36"/>
        <v>0</v>
      </c>
      <c r="BN52" s="211">
        <f t="shared" si="36"/>
        <v>0</v>
      </c>
      <c r="BO52" s="211">
        <f t="shared" si="36"/>
        <v>0</v>
      </c>
      <c r="BP52" s="131"/>
      <c r="BQ52" s="308">
        <f t="shared" si="32"/>
        <v>0</v>
      </c>
      <c r="BR52" s="308">
        <f t="shared" si="33"/>
        <v>0</v>
      </c>
      <c r="BS52" s="131"/>
      <c r="BT52" s="131"/>
      <c r="BU52" s="131"/>
    </row>
    <row r="53" spans="1:73" s="177" customFormat="1" ht="15" customHeight="1" x14ac:dyDescent="0.25">
      <c r="A53" s="131"/>
      <c r="B53" s="241">
        <f t="shared" si="34"/>
        <v>43</v>
      </c>
      <c r="C53" s="242">
        <f t="shared" si="35"/>
        <v>10774.39</v>
      </c>
      <c r="D53" s="256"/>
      <c r="E53" s="257"/>
      <c r="F53" s="247">
        <f t="shared" si="24"/>
        <v>0</v>
      </c>
      <c r="G53" s="266"/>
      <c r="H53" s="267"/>
      <c r="I53" s="267"/>
      <c r="J53" s="268"/>
      <c r="K53" s="244">
        <f t="shared" si="25"/>
        <v>43</v>
      </c>
      <c r="L53" s="245">
        <f t="shared" si="26"/>
        <v>0</v>
      </c>
      <c r="M53" s="280"/>
      <c r="N53" s="281" t="s">
        <v>110</v>
      </c>
      <c r="O53" s="282"/>
      <c r="P53" s="282"/>
      <c r="Q53" s="283" t="s">
        <v>111</v>
      </c>
      <c r="R53" s="280"/>
      <c r="S53" s="281" t="s">
        <v>110</v>
      </c>
      <c r="T53" s="323"/>
      <c r="U53" s="322"/>
      <c r="V53" s="283" t="s">
        <v>111</v>
      </c>
      <c r="W53" s="246">
        <f t="shared" si="27"/>
        <v>43</v>
      </c>
      <c r="X53" s="285"/>
      <c r="Y53" s="281" t="s">
        <v>110</v>
      </c>
      <c r="Z53" s="284"/>
      <c r="AA53" s="284"/>
      <c r="AB53" s="283" t="s">
        <v>111</v>
      </c>
      <c r="AC53" s="285"/>
      <c r="AD53" s="267" t="s">
        <v>110</v>
      </c>
      <c r="AE53" s="284"/>
      <c r="AF53" s="284"/>
      <c r="AG53" s="268" t="s">
        <v>111</v>
      </c>
      <c r="AH53" s="46"/>
      <c r="AI53" s="131">
        <f t="shared" si="28"/>
        <v>0</v>
      </c>
      <c r="AJ53" s="131">
        <f t="shared" si="29"/>
        <v>0</v>
      </c>
      <c r="AK53" s="131">
        <f t="shared" si="30"/>
        <v>0</v>
      </c>
      <c r="AL53" s="131">
        <f t="shared" si="31"/>
        <v>0</v>
      </c>
      <c r="AM53" s="131"/>
      <c r="AN53" s="131"/>
      <c r="AO53" s="143"/>
      <c r="AP53" s="131"/>
      <c r="AQ53" s="143"/>
      <c r="AR53" s="222"/>
      <c r="AS53" s="143"/>
      <c r="AT53" s="151" t="s">
        <v>245</v>
      </c>
      <c r="AU53" s="216">
        <f t="shared" si="10"/>
        <v>920</v>
      </c>
      <c r="AV53" s="152"/>
      <c r="AW53" s="215">
        <f t="shared" si="12"/>
        <v>0</v>
      </c>
      <c r="AX53" s="131"/>
      <c r="AY53" s="214">
        <f t="shared" si="14"/>
        <v>2</v>
      </c>
      <c r="AZ53" s="131"/>
      <c r="BA53" s="131"/>
      <c r="BB53" s="211">
        <f t="shared" si="36"/>
        <v>0</v>
      </c>
      <c r="BC53" s="211">
        <f t="shared" si="36"/>
        <v>0</v>
      </c>
      <c r="BD53" s="211">
        <f t="shared" si="36"/>
        <v>0</v>
      </c>
      <c r="BE53" s="211">
        <f t="shared" si="36"/>
        <v>0</v>
      </c>
      <c r="BF53" s="211">
        <f t="shared" si="36"/>
        <v>0</v>
      </c>
      <c r="BG53" s="211">
        <f t="shared" si="36"/>
        <v>0</v>
      </c>
      <c r="BH53" s="211">
        <f t="shared" si="36"/>
        <v>0</v>
      </c>
      <c r="BI53" s="211">
        <f t="shared" si="36"/>
        <v>0</v>
      </c>
      <c r="BJ53" s="211">
        <f t="shared" si="36"/>
        <v>0</v>
      </c>
      <c r="BK53" s="211">
        <f t="shared" si="36"/>
        <v>0</v>
      </c>
      <c r="BL53" s="211">
        <f t="shared" si="36"/>
        <v>0</v>
      </c>
      <c r="BM53" s="211">
        <f t="shared" si="36"/>
        <v>0</v>
      </c>
      <c r="BN53" s="211">
        <f t="shared" si="36"/>
        <v>0</v>
      </c>
      <c r="BO53" s="211">
        <f t="shared" si="36"/>
        <v>0</v>
      </c>
      <c r="BP53" s="131"/>
      <c r="BQ53" s="308">
        <f t="shared" si="32"/>
        <v>0</v>
      </c>
      <c r="BR53" s="308">
        <f t="shared" si="33"/>
        <v>0</v>
      </c>
      <c r="BS53" s="131"/>
      <c r="BT53" s="131"/>
      <c r="BU53" s="131"/>
    </row>
    <row r="54" spans="1:73" s="177" customFormat="1" ht="15" customHeight="1" x14ac:dyDescent="0.25">
      <c r="A54" s="131"/>
      <c r="B54" s="241">
        <f t="shared" si="34"/>
        <v>44</v>
      </c>
      <c r="C54" s="242">
        <f t="shared" si="35"/>
        <v>10774.39</v>
      </c>
      <c r="D54" s="256"/>
      <c r="E54" s="257"/>
      <c r="F54" s="247">
        <f t="shared" si="24"/>
        <v>0</v>
      </c>
      <c r="G54" s="266"/>
      <c r="H54" s="267"/>
      <c r="I54" s="267"/>
      <c r="J54" s="268"/>
      <c r="K54" s="244">
        <f t="shared" si="25"/>
        <v>44</v>
      </c>
      <c r="L54" s="245">
        <f t="shared" si="26"/>
        <v>0</v>
      </c>
      <c r="M54" s="280"/>
      <c r="N54" s="281" t="s">
        <v>110</v>
      </c>
      <c r="O54" s="282"/>
      <c r="P54" s="282"/>
      <c r="Q54" s="283" t="s">
        <v>111</v>
      </c>
      <c r="R54" s="280"/>
      <c r="S54" s="281" t="s">
        <v>110</v>
      </c>
      <c r="T54" s="323"/>
      <c r="U54" s="322"/>
      <c r="V54" s="283" t="s">
        <v>111</v>
      </c>
      <c r="W54" s="246">
        <f t="shared" si="27"/>
        <v>44</v>
      </c>
      <c r="X54" s="285"/>
      <c r="Y54" s="281" t="s">
        <v>110</v>
      </c>
      <c r="Z54" s="284"/>
      <c r="AA54" s="284"/>
      <c r="AB54" s="283" t="s">
        <v>111</v>
      </c>
      <c r="AC54" s="285"/>
      <c r="AD54" s="267" t="s">
        <v>110</v>
      </c>
      <c r="AE54" s="284"/>
      <c r="AF54" s="284"/>
      <c r="AG54" s="268" t="s">
        <v>111</v>
      </c>
      <c r="AH54" s="46"/>
      <c r="AI54" s="131">
        <f t="shared" si="28"/>
        <v>0</v>
      </c>
      <c r="AJ54" s="131">
        <f t="shared" si="29"/>
        <v>0</v>
      </c>
      <c r="AK54" s="131">
        <f t="shared" si="30"/>
        <v>0</v>
      </c>
      <c r="AL54" s="131">
        <f t="shared" si="31"/>
        <v>0</v>
      </c>
      <c r="AM54" s="131"/>
      <c r="AN54" s="131"/>
      <c r="AO54" s="143"/>
      <c r="AP54" s="131"/>
      <c r="AQ54" s="143"/>
      <c r="AR54" s="222"/>
      <c r="AS54" s="143"/>
      <c r="AT54" s="152"/>
      <c r="AU54" s="131"/>
      <c r="AV54" s="152"/>
      <c r="AW54" s="131"/>
      <c r="AX54" s="131"/>
      <c r="AY54" s="131"/>
      <c r="AZ54" s="131"/>
      <c r="BA54" s="131"/>
      <c r="BB54" s="211">
        <f t="shared" si="36"/>
        <v>0</v>
      </c>
      <c r="BC54" s="211">
        <f t="shared" si="36"/>
        <v>0</v>
      </c>
      <c r="BD54" s="211">
        <f t="shared" si="36"/>
        <v>0</v>
      </c>
      <c r="BE54" s="211">
        <f t="shared" si="36"/>
        <v>0</v>
      </c>
      <c r="BF54" s="211">
        <f t="shared" si="36"/>
        <v>0</v>
      </c>
      <c r="BG54" s="211">
        <f t="shared" si="36"/>
        <v>0</v>
      </c>
      <c r="BH54" s="211">
        <f t="shared" si="36"/>
        <v>0</v>
      </c>
      <c r="BI54" s="211">
        <f t="shared" si="36"/>
        <v>0</v>
      </c>
      <c r="BJ54" s="211">
        <f t="shared" si="36"/>
        <v>0</v>
      </c>
      <c r="BK54" s="211">
        <f t="shared" si="36"/>
        <v>0</v>
      </c>
      <c r="BL54" s="211">
        <f t="shared" si="36"/>
        <v>0</v>
      </c>
      <c r="BM54" s="211">
        <f t="shared" si="36"/>
        <v>0</v>
      </c>
      <c r="BN54" s="211">
        <f t="shared" si="36"/>
        <v>0</v>
      </c>
      <c r="BO54" s="211">
        <f t="shared" si="36"/>
        <v>0</v>
      </c>
      <c r="BP54" s="131"/>
      <c r="BQ54" s="308">
        <f t="shared" si="32"/>
        <v>0</v>
      </c>
      <c r="BR54" s="308">
        <f t="shared" si="33"/>
        <v>0</v>
      </c>
      <c r="BS54" s="131"/>
      <c r="BT54" s="131"/>
      <c r="BU54" s="131"/>
    </row>
    <row r="55" spans="1:73" s="177" customFormat="1" ht="15" customHeight="1" x14ac:dyDescent="0.25">
      <c r="A55" s="131"/>
      <c r="B55" s="241">
        <f t="shared" si="34"/>
        <v>45</v>
      </c>
      <c r="C55" s="242">
        <f t="shared" si="35"/>
        <v>10774.39</v>
      </c>
      <c r="D55" s="256"/>
      <c r="E55" s="257"/>
      <c r="F55" s="247">
        <f t="shared" si="24"/>
        <v>0</v>
      </c>
      <c r="G55" s="266"/>
      <c r="H55" s="267"/>
      <c r="I55" s="267"/>
      <c r="J55" s="268"/>
      <c r="K55" s="244">
        <f t="shared" si="25"/>
        <v>45</v>
      </c>
      <c r="L55" s="245">
        <f t="shared" si="26"/>
        <v>0</v>
      </c>
      <c r="M55" s="280"/>
      <c r="N55" s="281" t="s">
        <v>110</v>
      </c>
      <c r="O55" s="282"/>
      <c r="P55" s="282"/>
      <c r="Q55" s="283" t="s">
        <v>111</v>
      </c>
      <c r="R55" s="280"/>
      <c r="S55" s="281" t="s">
        <v>110</v>
      </c>
      <c r="T55" s="323"/>
      <c r="U55" s="322"/>
      <c r="V55" s="283" t="s">
        <v>111</v>
      </c>
      <c r="W55" s="246">
        <f t="shared" si="27"/>
        <v>45</v>
      </c>
      <c r="X55" s="285"/>
      <c r="Y55" s="281" t="s">
        <v>110</v>
      </c>
      <c r="Z55" s="284"/>
      <c r="AA55" s="284"/>
      <c r="AB55" s="283" t="s">
        <v>111</v>
      </c>
      <c r="AC55" s="285"/>
      <c r="AD55" s="267" t="s">
        <v>110</v>
      </c>
      <c r="AE55" s="284"/>
      <c r="AF55" s="284"/>
      <c r="AG55" s="268" t="s">
        <v>111</v>
      </c>
      <c r="AH55" s="46"/>
      <c r="AI55" s="131">
        <f t="shared" si="28"/>
        <v>0</v>
      </c>
      <c r="AJ55" s="131">
        <f t="shared" si="29"/>
        <v>0</v>
      </c>
      <c r="AK55" s="131">
        <f t="shared" si="30"/>
        <v>0</v>
      </c>
      <c r="AL55" s="131">
        <f t="shared" si="31"/>
        <v>0</v>
      </c>
      <c r="AM55" s="131"/>
      <c r="AN55" s="131"/>
      <c r="AO55" s="143"/>
      <c r="AP55" s="131"/>
      <c r="AQ55" s="143"/>
      <c r="AR55" s="222"/>
      <c r="AS55" s="143"/>
      <c r="AT55" s="152"/>
      <c r="AU55" s="131"/>
      <c r="AV55" s="152"/>
      <c r="AW55" s="131"/>
      <c r="AX55" s="131"/>
      <c r="AY55" s="131"/>
      <c r="AZ55" s="131"/>
      <c r="BA55" s="131"/>
      <c r="BB55" s="211">
        <f t="shared" si="36"/>
        <v>0</v>
      </c>
      <c r="BC55" s="211">
        <f t="shared" si="36"/>
        <v>0</v>
      </c>
      <c r="BD55" s="211">
        <f t="shared" si="36"/>
        <v>0</v>
      </c>
      <c r="BE55" s="211">
        <f t="shared" si="36"/>
        <v>0</v>
      </c>
      <c r="BF55" s="211">
        <f t="shared" si="36"/>
        <v>0</v>
      </c>
      <c r="BG55" s="211">
        <f t="shared" si="36"/>
        <v>0</v>
      </c>
      <c r="BH55" s="211">
        <f t="shared" si="36"/>
        <v>0</v>
      </c>
      <c r="BI55" s="211">
        <f t="shared" si="36"/>
        <v>0</v>
      </c>
      <c r="BJ55" s="211">
        <f t="shared" si="36"/>
        <v>0</v>
      </c>
      <c r="BK55" s="211">
        <f t="shared" si="36"/>
        <v>0</v>
      </c>
      <c r="BL55" s="211">
        <f t="shared" si="36"/>
        <v>0</v>
      </c>
      <c r="BM55" s="211">
        <f t="shared" si="36"/>
        <v>0</v>
      </c>
      <c r="BN55" s="211">
        <f t="shared" si="36"/>
        <v>0</v>
      </c>
      <c r="BO55" s="211">
        <f t="shared" si="36"/>
        <v>0</v>
      </c>
      <c r="BP55" s="131"/>
      <c r="BQ55" s="308">
        <f t="shared" si="32"/>
        <v>0</v>
      </c>
      <c r="BR55" s="308">
        <f t="shared" si="33"/>
        <v>0</v>
      </c>
      <c r="BS55" s="131"/>
      <c r="BT55" s="131"/>
      <c r="BU55" s="131"/>
    </row>
    <row r="56" spans="1:73" s="177" customFormat="1" ht="15" customHeight="1" x14ac:dyDescent="0.25">
      <c r="A56" s="131"/>
      <c r="B56" s="241">
        <f t="shared" si="34"/>
        <v>46</v>
      </c>
      <c r="C56" s="242">
        <f t="shared" si="35"/>
        <v>10774.39</v>
      </c>
      <c r="D56" s="256"/>
      <c r="E56" s="257"/>
      <c r="F56" s="247">
        <f t="shared" si="24"/>
        <v>0</v>
      </c>
      <c r="G56" s="266"/>
      <c r="H56" s="267"/>
      <c r="I56" s="267"/>
      <c r="J56" s="268"/>
      <c r="K56" s="244">
        <f t="shared" si="25"/>
        <v>46</v>
      </c>
      <c r="L56" s="245">
        <f t="shared" si="26"/>
        <v>0</v>
      </c>
      <c r="M56" s="280"/>
      <c r="N56" s="281" t="s">
        <v>110</v>
      </c>
      <c r="O56" s="282"/>
      <c r="P56" s="282"/>
      <c r="Q56" s="283" t="s">
        <v>111</v>
      </c>
      <c r="R56" s="280"/>
      <c r="S56" s="281" t="s">
        <v>110</v>
      </c>
      <c r="T56" s="323"/>
      <c r="U56" s="322"/>
      <c r="V56" s="283" t="s">
        <v>111</v>
      </c>
      <c r="W56" s="246">
        <f t="shared" si="27"/>
        <v>46</v>
      </c>
      <c r="X56" s="285"/>
      <c r="Y56" s="281" t="s">
        <v>110</v>
      </c>
      <c r="Z56" s="284"/>
      <c r="AA56" s="284"/>
      <c r="AB56" s="283" t="s">
        <v>111</v>
      </c>
      <c r="AC56" s="285"/>
      <c r="AD56" s="267" t="s">
        <v>110</v>
      </c>
      <c r="AE56" s="284"/>
      <c r="AF56" s="284"/>
      <c r="AG56" s="268" t="s">
        <v>111</v>
      </c>
      <c r="AH56" s="46"/>
      <c r="AI56" s="131">
        <f t="shared" si="28"/>
        <v>0</v>
      </c>
      <c r="AJ56" s="131">
        <f t="shared" si="29"/>
        <v>0</v>
      </c>
      <c r="AK56" s="131">
        <f t="shared" si="30"/>
        <v>0</v>
      </c>
      <c r="AL56" s="131">
        <f t="shared" si="31"/>
        <v>0</v>
      </c>
      <c r="AM56" s="131"/>
      <c r="AN56" s="131"/>
      <c r="AO56" s="143"/>
      <c r="AP56" s="131"/>
      <c r="AQ56" s="143"/>
      <c r="AR56" s="222"/>
      <c r="AS56" s="143"/>
      <c r="AT56" s="152"/>
      <c r="AU56" s="131"/>
      <c r="AV56" s="152"/>
      <c r="AW56" s="131"/>
      <c r="AX56" s="131"/>
      <c r="AY56" s="131"/>
      <c r="AZ56" s="131"/>
      <c r="BA56" s="131"/>
      <c r="BB56" s="211">
        <f t="shared" si="36"/>
        <v>0</v>
      </c>
      <c r="BC56" s="211">
        <f t="shared" si="36"/>
        <v>0</v>
      </c>
      <c r="BD56" s="211">
        <f t="shared" si="36"/>
        <v>0</v>
      </c>
      <c r="BE56" s="211">
        <f t="shared" si="36"/>
        <v>0</v>
      </c>
      <c r="BF56" s="211">
        <f t="shared" si="36"/>
        <v>0</v>
      </c>
      <c r="BG56" s="211">
        <f t="shared" si="36"/>
        <v>0</v>
      </c>
      <c r="BH56" s="211">
        <f t="shared" si="36"/>
        <v>0</v>
      </c>
      <c r="BI56" s="211">
        <f t="shared" si="36"/>
        <v>0</v>
      </c>
      <c r="BJ56" s="211">
        <f t="shared" si="36"/>
        <v>0</v>
      </c>
      <c r="BK56" s="211">
        <f t="shared" si="36"/>
        <v>0</v>
      </c>
      <c r="BL56" s="211">
        <f t="shared" si="36"/>
        <v>0</v>
      </c>
      <c r="BM56" s="211">
        <f t="shared" si="36"/>
        <v>0</v>
      </c>
      <c r="BN56" s="211">
        <f t="shared" si="36"/>
        <v>0</v>
      </c>
      <c r="BO56" s="211">
        <f t="shared" si="36"/>
        <v>0</v>
      </c>
      <c r="BP56" s="131"/>
      <c r="BQ56" s="308">
        <f t="shared" si="32"/>
        <v>0</v>
      </c>
      <c r="BR56" s="308">
        <f t="shared" si="33"/>
        <v>0</v>
      </c>
      <c r="BS56" s="131"/>
      <c r="BT56" s="131"/>
      <c r="BU56" s="131"/>
    </row>
    <row r="57" spans="1:73" s="177" customFormat="1" ht="15" customHeight="1" x14ac:dyDescent="0.25">
      <c r="A57" s="131"/>
      <c r="B57" s="241">
        <f t="shared" si="34"/>
        <v>47</v>
      </c>
      <c r="C57" s="242">
        <f t="shared" si="35"/>
        <v>10774.39</v>
      </c>
      <c r="D57" s="256"/>
      <c r="E57" s="257"/>
      <c r="F57" s="247">
        <f t="shared" si="24"/>
        <v>0</v>
      </c>
      <c r="G57" s="266"/>
      <c r="H57" s="267"/>
      <c r="I57" s="267"/>
      <c r="J57" s="268"/>
      <c r="K57" s="244">
        <f t="shared" si="25"/>
        <v>47</v>
      </c>
      <c r="L57" s="245">
        <f t="shared" si="26"/>
        <v>0</v>
      </c>
      <c r="M57" s="280"/>
      <c r="N57" s="281" t="s">
        <v>110</v>
      </c>
      <c r="O57" s="282"/>
      <c r="P57" s="282"/>
      <c r="Q57" s="283" t="s">
        <v>111</v>
      </c>
      <c r="R57" s="280"/>
      <c r="S57" s="281" t="s">
        <v>110</v>
      </c>
      <c r="T57" s="323"/>
      <c r="U57" s="322"/>
      <c r="V57" s="283" t="s">
        <v>111</v>
      </c>
      <c r="W57" s="246">
        <f t="shared" si="27"/>
        <v>47</v>
      </c>
      <c r="X57" s="285"/>
      <c r="Y57" s="281" t="s">
        <v>110</v>
      </c>
      <c r="Z57" s="284"/>
      <c r="AA57" s="284"/>
      <c r="AB57" s="283" t="s">
        <v>111</v>
      </c>
      <c r="AC57" s="285"/>
      <c r="AD57" s="267" t="s">
        <v>110</v>
      </c>
      <c r="AE57" s="284"/>
      <c r="AF57" s="284"/>
      <c r="AG57" s="268" t="s">
        <v>111</v>
      </c>
      <c r="AH57" s="46"/>
      <c r="AI57" s="131">
        <f t="shared" si="28"/>
        <v>0</v>
      </c>
      <c r="AJ57" s="131">
        <f t="shared" si="29"/>
        <v>0</v>
      </c>
      <c r="AK57" s="131">
        <f t="shared" si="30"/>
        <v>0</v>
      </c>
      <c r="AL57" s="131">
        <f t="shared" si="31"/>
        <v>0</v>
      </c>
      <c r="AM57" s="131"/>
      <c r="AN57" s="131"/>
      <c r="AO57" s="143"/>
      <c r="AP57" s="131"/>
      <c r="AQ57" s="143"/>
      <c r="AR57" s="222"/>
      <c r="AS57" s="143"/>
      <c r="AT57" s="152"/>
      <c r="AU57" s="131"/>
      <c r="AV57" s="152"/>
      <c r="AW57" s="131"/>
      <c r="AX57" s="131"/>
      <c r="AY57" s="131"/>
      <c r="AZ57" s="131"/>
      <c r="BA57" s="131"/>
      <c r="BB57" s="211">
        <f t="shared" si="36"/>
        <v>0</v>
      </c>
      <c r="BC57" s="211">
        <f t="shared" si="36"/>
        <v>0</v>
      </c>
      <c r="BD57" s="211">
        <f t="shared" si="36"/>
        <v>0</v>
      </c>
      <c r="BE57" s="211">
        <f t="shared" si="36"/>
        <v>0</v>
      </c>
      <c r="BF57" s="211">
        <f t="shared" si="36"/>
        <v>0</v>
      </c>
      <c r="BG57" s="211">
        <f t="shared" si="36"/>
        <v>0</v>
      </c>
      <c r="BH57" s="211">
        <f t="shared" si="36"/>
        <v>0</v>
      </c>
      <c r="BI57" s="211">
        <f t="shared" si="36"/>
        <v>0</v>
      </c>
      <c r="BJ57" s="211">
        <f t="shared" si="36"/>
        <v>0</v>
      </c>
      <c r="BK57" s="211">
        <f t="shared" si="36"/>
        <v>0</v>
      </c>
      <c r="BL57" s="211">
        <f t="shared" si="36"/>
        <v>0</v>
      </c>
      <c r="BM57" s="211">
        <f t="shared" si="36"/>
        <v>0</v>
      </c>
      <c r="BN57" s="211">
        <f t="shared" si="36"/>
        <v>0</v>
      </c>
      <c r="BO57" s="211">
        <f t="shared" si="36"/>
        <v>0</v>
      </c>
      <c r="BP57" s="131"/>
      <c r="BQ57" s="308">
        <f t="shared" si="32"/>
        <v>0</v>
      </c>
      <c r="BR57" s="308">
        <f t="shared" si="33"/>
        <v>0</v>
      </c>
      <c r="BS57" s="131"/>
      <c r="BT57" s="131"/>
      <c r="BU57" s="131"/>
    </row>
    <row r="58" spans="1:73" s="177" customFormat="1" ht="15" customHeight="1" x14ac:dyDescent="0.25">
      <c r="A58" s="131"/>
      <c r="B58" s="241">
        <f t="shared" si="34"/>
        <v>48</v>
      </c>
      <c r="C58" s="242">
        <f t="shared" si="35"/>
        <v>10774.39</v>
      </c>
      <c r="D58" s="256"/>
      <c r="E58" s="257"/>
      <c r="F58" s="247">
        <f t="shared" si="24"/>
        <v>0</v>
      </c>
      <c r="G58" s="266"/>
      <c r="H58" s="267"/>
      <c r="I58" s="267"/>
      <c r="J58" s="268"/>
      <c r="K58" s="244">
        <f t="shared" si="25"/>
        <v>48</v>
      </c>
      <c r="L58" s="245">
        <f t="shared" si="26"/>
        <v>0</v>
      </c>
      <c r="M58" s="280"/>
      <c r="N58" s="281" t="s">
        <v>110</v>
      </c>
      <c r="O58" s="282"/>
      <c r="P58" s="282"/>
      <c r="Q58" s="283" t="s">
        <v>111</v>
      </c>
      <c r="R58" s="280"/>
      <c r="S58" s="281" t="s">
        <v>110</v>
      </c>
      <c r="T58" s="323"/>
      <c r="U58" s="322"/>
      <c r="V58" s="283" t="s">
        <v>111</v>
      </c>
      <c r="W58" s="246">
        <f t="shared" si="27"/>
        <v>48</v>
      </c>
      <c r="X58" s="285"/>
      <c r="Y58" s="281" t="s">
        <v>110</v>
      </c>
      <c r="Z58" s="284"/>
      <c r="AA58" s="284"/>
      <c r="AB58" s="283" t="s">
        <v>111</v>
      </c>
      <c r="AC58" s="285"/>
      <c r="AD58" s="267" t="s">
        <v>110</v>
      </c>
      <c r="AE58" s="284"/>
      <c r="AF58" s="284"/>
      <c r="AG58" s="268" t="s">
        <v>111</v>
      </c>
      <c r="AH58" s="46"/>
      <c r="AI58" s="131">
        <f t="shared" si="28"/>
        <v>0</v>
      </c>
      <c r="AJ58" s="131">
        <f t="shared" si="29"/>
        <v>0</v>
      </c>
      <c r="AK58" s="131">
        <f t="shared" si="30"/>
        <v>0</v>
      </c>
      <c r="AL58" s="131">
        <f t="shared" si="31"/>
        <v>0</v>
      </c>
      <c r="AM58" s="131"/>
      <c r="AN58" s="131"/>
      <c r="AO58" s="143"/>
      <c r="AP58" s="131"/>
      <c r="AQ58" s="143"/>
      <c r="AR58" s="222"/>
      <c r="AS58" s="143"/>
      <c r="AT58" s="152"/>
      <c r="AU58" s="131"/>
      <c r="AV58" s="152"/>
      <c r="AW58" s="131"/>
      <c r="AX58" s="131"/>
      <c r="AY58" s="131"/>
      <c r="AZ58" s="131"/>
      <c r="BA58" s="131"/>
      <c r="BB58" s="211">
        <f t="shared" si="36"/>
        <v>0</v>
      </c>
      <c r="BC58" s="211">
        <f t="shared" si="36"/>
        <v>0</v>
      </c>
      <c r="BD58" s="211">
        <f t="shared" si="36"/>
        <v>0</v>
      </c>
      <c r="BE58" s="211">
        <f t="shared" si="36"/>
        <v>0</v>
      </c>
      <c r="BF58" s="211">
        <f t="shared" si="36"/>
        <v>0</v>
      </c>
      <c r="BG58" s="211">
        <f t="shared" si="36"/>
        <v>0</v>
      </c>
      <c r="BH58" s="211">
        <f t="shared" si="36"/>
        <v>0</v>
      </c>
      <c r="BI58" s="211">
        <f t="shared" si="36"/>
        <v>0</v>
      </c>
      <c r="BJ58" s="211">
        <f t="shared" si="36"/>
        <v>0</v>
      </c>
      <c r="BK58" s="211">
        <f t="shared" si="36"/>
        <v>0</v>
      </c>
      <c r="BL58" s="211">
        <f t="shared" si="36"/>
        <v>0</v>
      </c>
      <c r="BM58" s="211">
        <f t="shared" si="36"/>
        <v>0</v>
      </c>
      <c r="BN58" s="211">
        <f t="shared" si="36"/>
        <v>0</v>
      </c>
      <c r="BO58" s="211">
        <f t="shared" si="36"/>
        <v>0</v>
      </c>
      <c r="BP58" s="131"/>
      <c r="BQ58" s="308">
        <f t="shared" si="32"/>
        <v>0</v>
      </c>
      <c r="BR58" s="308">
        <f t="shared" si="33"/>
        <v>0</v>
      </c>
      <c r="BS58" s="131"/>
      <c r="BT58" s="131"/>
      <c r="BU58" s="131"/>
    </row>
    <row r="59" spans="1:73" s="177" customFormat="1" ht="13.8" customHeight="1" x14ac:dyDescent="0.25">
      <c r="A59" s="131"/>
      <c r="B59" s="241">
        <f t="shared" si="34"/>
        <v>49</v>
      </c>
      <c r="C59" s="242">
        <f t="shared" si="35"/>
        <v>10774.39</v>
      </c>
      <c r="D59" s="256"/>
      <c r="E59" s="257"/>
      <c r="F59" s="247">
        <f t="shared" si="24"/>
        <v>0</v>
      </c>
      <c r="G59" s="266"/>
      <c r="H59" s="267"/>
      <c r="I59" s="267"/>
      <c r="J59" s="268"/>
      <c r="K59" s="244">
        <f t="shared" si="25"/>
        <v>49</v>
      </c>
      <c r="L59" s="245">
        <f t="shared" si="26"/>
        <v>0</v>
      </c>
      <c r="M59" s="280"/>
      <c r="N59" s="281" t="s">
        <v>110</v>
      </c>
      <c r="O59" s="282"/>
      <c r="P59" s="282"/>
      <c r="Q59" s="283" t="s">
        <v>111</v>
      </c>
      <c r="R59" s="280"/>
      <c r="S59" s="281" t="s">
        <v>110</v>
      </c>
      <c r="T59" s="323"/>
      <c r="U59" s="322"/>
      <c r="V59" s="283" t="s">
        <v>111</v>
      </c>
      <c r="W59" s="246">
        <f t="shared" si="27"/>
        <v>49</v>
      </c>
      <c r="X59" s="285"/>
      <c r="Y59" s="281" t="s">
        <v>110</v>
      </c>
      <c r="Z59" s="284"/>
      <c r="AA59" s="284"/>
      <c r="AB59" s="283" t="s">
        <v>111</v>
      </c>
      <c r="AC59" s="285"/>
      <c r="AD59" s="267" t="s">
        <v>110</v>
      </c>
      <c r="AE59" s="284"/>
      <c r="AF59" s="284"/>
      <c r="AG59" s="268" t="s">
        <v>111</v>
      </c>
      <c r="AH59" s="46"/>
      <c r="AI59" s="131">
        <f t="shared" si="28"/>
        <v>0</v>
      </c>
      <c r="AJ59" s="131">
        <f t="shared" si="29"/>
        <v>0</v>
      </c>
      <c r="AK59" s="131">
        <f t="shared" si="30"/>
        <v>0</v>
      </c>
      <c r="AL59" s="131">
        <f t="shared" si="31"/>
        <v>0</v>
      </c>
      <c r="AM59" s="131"/>
      <c r="AN59" s="131"/>
      <c r="AO59" s="143"/>
      <c r="AP59" s="131"/>
      <c r="AQ59" s="143"/>
      <c r="AR59" s="222"/>
      <c r="AS59" s="143"/>
      <c r="AT59" s="152"/>
      <c r="AU59" s="131"/>
      <c r="AV59" s="152"/>
      <c r="AW59" s="131"/>
      <c r="AX59" s="131"/>
      <c r="AY59" s="131"/>
      <c r="AZ59" s="131"/>
      <c r="BA59" s="131"/>
      <c r="BB59" s="211">
        <f t="shared" si="36"/>
        <v>0</v>
      </c>
      <c r="BC59" s="211">
        <f t="shared" si="36"/>
        <v>0</v>
      </c>
      <c r="BD59" s="211">
        <f t="shared" si="36"/>
        <v>0</v>
      </c>
      <c r="BE59" s="211">
        <f t="shared" si="36"/>
        <v>0</v>
      </c>
      <c r="BF59" s="211">
        <f t="shared" si="36"/>
        <v>0</v>
      </c>
      <c r="BG59" s="211">
        <f t="shared" si="36"/>
        <v>0</v>
      </c>
      <c r="BH59" s="211">
        <f t="shared" si="36"/>
        <v>0</v>
      </c>
      <c r="BI59" s="211">
        <f t="shared" si="36"/>
        <v>0</v>
      </c>
      <c r="BJ59" s="211">
        <f t="shared" si="36"/>
        <v>0</v>
      </c>
      <c r="BK59" s="211">
        <f t="shared" si="36"/>
        <v>0</v>
      </c>
      <c r="BL59" s="211">
        <f t="shared" si="36"/>
        <v>0</v>
      </c>
      <c r="BM59" s="211">
        <f t="shared" si="36"/>
        <v>0</v>
      </c>
      <c r="BN59" s="211">
        <f t="shared" si="36"/>
        <v>0</v>
      </c>
      <c r="BO59" s="211">
        <f t="shared" si="36"/>
        <v>0</v>
      </c>
      <c r="BP59" s="131"/>
      <c r="BQ59" s="308">
        <f t="shared" si="32"/>
        <v>0</v>
      </c>
      <c r="BR59" s="308">
        <f t="shared" si="33"/>
        <v>0</v>
      </c>
      <c r="BS59" s="131"/>
      <c r="BT59" s="131"/>
      <c r="BU59" s="131"/>
    </row>
    <row r="60" spans="1:73" s="177" customFormat="1" ht="13.8" customHeight="1" x14ac:dyDescent="0.25">
      <c r="A60" s="131"/>
      <c r="B60" s="241">
        <f t="shared" si="34"/>
        <v>50</v>
      </c>
      <c r="C60" s="242">
        <f t="shared" si="35"/>
        <v>10774.39</v>
      </c>
      <c r="D60" s="256"/>
      <c r="E60" s="257"/>
      <c r="F60" s="247">
        <f t="shared" si="24"/>
        <v>0</v>
      </c>
      <c r="G60" s="266"/>
      <c r="H60" s="267"/>
      <c r="I60" s="267"/>
      <c r="J60" s="268"/>
      <c r="K60" s="244">
        <f t="shared" si="25"/>
        <v>50</v>
      </c>
      <c r="L60" s="245">
        <f t="shared" si="26"/>
        <v>0</v>
      </c>
      <c r="M60" s="280"/>
      <c r="N60" s="281" t="s">
        <v>110</v>
      </c>
      <c r="O60" s="282"/>
      <c r="P60" s="282"/>
      <c r="Q60" s="283" t="s">
        <v>111</v>
      </c>
      <c r="R60" s="285"/>
      <c r="S60" s="281" t="s">
        <v>110</v>
      </c>
      <c r="T60" s="323"/>
      <c r="U60" s="322"/>
      <c r="V60" s="283" t="s">
        <v>111</v>
      </c>
      <c r="W60" s="246">
        <f t="shared" si="27"/>
        <v>50</v>
      </c>
      <c r="X60" s="285"/>
      <c r="Y60" s="281" t="s">
        <v>110</v>
      </c>
      <c r="Z60" s="284"/>
      <c r="AA60" s="284"/>
      <c r="AB60" s="283" t="s">
        <v>111</v>
      </c>
      <c r="AC60" s="285"/>
      <c r="AD60" s="267" t="s">
        <v>110</v>
      </c>
      <c r="AE60" s="284"/>
      <c r="AF60" s="284"/>
      <c r="AG60" s="268" t="s">
        <v>111</v>
      </c>
      <c r="AH60" s="46"/>
      <c r="AI60" s="131">
        <f t="shared" si="28"/>
        <v>0</v>
      </c>
      <c r="AJ60" s="131">
        <f t="shared" si="29"/>
        <v>0</v>
      </c>
      <c r="AK60" s="131">
        <f t="shared" si="30"/>
        <v>0</v>
      </c>
      <c r="AL60" s="131">
        <f t="shared" si="31"/>
        <v>0</v>
      </c>
      <c r="AM60" s="131"/>
      <c r="AN60" s="131"/>
      <c r="AO60" s="143"/>
      <c r="AP60" s="131"/>
      <c r="AQ60" s="143"/>
      <c r="AR60" s="222"/>
      <c r="AS60" s="143"/>
      <c r="AT60" s="152"/>
      <c r="AU60" s="131"/>
      <c r="AV60" s="152"/>
      <c r="AW60" s="131"/>
      <c r="AX60" s="131"/>
      <c r="AY60" s="131"/>
      <c r="AZ60" s="131"/>
      <c r="BA60" s="131"/>
      <c r="BB60" s="211">
        <f t="shared" si="36"/>
        <v>0</v>
      </c>
      <c r="BC60" s="211">
        <f t="shared" si="36"/>
        <v>0</v>
      </c>
      <c r="BD60" s="211">
        <f t="shared" si="36"/>
        <v>0</v>
      </c>
      <c r="BE60" s="211">
        <f t="shared" si="36"/>
        <v>0</v>
      </c>
      <c r="BF60" s="211">
        <f t="shared" si="36"/>
        <v>0</v>
      </c>
      <c r="BG60" s="211">
        <f t="shared" si="36"/>
        <v>0</v>
      </c>
      <c r="BH60" s="211">
        <f t="shared" si="36"/>
        <v>0</v>
      </c>
      <c r="BI60" s="211">
        <f t="shared" si="36"/>
        <v>0</v>
      </c>
      <c r="BJ60" s="211">
        <f t="shared" si="36"/>
        <v>0</v>
      </c>
      <c r="BK60" s="211">
        <f t="shared" si="36"/>
        <v>0</v>
      </c>
      <c r="BL60" s="211">
        <f t="shared" si="36"/>
        <v>0</v>
      </c>
      <c r="BM60" s="211">
        <f t="shared" si="36"/>
        <v>0</v>
      </c>
      <c r="BN60" s="211">
        <f t="shared" si="36"/>
        <v>0</v>
      </c>
      <c r="BO60" s="211">
        <f t="shared" si="36"/>
        <v>0</v>
      </c>
      <c r="BP60" s="131"/>
      <c r="BQ60" s="308">
        <f t="shared" si="32"/>
        <v>0</v>
      </c>
      <c r="BR60" s="308">
        <f t="shared" si="33"/>
        <v>0</v>
      </c>
      <c r="BS60" s="131"/>
      <c r="BT60" s="131"/>
      <c r="BU60" s="131"/>
    </row>
    <row r="61" spans="1:73" s="177" customFormat="1" ht="13.8" customHeight="1" x14ac:dyDescent="0.25">
      <c r="A61" s="131"/>
      <c r="B61" s="241">
        <f t="shared" si="34"/>
        <v>51</v>
      </c>
      <c r="C61" s="242">
        <f t="shared" si="35"/>
        <v>10774.39</v>
      </c>
      <c r="D61" s="256"/>
      <c r="E61" s="257"/>
      <c r="F61" s="247">
        <f t="shared" si="24"/>
        <v>0</v>
      </c>
      <c r="G61" s="266"/>
      <c r="H61" s="267"/>
      <c r="I61" s="267"/>
      <c r="J61" s="268"/>
      <c r="K61" s="244">
        <f t="shared" si="25"/>
        <v>51</v>
      </c>
      <c r="L61" s="245">
        <f t="shared" si="26"/>
        <v>0</v>
      </c>
      <c r="M61" s="280"/>
      <c r="N61" s="281" t="s">
        <v>110</v>
      </c>
      <c r="O61" s="282"/>
      <c r="P61" s="282"/>
      <c r="Q61" s="283" t="s">
        <v>111</v>
      </c>
      <c r="R61" s="285"/>
      <c r="S61" s="281" t="s">
        <v>110</v>
      </c>
      <c r="T61" s="323"/>
      <c r="U61" s="322"/>
      <c r="V61" s="283" t="s">
        <v>111</v>
      </c>
      <c r="W61" s="246">
        <f t="shared" si="27"/>
        <v>51</v>
      </c>
      <c r="X61" s="285"/>
      <c r="Y61" s="281" t="s">
        <v>110</v>
      </c>
      <c r="Z61" s="284"/>
      <c r="AA61" s="284"/>
      <c r="AB61" s="283" t="s">
        <v>111</v>
      </c>
      <c r="AC61" s="285"/>
      <c r="AD61" s="267" t="s">
        <v>110</v>
      </c>
      <c r="AE61" s="284"/>
      <c r="AF61" s="284"/>
      <c r="AG61" s="268" t="s">
        <v>111</v>
      </c>
      <c r="AH61" s="46"/>
      <c r="AI61" s="131">
        <f t="shared" si="28"/>
        <v>0</v>
      </c>
      <c r="AJ61" s="131">
        <f t="shared" si="29"/>
        <v>0</v>
      </c>
      <c r="AK61" s="131">
        <f t="shared" si="30"/>
        <v>0</v>
      </c>
      <c r="AL61" s="131">
        <f t="shared" si="31"/>
        <v>0</v>
      </c>
      <c r="AM61" s="131"/>
      <c r="AN61" s="131"/>
      <c r="AO61" s="143"/>
      <c r="AP61" s="131"/>
      <c r="AQ61" s="143"/>
      <c r="AR61" s="222"/>
      <c r="AS61" s="143"/>
      <c r="AT61" s="152"/>
      <c r="AU61" s="131"/>
      <c r="AV61" s="152"/>
      <c r="AW61" s="131"/>
      <c r="AX61" s="131"/>
      <c r="AY61" s="131"/>
      <c r="AZ61" s="131"/>
      <c r="BA61" s="131"/>
      <c r="BB61" s="211">
        <f t="shared" ref="BB61:BO70" si="37">IF($N61=BB$10,IF($O61 = "",$M61 * -1,$M61),0)+IF($S61=BB$10,IF($T61 = "",$R61 * -1,$R61),0)+IF($Y61=BB$10,IF($Z61 = "",$X61 * -1,$X61),0)+IF($AD61=BB$10,IF($AE61 = "",$AC61* -1,$AC61 ),0)</f>
        <v>0</v>
      </c>
      <c r="BC61" s="211">
        <f t="shared" si="37"/>
        <v>0</v>
      </c>
      <c r="BD61" s="211">
        <f t="shared" si="37"/>
        <v>0</v>
      </c>
      <c r="BE61" s="211">
        <f t="shared" si="37"/>
        <v>0</v>
      </c>
      <c r="BF61" s="211">
        <f t="shared" si="37"/>
        <v>0</v>
      </c>
      <c r="BG61" s="211">
        <f t="shared" si="37"/>
        <v>0</v>
      </c>
      <c r="BH61" s="211">
        <f t="shared" si="37"/>
        <v>0</v>
      </c>
      <c r="BI61" s="211">
        <f t="shared" si="37"/>
        <v>0</v>
      </c>
      <c r="BJ61" s="211">
        <f t="shared" si="37"/>
        <v>0</v>
      </c>
      <c r="BK61" s="211">
        <f t="shared" si="37"/>
        <v>0</v>
      </c>
      <c r="BL61" s="211">
        <f t="shared" si="37"/>
        <v>0</v>
      </c>
      <c r="BM61" s="211">
        <f t="shared" si="37"/>
        <v>0</v>
      </c>
      <c r="BN61" s="211">
        <f t="shared" si="37"/>
        <v>0</v>
      </c>
      <c r="BO61" s="211">
        <f t="shared" si="37"/>
        <v>0</v>
      </c>
      <c r="BP61" s="131"/>
      <c r="BQ61" s="308">
        <f t="shared" si="32"/>
        <v>0</v>
      </c>
      <c r="BR61" s="308">
        <f t="shared" si="33"/>
        <v>0</v>
      </c>
      <c r="BS61" s="131"/>
      <c r="BT61" s="131"/>
      <c r="BU61" s="131"/>
    </row>
    <row r="62" spans="1:73" s="177" customFormat="1" ht="13.8" customHeight="1" x14ac:dyDescent="0.25">
      <c r="A62" s="131"/>
      <c r="B62" s="241">
        <f t="shared" si="34"/>
        <v>52</v>
      </c>
      <c r="C62" s="242">
        <f t="shared" si="35"/>
        <v>10774.39</v>
      </c>
      <c r="D62" s="256"/>
      <c r="E62" s="257"/>
      <c r="F62" s="247">
        <f t="shared" si="24"/>
        <v>0</v>
      </c>
      <c r="G62" s="266"/>
      <c r="H62" s="267"/>
      <c r="I62" s="267"/>
      <c r="J62" s="268"/>
      <c r="K62" s="244">
        <f t="shared" si="25"/>
        <v>52</v>
      </c>
      <c r="L62" s="245">
        <f t="shared" si="26"/>
        <v>0</v>
      </c>
      <c r="M62" s="280"/>
      <c r="N62" s="281" t="s">
        <v>110</v>
      </c>
      <c r="O62" s="282"/>
      <c r="P62" s="282"/>
      <c r="Q62" s="283" t="s">
        <v>111</v>
      </c>
      <c r="R62" s="280"/>
      <c r="S62" s="281" t="s">
        <v>110</v>
      </c>
      <c r="T62" s="323"/>
      <c r="U62" s="322"/>
      <c r="V62" s="283" t="s">
        <v>111</v>
      </c>
      <c r="W62" s="246">
        <f t="shared" si="27"/>
        <v>52</v>
      </c>
      <c r="X62" s="285"/>
      <c r="Y62" s="281" t="s">
        <v>110</v>
      </c>
      <c r="Z62" s="284"/>
      <c r="AA62" s="284"/>
      <c r="AB62" s="283" t="s">
        <v>111</v>
      </c>
      <c r="AC62" s="285"/>
      <c r="AD62" s="267" t="s">
        <v>110</v>
      </c>
      <c r="AE62" s="284"/>
      <c r="AF62" s="284"/>
      <c r="AG62" s="268" t="s">
        <v>111</v>
      </c>
      <c r="AH62" s="46"/>
      <c r="AI62" s="131">
        <f t="shared" si="28"/>
        <v>0</v>
      </c>
      <c r="AJ62" s="131">
        <f t="shared" si="29"/>
        <v>0</v>
      </c>
      <c r="AK62" s="131">
        <f t="shared" si="30"/>
        <v>0</v>
      </c>
      <c r="AL62" s="131">
        <f t="shared" si="31"/>
        <v>0</v>
      </c>
      <c r="AM62" s="131"/>
      <c r="AN62" s="131"/>
      <c r="AO62" s="143"/>
      <c r="AP62" s="131"/>
      <c r="AQ62" s="143"/>
      <c r="AR62" s="222"/>
      <c r="AS62" s="143"/>
      <c r="AT62" s="152"/>
      <c r="AU62" s="131"/>
      <c r="AV62" s="152"/>
      <c r="AW62" s="131"/>
      <c r="AX62" s="131"/>
      <c r="AY62" s="131"/>
      <c r="AZ62" s="131"/>
      <c r="BA62" s="131"/>
      <c r="BB62" s="211">
        <f t="shared" si="37"/>
        <v>0</v>
      </c>
      <c r="BC62" s="211">
        <f t="shared" si="37"/>
        <v>0</v>
      </c>
      <c r="BD62" s="211">
        <f t="shared" si="37"/>
        <v>0</v>
      </c>
      <c r="BE62" s="211">
        <f t="shared" si="37"/>
        <v>0</v>
      </c>
      <c r="BF62" s="211">
        <f t="shared" si="37"/>
        <v>0</v>
      </c>
      <c r="BG62" s="211">
        <f t="shared" si="37"/>
        <v>0</v>
      </c>
      <c r="BH62" s="211">
        <f t="shared" si="37"/>
        <v>0</v>
      </c>
      <c r="BI62" s="211">
        <f t="shared" si="37"/>
        <v>0</v>
      </c>
      <c r="BJ62" s="211">
        <f t="shared" si="37"/>
        <v>0</v>
      </c>
      <c r="BK62" s="211">
        <f t="shared" si="37"/>
        <v>0</v>
      </c>
      <c r="BL62" s="211">
        <f t="shared" si="37"/>
        <v>0</v>
      </c>
      <c r="BM62" s="211">
        <f t="shared" si="37"/>
        <v>0</v>
      </c>
      <c r="BN62" s="211">
        <f t="shared" si="37"/>
        <v>0</v>
      </c>
      <c r="BO62" s="211">
        <f t="shared" si="37"/>
        <v>0</v>
      </c>
      <c r="BP62" s="131"/>
      <c r="BQ62" s="308">
        <f t="shared" si="32"/>
        <v>0</v>
      </c>
      <c r="BR62" s="308">
        <f t="shared" si="33"/>
        <v>0</v>
      </c>
      <c r="BS62" s="131"/>
      <c r="BT62" s="131"/>
      <c r="BU62" s="131"/>
    </row>
    <row r="63" spans="1:73" s="177" customFormat="1" ht="13.8" customHeight="1" x14ac:dyDescent="0.25">
      <c r="A63" s="131"/>
      <c r="B63" s="241">
        <f t="shared" si="34"/>
        <v>53</v>
      </c>
      <c r="C63" s="242">
        <f t="shared" si="35"/>
        <v>10774.39</v>
      </c>
      <c r="D63" s="256"/>
      <c r="E63" s="257"/>
      <c r="F63" s="247">
        <f t="shared" si="24"/>
        <v>0</v>
      </c>
      <c r="G63" s="266"/>
      <c r="H63" s="267"/>
      <c r="I63" s="267"/>
      <c r="J63" s="268"/>
      <c r="K63" s="244">
        <f t="shared" si="25"/>
        <v>53</v>
      </c>
      <c r="L63" s="245">
        <f t="shared" si="26"/>
        <v>0</v>
      </c>
      <c r="M63" s="280"/>
      <c r="N63" s="281" t="s">
        <v>110</v>
      </c>
      <c r="O63" s="282"/>
      <c r="P63" s="282"/>
      <c r="Q63" s="283" t="s">
        <v>111</v>
      </c>
      <c r="R63" s="280"/>
      <c r="S63" s="281" t="s">
        <v>110</v>
      </c>
      <c r="T63" s="323"/>
      <c r="U63" s="322"/>
      <c r="V63" s="283" t="s">
        <v>111</v>
      </c>
      <c r="W63" s="246">
        <f t="shared" si="27"/>
        <v>53</v>
      </c>
      <c r="X63" s="285"/>
      <c r="Y63" s="281" t="s">
        <v>110</v>
      </c>
      <c r="Z63" s="284"/>
      <c r="AA63" s="284"/>
      <c r="AB63" s="283" t="s">
        <v>111</v>
      </c>
      <c r="AC63" s="285"/>
      <c r="AD63" s="267" t="s">
        <v>110</v>
      </c>
      <c r="AE63" s="284"/>
      <c r="AF63" s="284"/>
      <c r="AG63" s="268" t="s">
        <v>111</v>
      </c>
      <c r="AH63" s="46"/>
      <c r="AI63" s="131">
        <f t="shared" si="28"/>
        <v>0</v>
      </c>
      <c r="AJ63" s="131">
        <f t="shared" si="29"/>
        <v>0</v>
      </c>
      <c r="AK63" s="131">
        <f t="shared" si="30"/>
        <v>0</v>
      </c>
      <c r="AL63" s="131">
        <f t="shared" si="31"/>
        <v>0</v>
      </c>
      <c r="AM63" s="131"/>
      <c r="AN63" s="131"/>
      <c r="AO63" s="143"/>
      <c r="AP63" s="131"/>
      <c r="AQ63" s="143"/>
      <c r="AR63" s="222"/>
      <c r="AS63" s="143"/>
      <c r="AT63" s="152"/>
      <c r="AU63" s="131"/>
      <c r="AV63" s="152"/>
      <c r="AW63" s="131"/>
      <c r="AX63" s="131"/>
      <c r="AY63" s="131"/>
      <c r="AZ63" s="131"/>
      <c r="BA63" s="131"/>
      <c r="BB63" s="211">
        <f t="shared" si="37"/>
        <v>0</v>
      </c>
      <c r="BC63" s="211">
        <f t="shared" si="37"/>
        <v>0</v>
      </c>
      <c r="BD63" s="211">
        <f t="shared" si="37"/>
        <v>0</v>
      </c>
      <c r="BE63" s="211">
        <f t="shared" si="37"/>
        <v>0</v>
      </c>
      <c r="BF63" s="211">
        <f t="shared" si="37"/>
        <v>0</v>
      </c>
      <c r="BG63" s="211">
        <f t="shared" si="37"/>
        <v>0</v>
      </c>
      <c r="BH63" s="211">
        <f t="shared" si="37"/>
        <v>0</v>
      </c>
      <c r="BI63" s="211">
        <f t="shared" si="37"/>
        <v>0</v>
      </c>
      <c r="BJ63" s="211">
        <f t="shared" si="37"/>
        <v>0</v>
      </c>
      <c r="BK63" s="211">
        <f t="shared" si="37"/>
        <v>0</v>
      </c>
      <c r="BL63" s="211">
        <f t="shared" si="37"/>
        <v>0</v>
      </c>
      <c r="BM63" s="211">
        <f t="shared" si="37"/>
        <v>0</v>
      </c>
      <c r="BN63" s="211">
        <f t="shared" si="37"/>
        <v>0</v>
      </c>
      <c r="BO63" s="211">
        <f t="shared" si="37"/>
        <v>0</v>
      </c>
      <c r="BP63" s="131"/>
      <c r="BQ63" s="308">
        <f t="shared" si="32"/>
        <v>0</v>
      </c>
      <c r="BR63" s="308">
        <f t="shared" si="33"/>
        <v>0</v>
      </c>
      <c r="BS63" s="131"/>
      <c r="BT63" s="131"/>
      <c r="BU63" s="131"/>
    </row>
    <row r="64" spans="1:73" s="177" customFormat="1" ht="13.8" customHeight="1" x14ac:dyDescent="0.25">
      <c r="A64" s="131"/>
      <c r="B64" s="241">
        <f t="shared" si="34"/>
        <v>54</v>
      </c>
      <c r="C64" s="242">
        <f t="shared" si="35"/>
        <v>10774.39</v>
      </c>
      <c r="D64" s="256"/>
      <c r="E64" s="257"/>
      <c r="F64" s="247">
        <f t="shared" si="24"/>
        <v>0</v>
      </c>
      <c r="G64" s="266"/>
      <c r="H64" s="267"/>
      <c r="I64" s="267"/>
      <c r="J64" s="268"/>
      <c r="K64" s="244">
        <f t="shared" si="25"/>
        <v>54</v>
      </c>
      <c r="L64" s="245">
        <f t="shared" si="26"/>
        <v>0</v>
      </c>
      <c r="M64" s="280"/>
      <c r="N64" s="281" t="s">
        <v>110</v>
      </c>
      <c r="O64" s="282"/>
      <c r="P64" s="282"/>
      <c r="Q64" s="283" t="s">
        <v>111</v>
      </c>
      <c r="R64" s="280"/>
      <c r="S64" s="281" t="s">
        <v>110</v>
      </c>
      <c r="T64" s="323"/>
      <c r="U64" s="322"/>
      <c r="V64" s="283" t="s">
        <v>111</v>
      </c>
      <c r="W64" s="246">
        <f t="shared" si="27"/>
        <v>54</v>
      </c>
      <c r="X64" s="285"/>
      <c r="Y64" s="281" t="s">
        <v>110</v>
      </c>
      <c r="Z64" s="284"/>
      <c r="AA64" s="284"/>
      <c r="AB64" s="283" t="s">
        <v>111</v>
      </c>
      <c r="AC64" s="285"/>
      <c r="AD64" s="267" t="s">
        <v>110</v>
      </c>
      <c r="AE64" s="284"/>
      <c r="AF64" s="284"/>
      <c r="AG64" s="268" t="s">
        <v>111</v>
      </c>
      <c r="AH64" s="46"/>
      <c r="AI64" s="131">
        <f t="shared" si="28"/>
        <v>0</v>
      </c>
      <c r="AJ64" s="131">
        <f t="shared" si="29"/>
        <v>0</v>
      </c>
      <c r="AK64" s="131">
        <f t="shared" si="30"/>
        <v>0</v>
      </c>
      <c r="AL64" s="131">
        <f t="shared" si="31"/>
        <v>0</v>
      </c>
      <c r="AM64" s="131"/>
      <c r="AN64" s="131"/>
      <c r="AO64" s="143"/>
      <c r="AP64" s="131"/>
      <c r="AQ64" s="143"/>
      <c r="AR64" s="222"/>
      <c r="AS64" s="143"/>
      <c r="AT64" s="152"/>
      <c r="AU64" s="131"/>
      <c r="AV64" s="152"/>
      <c r="AW64" s="131"/>
      <c r="AX64" s="131"/>
      <c r="AY64" s="131"/>
      <c r="AZ64" s="131"/>
      <c r="BA64" s="131"/>
      <c r="BB64" s="211">
        <f t="shared" si="37"/>
        <v>0</v>
      </c>
      <c r="BC64" s="211">
        <f t="shared" si="37"/>
        <v>0</v>
      </c>
      <c r="BD64" s="211">
        <f t="shared" si="37"/>
        <v>0</v>
      </c>
      <c r="BE64" s="211">
        <f t="shared" si="37"/>
        <v>0</v>
      </c>
      <c r="BF64" s="211">
        <f t="shared" si="37"/>
        <v>0</v>
      </c>
      <c r="BG64" s="211">
        <f t="shared" si="37"/>
        <v>0</v>
      </c>
      <c r="BH64" s="211">
        <f t="shared" si="37"/>
        <v>0</v>
      </c>
      <c r="BI64" s="211">
        <f t="shared" si="37"/>
        <v>0</v>
      </c>
      <c r="BJ64" s="211">
        <f t="shared" si="37"/>
        <v>0</v>
      </c>
      <c r="BK64" s="211">
        <f t="shared" si="37"/>
        <v>0</v>
      </c>
      <c r="BL64" s="211">
        <f t="shared" si="37"/>
        <v>0</v>
      </c>
      <c r="BM64" s="211">
        <f t="shared" si="37"/>
        <v>0</v>
      </c>
      <c r="BN64" s="211">
        <f t="shared" si="37"/>
        <v>0</v>
      </c>
      <c r="BO64" s="211">
        <f t="shared" si="37"/>
        <v>0</v>
      </c>
      <c r="BP64" s="131"/>
      <c r="BQ64" s="308">
        <f t="shared" si="32"/>
        <v>0</v>
      </c>
      <c r="BR64" s="308">
        <f t="shared" si="33"/>
        <v>0</v>
      </c>
      <c r="BS64" s="131"/>
      <c r="BT64" s="131"/>
      <c r="BU64" s="131"/>
    </row>
    <row r="65" spans="1:73" s="177" customFormat="1" ht="13.8" customHeight="1" x14ac:dyDescent="0.25">
      <c r="A65" s="131"/>
      <c r="B65" s="241">
        <f t="shared" si="34"/>
        <v>55</v>
      </c>
      <c r="C65" s="242">
        <f t="shared" si="35"/>
        <v>10774.39</v>
      </c>
      <c r="D65" s="256"/>
      <c r="E65" s="257"/>
      <c r="F65" s="247">
        <f t="shared" si="24"/>
        <v>0</v>
      </c>
      <c r="G65" s="266"/>
      <c r="H65" s="267"/>
      <c r="I65" s="267"/>
      <c r="J65" s="268"/>
      <c r="K65" s="244">
        <f t="shared" si="25"/>
        <v>55</v>
      </c>
      <c r="L65" s="245">
        <f t="shared" si="26"/>
        <v>0</v>
      </c>
      <c r="M65" s="280"/>
      <c r="N65" s="281" t="s">
        <v>110</v>
      </c>
      <c r="O65" s="282"/>
      <c r="P65" s="282"/>
      <c r="Q65" s="283" t="s">
        <v>111</v>
      </c>
      <c r="R65" s="280"/>
      <c r="S65" s="281" t="s">
        <v>110</v>
      </c>
      <c r="T65" s="323"/>
      <c r="U65" s="322"/>
      <c r="V65" s="283" t="s">
        <v>111</v>
      </c>
      <c r="W65" s="246">
        <f t="shared" si="27"/>
        <v>55</v>
      </c>
      <c r="X65" s="285"/>
      <c r="Y65" s="281" t="s">
        <v>110</v>
      </c>
      <c r="Z65" s="284"/>
      <c r="AA65" s="284"/>
      <c r="AB65" s="283" t="s">
        <v>111</v>
      </c>
      <c r="AC65" s="285"/>
      <c r="AD65" s="267" t="s">
        <v>110</v>
      </c>
      <c r="AE65" s="284"/>
      <c r="AF65" s="284"/>
      <c r="AG65" s="268" t="s">
        <v>111</v>
      </c>
      <c r="AH65" s="46"/>
      <c r="AI65" s="131">
        <f t="shared" si="28"/>
        <v>0</v>
      </c>
      <c r="AJ65" s="131">
        <f t="shared" si="29"/>
        <v>0</v>
      </c>
      <c r="AK65" s="131">
        <f t="shared" si="30"/>
        <v>0</v>
      </c>
      <c r="AL65" s="131">
        <f t="shared" si="31"/>
        <v>0</v>
      </c>
      <c r="AM65" s="131"/>
      <c r="AN65" s="131"/>
      <c r="AO65" s="143"/>
      <c r="AP65" s="131"/>
      <c r="AQ65" s="143"/>
      <c r="AR65" s="222"/>
      <c r="AS65" s="143"/>
      <c r="AT65" s="152"/>
      <c r="AU65" s="131"/>
      <c r="AV65" s="152"/>
      <c r="AW65" s="131"/>
      <c r="AX65" s="131"/>
      <c r="AY65" s="131"/>
      <c r="AZ65" s="131"/>
      <c r="BA65" s="131"/>
      <c r="BB65" s="211">
        <f t="shared" si="37"/>
        <v>0</v>
      </c>
      <c r="BC65" s="211">
        <f t="shared" si="37"/>
        <v>0</v>
      </c>
      <c r="BD65" s="211">
        <f t="shared" si="37"/>
        <v>0</v>
      </c>
      <c r="BE65" s="211">
        <f t="shared" si="37"/>
        <v>0</v>
      </c>
      <c r="BF65" s="211">
        <f t="shared" si="37"/>
        <v>0</v>
      </c>
      <c r="BG65" s="211">
        <f t="shared" si="37"/>
        <v>0</v>
      </c>
      <c r="BH65" s="211">
        <f t="shared" si="37"/>
        <v>0</v>
      </c>
      <c r="BI65" s="211">
        <f t="shared" si="37"/>
        <v>0</v>
      </c>
      <c r="BJ65" s="211">
        <f t="shared" si="37"/>
        <v>0</v>
      </c>
      <c r="BK65" s="211">
        <f t="shared" si="37"/>
        <v>0</v>
      </c>
      <c r="BL65" s="211">
        <f t="shared" si="37"/>
        <v>0</v>
      </c>
      <c r="BM65" s="211">
        <f t="shared" si="37"/>
        <v>0</v>
      </c>
      <c r="BN65" s="211">
        <f t="shared" si="37"/>
        <v>0</v>
      </c>
      <c r="BO65" s="211">
        <f t="shared" si="37"/>
        <v>0</v>
      </c>
      <c r="BP65" s="131"/>
      <c r="BQ65" s="308">
        <f t="shared" si="32"/>
        <v>0</v>
      </c>
      <c r="BR65" s="308">
        <f t="shared" si="33"/>
        <v>0</v>
      </c>
      <c r="BS65" s="131"/>
      <c r="BT65" s="131"/>
      <c r="BU65" s="131"/>
    </row>
    <row r="66" spans="1:73" s="177" customFormat="1" ht="13.8" customHeight="1" x14ac:dyDescent="0.25">
      <c r="A66" s="131"/>
      <c r="B66" s="241">
        <f t="shared" si="34"/>
        <v>56</v>
      </c>
      <c r="C66" s="242">
        <f t="shared" si="35"/>
        <v>10774.39</v>
      </c>
      <c r="D66" s="256"/>
      <c r="E66" s="257"/>
      <c r="F66" s="247">
        <f t="shared" si="24"/>
        <v>0</v>
      </c>
      <c r="G66" s="266"/>
      <c r="H66" s="267"/>
      <c r="I66" s="267"/>
      <c r="J66" s="268"/>
      <c r="K66" s="244">
        <f t="shared" si="25"/>
        <v>56</v>
      </c>
      <c r="L66" s="245">
        <f t="shared" si="26"/>
        <v>0</v>
      </c>
      <c r="M66" s="280"/>
      <c r="N66" s="281" t="s">
        <v>110</v>
      </c>
      <c r="O66" s="282"/>
      <c r="P66" s="282"/>
      <c r="Q66" s="283" t="s">
        <v>111</v>
      </c>
      <c r="R66" s="280"/>
      <c r="S66" s="281" t="s">
        <v>110</v>
      </c>
      <c r="T66" s="323"/>
      <c r="U66" s="322"/>
      <c r="V66" s="283" t="s">
        <v>111</v>
      </c>
      <c r="W66" s="246">
        <f t="shared" si="27"/>
        <v>56</v>
      </c>
      <c r="X66" s="285"/>
      <c r="Y66" s="281" t="s">
        <v>110</v>
      </c>
      <c r="Z66" s="284"/>
      <c r="AA66" s="284"/>
      <c r="AB66" s="283" t="s">
        <v>111</v>
      </c>
      <c r="AC66" s="285"/>
      <c r="AD66" s="267" t="s">
        <v>110</v>
      </c>
      <c r="AE66" s="284"/>
      <c r="AF66" s="284"/>
      <c r="AG66" s="268" t="s">
        <v>111</v>
      </c>
      <c r="AH66" s="46"/>
      <c r="AI66" s="131">
        <f t="shared" si="28"/>
        <v>0</v>
      </c>
      <c r="AJ66" s="131">
        <f t="shared" si="29"/>
        <v>0</v>
      </c>
      <c r="AK66" s="131">
        <f t="shared" si="30"/>
        <v>0</v>
      </c>
      <c r="AL66" s="131">
        <f t="shared" si="31"/>
        <v>0</v>
      </c>
      <c r="AM66" s="131"/>
      <c r="AN66" s="131"/>
      <c r="AO66" s="143"/>
      <c r="AP66" s="131"/>
      <c r="AQ66" s="143"/>
      <c r="AR66" s="222"/>
      <c r="AS66" s="143"/>
      <c r="AT66" s="152"/>
      <c r="AU66" s="131"/>
      <c r="AV66" s="152"/>
      <c r="AW66" s="131"/>
      <c r="AX66" s="131"/>
      <c r="AY66" s="131"/>
      <c r="AZ66" s="131"/>
      <c r="BA66" s="131"/>
      <c r="BB66" s="211">
        <f t="shared" si="37"/>
        <v>0</v>
      </c>
      <c r="BC66" s="211">
        <f t="shared" si="37"/>
        <v>0</v>
      </c>
      <c r="BD66" s="211">
        <f t="shared" si="37"/>
        <v>0</v>
      </c>
      <c r="BE66" s="211">
        <f t="shared" si="37"/>
        <v>0</v>
      </c>
      <c r="BF66" s="211">
        <f t="shared" si="37"/>
        <v>0</v>
      </c>
      <c r="BG66" s="211">
        <f t="shared" si="37"/>
        <v>0</v>
      </c>
      <c r="BH66" s="211">
        <f t="shared" si="37"/>
        <v>0</v>
      </c>
      <c r="BI66" s="211">
        <f t="shared" si="37"/>
        <v>0</v>
      </c>
      <c r="BJ66" s="211">
        <f t="shared" si="37"/>
        <v>0</v>
      </c>
      <c r="BK66" s="211">
        <f t="shared" si="37"/>
        <v>0</v>
      </c>
      <c r="BL66" s="211">
        <f t="shared" si="37"/>
        <v>0</v>
      </c>
      <c r="BM66" s="211">
        <f t="shared" si="37"/>
        <v>0</v>
      </c>
      <c r="BN66" s="211">
        <f t="shared" si="37"/>
        <v>0</v>
      </c>
      <c r="BO66" s="211">
        <f t="shared" si="37"/>
        <v>0</v>
      </c>
      <c r="BP66" s="131"/>
      <c r="BQ66" s="308">
        <f t="shared" si="32"/>
        <v>0</v>
      </c>
      <c r="BR66" s="308">
        <f t="shared" si="33"/>
        <v>0</v>
      </c>
      <c r="BS66" s="131"/>
      <c r="BT66" s="131"/>
      <c r="BU66" s="131"/>
    </row>
    <row r="67" spans="1:73" s="177" customFormat="1" ht="13.8" customHeight="1" x14ac:dyDescent="0.25">
      <c r="A67" s="131"/>
      <c r="B67" s="241">
        <f t="shared" si="34"/>
        <v>57</v>
      </c>
      <c r="C67" s="242">
        <f t="shared" si="35"/>
        <v>10774.39</v>
      </c>
      <c r="D67" s="256"/>
      <c r="E67" s="257"/>
      <c r="F67" s="247">
        <f t="shared" si="24"/>
        <v>0</v>
      </c>
      <c r="G67" s="266"/>
      <c r="H67" s="267"/>
      <c r="I67" s="267"/>
      <c r="J67" s="268"/>
      <c r="K67" s="244">
        <f t="shared" si="25"/>
        <v>57</v>
      </c>
      <c r="L67" s="245">
        <f t="shared" si="26"/>
        <v>0</v>
      </c>
      <c r="M67" s="280"/>
      <c r="N67" s="281" t="s">
        <v>110</v>
      </c>
      <c r="O67" s="282"/>
      <c r="P67" s="282"/>
      <c r="Q67" s="283" t="s">
        <v>111</v>
      </c>
      <c r="R67" s="280"/>
      <c r="S67" s="281" t="s">
        <v>110</v>
      </c>
      <c r="T67" s="323"/>
      <c r="U67" s="322"/>
      <c r="V67" s="283" t="s">
        <v>111</v>
      </c>
      <c r="W67" s="246">
        <f t="shared" si="27"/>
        <v>57</v>
      </c>
      <c r="X67" s="285"/>
      <c r="Y67" s="281" t="s">
        <v>110</v>
      </c>
      <c r="Z67" s="284"/>
      <c r="AA67" s="284"/>
      <c r="AB67" s="283" t="s">
        <v>111</v>
      </c>
      <c r="AC67" s="285"/>
      <c r="AD67" s="267" t="s">
        <v>110</v>
      </c>
      <c r="AE67" s="284"/>
      <c r="AF67" s="284"/>
      <c r="AG67" s="268" t="s">
        <v>111</v>
      </c>
      <c r="AH67" s="46"/>
      <c r="AI67" s="131">
        <f t="shared" si="28"/>
        <v>0</v>
      </c>
      <c r="AJ67" s="131">
        <f t="shared" si="29"/>
        <v>0</v>
      </c>
      <c r="AK67" s="131">
        <f t="shared" si="30"/>
        <v>0</v>
      </c>
      <c r="AL67" s="131">
        <f t="shared" si="31"/>
        <v>0</v>
      </c>
      <c r="AM67" s="131"/>
      <c r="AN67" s="131"/>
      <c r="AO67" s="143"/>
      <c r="AP67" s="131"/>
      <c r="AQ67" s="143"/>
      <c r="AR67" s="222"/>
      <c r="AS67" s="143"/>
      <c r="AT67" s="152"/>
      <c r="AU67" s="131"/>
      <c r="AV67" s="152"/>
      <c r="AW67" s="131"/>
      <c r="AX67" s="131"/>
      <c r="AY67" s="131"/>
      <c r="AZ67" s="131"/>
      <c r="BA67" s="131"/>
      <c r="BB67" s="211">
        <f t="shared" si="37"/>
        <v>0</v>
      </c>
      <c r="BC67" s="211">
        <f t="shared" si="37"/>
        <v>0</v>
      </c>
      <c r="BD67" s="211">
        <f t="shared" si="37"/>
        <v>0</v>
      </c>
      <c r="BE67" s="211">
        <f t="shared" si="37"/>
        <v>0</v>
      </c>
      <c r="BF67" s="211">
        <f t="shared" si="37"/>
        <v>0</v>
      </c>
      <c r="BG67" s="211">
        <f t="shared" si="37"/>
        <v>0</v>
      </c>
      <c r="BH67" s="211">
        <f t="shared" si="37"/>
        <v>0</v>
      </c>
      <c r="BI67" s="211">
        <f t="shared" si="37"/>
        <v>0</v>
      </c>
      <c r="BJ67" s="211">
        <f t="shared" si="37"/>
        <v>0</v>
      </c>
      <c r="BK67" s="211">
        <f t="shared" si="37"/>
        <v>0</v>
      </c>
      <c r="BL67" s="211">
        <f t="shared" si="37"/>
        <v>0</v>
      </c>
      <c r="BM67" s="211">
        <f t="shared" si="37"/>
        <v>0</v>
      </c>
      <c r="BN67" s="211">
        <f t="shared" si="37"/>
        <v>0</v>
      </c>
      <c r="BO67" s="211">
        <f t="shared" si="37"/>
        <v>0</v>
      </c>
      <c r="BP67" s="131"/>
      <c r="BQ67" s="308">
        <f t="shared" si="32"/>
        <v>0</v>
      </c>
      <c r="BR67" s="308">
        <f t="shared" si="33"/>
        <v>0</v>
      </c>
      <c r="BS67" s="131"/>
      <c r="BT67" s="131"/>
      <c r="BU67" s="131"/>
    </row>
    <row r="68" spans="1:73" s="177" customFormat="1" ht="13.8" customHeight="1" x14ac:dyDescent="0.25">
      <c r="A68" s="131"/>
      <c r="B68" s="241">
        <f t="shared" si="34"/>
        <v>58</v>
      </c>
      <c r="C68" s="242">
        <f t="shared" si="35"/>
        <v>10774.39</v>
      </c>
      <c r="D68" s="256"/>
      <c r="E68" s="257"/>
      <c r="F68" s="247">
        <f t="shared" si="24"/>
        <v>0</v>
      </c>
      <c r="G68" s="266"/>
      <c r="H68" s="267"/>
      <c r="I68" s="267"/>
      <c r="J68" s="268"/>
      <c r="K68" s="244">
        <f t="shared" si="25"/>
        <v>58</v>
      </c>
      <c r="L68" s="245">
        <f t="shared" si="26"/>
        <v>0</v>
      </c>
      <c r="M68" s="280"/>
      <c r="N68" s="281" t="s">
        <v>110</v>
      </c>
      <c r="O68" s="282"/>
      <c r="P68" s="282"/>
      <c r="Q68" s="283" t="s">
        <v>111</v>
      </c>
      <c r="R68" s="280"/>
      <c r="S68" s="281" t="s">
        <v>110</v>
      </c>
      <c r="T68" s="323"/>
      <c r="U68" s="322"/>
      <c r="V68" s="283" t="s">
        <v>111</v>
      </c>
      <c r="W68" s="246">
        <f t="shared" si="27"/>
        <v>58</v>
      </c>
      <c r="X68" s="285"/>
      <c r="Y68" s="281" t="s">
        <v>110</v>
      </c>
      <c r="Z68" s="284"/>
      <c r="AA68" s="284"/>
      <c r="AB68" s="283" t="s">
        <v>111</v>
      </c>
      <c r="AC68" s="285"/>
      <c r="AD68" s="267" t="s">
        <v>110</v>
      </c>
      <c r="AE68" s="284"/>
      <c r="AF68" s="284"/>
      <c r="AG68" s="268" t="s">
        <v>111</v>
      </c>
      <c r="AH68" s="46"/>
      <c r="AI68" s="131">
        <f t="shared" si="28"/>
        <v>0</v>
      </c>
      <c r="AJ68" s="131">
        <f t="shared" si="29"/>
        <v>0</v>
      </c>
      <c r="AK68" s="131">
        <f t="shared" si="30"/>
        <v>0</v>
      </c>
      <c r="AL68" s="131">
        <f t="shared" si="31"/>
        <v>0</v>
      </c>
      <c r="AM68" s="131"/>
      <c r="AN68" s="131"/>
      <c r="AO68" s="143"/>
      <c r="AP68" s="131"/>
      <c r="AQ68" s="143"/>
      <c r="AR68" s="222"/>
      <c r="AS68" s="143"/>
      <c r="AT68" s="152"/>
      <c r="AU68" s="131"/>
      <c r="AV68" s="152"/>
      <c r="AW68" s="131"/>
      <c r="AX68" s="131"/>
      <c r="AY68" s="131"/>
      <c r="AZ68" s="131"/>
      <c r="BA68" s="131"/>
      <c r="BB68" s="211">
        <f t="shared" si="37"/>
        <v>0</v>
      </c>
      <c r="BC68" s="211">
        <f t="shared" si="37"/>
        <v>0</v>
      </c>
      <c r="BD68" s="211">
        <f t="shared" si="37"/>
        <v>0</v>
      </c>
      <c r="BE68" s="211">
        <f t="shared" si="37"/>
        <v>0</v>
      </c>
      <c r="BF68" s="211">
        <f t="shared" si="37"/>
        <v>0</v>
      </c>
      <c r="BG68" s="211">
        <f t="shared" si="37"/>
        <v>0</v>
      </c>
      <c r="BH68" s="211">
        <f t="shared" si="37"/>
        <v>0</v>
      </c>
      <c r="BI68" s="211">
        <f t="shared" si="37"/>
        <v>0</v>
      </c>
      <c r="BJ68" s="211">
        <f t="shared" si="37"/>
        <v>0</v>
      </c>
      <c r="BK68" s="211">
        <f t="shared" si="37"/>
        <v>0</v>
      </c>
      <c r="BL68" s="211">
        <f t="shared" si="37"/>
        <v>0</v>
      </c>
      <c r="BM68" s="211">
        <f t="shared" si="37"/>
        <v>0</v>
      </c>
      <c r="BN68" s="211">
        <f t="shared" si="37"/>
        <v>0</v>
      </c>
      <c r="BO68" s="211">
        <f t="shared" si="37"/>
        <v>0</v>
      </c>
      <c r="BP68" s="131"/>
      <c r="BQ68" s="308">
        <f t="shared" si="32"/>
        <v>0</v>
      </c>
      <c r="BR68" s="308">
        <f t="shared" si="33"/>
        <v>0</v>
      </c>
      <c r="BS68" s="131"/>
      <c r="BT68" s="131"/>
      <c r="BU68" s="131"/>
    </row>
    <row r="69" spans="1:73" s="177" customFormat="1" ht="13.8" customHeight="1" x14ac:dyDescent="0.25">
      <c r="A69" s="131"/>
      <c r="B69" s="241">
        <f t="shared" si="34"/>
        <v>59</v>
      </c>
      <c r="C69" s="242">
        <f t="shared" si="35"/>
        <v>10774.39</v>
      </c>
      <c r="D69" s="256"/>
      <c r="E69" s="257"/>
      <c r="F69" s="247">
        <f t="shared" si="24"/>
        <v>0</v>
      </c>
      <c r="G69" s="266"/>
      <c r="H69" s="267"/>
      <c r="I69" s="267"/>
      <c r="J69" s="268"/>
      <c r="K69" s="244">
        <f t="shared" si="25"/>
        <v>59</v>
      </c>
      <c r="L69" s="245">
        <f t="shared" si="26"/>
        <v>0</v>
      </c>
      <c r="M69" s="280"/>
      <c r="N69" s="281" t="s">
        <v>110</v>
      </c>
      <c r="O69" s="282"/>
      <c r="P69" s="282"/>
      <c r="Q69" s="283" t="s">
        <v>111</v>
      </c>
      <c r="R69" s="280"/>
      <c r="S69" s="281" t="s">
        <v>110</v>
      </c>
      <c r="T69" s="323"/>
      <c r="U69" s="322"/>
      <c r="V69" s="283" t="s">
        <v>111</v>
      </c>
      <c r="W69" s="246">
        <f t="shared" si="27"/>
        <v>59</v>
      </c>
      <c r="X69" s="285"/>
      <c r="Y69" s="281" t="s">
        <v>110</v>
      </c>
      <c r="Z69" s="284"/>
      <c r="AA69" s="284"/>
      <c r="AB69" s="283" t="s">
        <v>111</v>
      </c>
      <c r="AC69" s="285"/>
      <c r="AD69" s="267" t="s">
        <v>110</v>
      </c>
      <c r="AE69" s="284"/>
      <c r="AF69" s="284"/>
      <c r="AG69" s="268" t="s">
        <v>111</v>
      </c>
      <c r="AH69" s="46"/>
      <c r="AI69" s="131">
        <f t="shared" si="28"/>
        <v>0</v>
      </c>
      <c r="AJ69" s="131">
        <f t="shared" si="29"/>
        <v>0</v>
      </c>
      <c r="AK69" s="131">
        <f t="shared" si="30"/>
        <v>0</v>
      </c>
      <c r="AL69" s="131">
        <f t="shared" si="31"/>
        <v>0</v>
      </c>
      <c r="AM69" s="131"/>
      <c r="AN69" s="131"/>
      <c r="AO69" s="143"/>
      <c r="AP69" s="131"/>
      <c r="AQ69" s="143"/>
      <c r="AR69" s="222"/>
      <c r="AS69" s="143"/>
      <c r="AT69" s="152"/>
      <c r="AU69" s="131"/>
      <c r="AV69" s="152"/>
      <c r="AW69" s="131"/>
      <c r="AX69" s="131"/>
      <c r="AY69" s="131"/>
      <c r="AZ69" s="131"/>
      <c r="BA69" s="131"/>
      <c r="BB69" s="211">
        <f t="shared" si="37"/>
        <v>0</v>
      </c>
      <c r="BC69" s="211">
        <f t="shared" si="37"/>
        <v>0</v>
      </c>
      <c r="BD69" s="211">
        <f t="shared" si="37"/>
        <v>0</v>
      </c>
      <c r="BE69" s="211">
        <f t="shared" si="37"/>
        <v>0</v>
      </c>
      <c r="BF69" s="211">
        <f t="shared" si="37"/>
        <v>0</v>
      </c>
      <c r="BG69" s="211">
        <f t="shared" si="37"/>
        <v>0</v>
      </c>
      <c r="BH69" s="211">
        <f t="shared" si="37"/>
        <v>0</v>
      </c>
      <c r="BI69" s="211">
        <f t="shared" si="37"/>
        <v>0</v>
      </c>
      <c r="BJ69" s="211">
        <f t="shared" si="37"/>
        <v>0</v>
      </c>
      <c r="BK69" s="211">
        <f t="shared" si="37"/>
        <v>0</v>
      </c>
      <c r="BL69" s="211">
        <f t="shared" si="37"/>
        <v>0</v>
      </c>
      <c r="BM69" s="211">
        <f t="shared" si="37"/>
        <v>0</v>
      </c>
      <c r="BN69" s="211">
        <f t="shared" si="37"/>
        <v>0</v>
      </c>
      <c r="BO69" s="211">
        <f t="shared" si="37"/>
        <v>0</v>
      </c>
      <c r="BP69" s="131"/>
      <c r="BQ69" s="308">
        <f t="shared" si="32"/>
        <v>0</v>
      </c>
      <c r="BR69" s="308">
        <f t="shared" si="33"/>
        <v>0</v>
      </c>
      <c r="BS69" s="131"/>
      <c r="BT69" s="131"/>
      <c r="BU69" s="131"/>
    </row>
    <row r="70" spans="1:73" s="177" customFormat="1" ht="13.8" customHeight="1" x14ac:dyDescent="0.25">
      <c r="A70" s="131"/>
      <c r="B70" s="241">
        <f t="shared" si="34"/>
        <v>60</v>
      </c>
      <c r="C70" s="242">
        <f t="shared" si="35"/>
        <v>10774.39</v>
      </c>
      <c r="D70" s="256"/>
      <c r="E70" s="257"/>
      <c r="F70" s="247">
        <f t="shared" si="24"/>
        <v>0</v>
      </c>
      <c r="G70" s="266"/>
      <c r="H70" s="267"/>
      <c r="I70" s="267"/>
      <c r="J70" s="268"/>
      <c r="K70" s="244">
        <f t="shared" si="25"/>
        <v>60</v>
      </c>
      <c r="L70" s="245">
        <f t="shared" si="26"/>
        <v>0</v>
      </c>
      <c r="M70" s="280"/>
      <c r="N70" s="281" t="s">
        <v>110</v>
      </c>
      <c r="O70" s="282"/>
      <c r="P70" s="282"/>
      <c r="Q70" s="283" t="s">
        <v>111</v>
      </c>
      <c r="R70" s="280"/>
      <c r="S70" s="281" t="s">
        <v>110</v>
      </c>
      <c r="T70" s="323"/>
      <c r="U70" s="322"/>
      <c r="V70" s="283" t="s">
        <v>111</v>
      </c>
      <c r="W70" s="246">
        <f t="shared" si="27"/>
        <v>60</v>
      </c>
      <c r="X70" s="285"/>
      <c r="Y70" s="281" t="s">
        <v>110</v>
      </c>
      <c r="Z70" s="284"/>
      <c r="AA70" s="284"/>
      <c r="AB70" s="283" t="s">
        <v>111</v>
      </c>
      <c r="AC70" s="285"/>
      <c r="AD70" s="267" t="s">
        <v>110</v>
      </c>
      <c r="AE70" s="284"/>
      <c r="AF70" s="284"/>
      <c r="AG70" s="268" t="s">
        <v>111</v>
      </c>
      <c r="AH70" s="46"/>
      <c r="AI70" s="131">
        <f t="shared" si="28"/>
        <v>0</v>
      </c>
      <c r="AJ70" s="131">
        <f t="shared" si="29"/>
        <v>0</v>
      </c>
      <c r="AK70" s="131">
        <f t="shared" si="30"/>
        <v>0</v>
      </c>
      <c r="AL70" s="131">
        <f t="shared" si="31"/>
        <v>0</v>
      </c>
      <c r="AM70" s="131"/>
      <c r="AN70" s="131"/>
      <c r="AO70" s="143"/>
      <c r="AP70" s="131"/>
      <c r="AQ70" s="143"/>
      <c r="AR70" s="222"/>
      <c r="AS70" s="143"/>
      <c r="AT70" s="152"/>
      <c r="AU70" s="131"/>
      <c r="AV70" s="152"/>
      <c r="AW70" s="131"/>
      <c r="AX70" s="131"/>
      <c r="AY70" s="131"/>
      <c r="AZ70" s="131"/>
      <c r="BA70" s="131"/>
      <c r="BB70" s="211">
        <f t="shared" si="37"/>
        <v>0</v>
      </c>
      <c r="BC70" s="211">
        <f t="shared" si="37"/>
        <v>0</v>
      </c>
      <c r="BD70" s="211">
        <f t="shared" si="37"/>
        <v>0</v>
      </c>
      <c r="BE70" s="211">
        <f t="shared" si="37"/>
        <v>0</v>
      </c>
      <c r="BF70" s="211">
        <f t="shared" si="37"/>
        <v>0</v>
      </c>
      <c r="BG70" s="211">
        <f t="shared" si="37"/>
        <v>0</v>
      </c>
      <c r="BH70" s="211">
        <f t="shared" si="37"/>
        <v>0</v>
      </c>
      <c r="BI70" s="211">
        <f t="shared" si="37"/>
        <v>0</v>
      </c>
      <c r="BJ70" s="211">
        <f t="shared" si="37"/>
        <v>0</v>
      </c>
      <c r="BK70" s="211">
        <f t="shared" si="37"/>
        <v>0</v>
      </c>
      <c r="BL70" s="211">
        <f t="shared" si="37"/>
        <v>0</v>
      </c>
      <c r="BM70" s="211">
        <f t="shared" si="37"/>
        <v>0</v>
      </c>
      <c r="BN70" s="211">
        <f t="shared" si="37"/>
        <v>0</v>
      </c>
      <c r="BO70" s="211">
        <f t="shared" si="37"/>
        <v>0</v>
      </c>
      <c r="BP70" s="131"/>
      <c r="BQ70" s="308">
        <f t="shared" si="32"/>
        <v>0</v>
      </c>
      <c r="BR70" s="308">
        <f t="shared" si="33"/>
        <v>0</v>
      </c>
      <c r="BS70" s="131"/>
      <c r="BT70" s="131"/>
      <c r="BU70" s="131"/>
    </row>
    <row r="71" spans="1:73" s="177" customFormat="1" ht="13.8" customHeight="1" x14ac:dyDescent="0.25">
      <c r="A71" s="131"/>
      <c r="B71" s="241">
        <f t="shared" si="34"/>
        <v>61</v>
      </c>
      <c r="C71" s="242">
        <f t="shared" si="35"/>
        <v>10774.39</v>
      </c>
      <c r="D71" s="256"/>
      <c r="E71" s="257"/>
      <c r="F71" s="247">
        <f t="shared" si="24"/>
        <v>0</v>
      </c>
      <c r="G71" s="266"/>
      <c r="H71" s="267"/>
      <c r="I71" s="267"/>
      <c r="J71" s="268"/>
      <c r="K71" s="244">
        <f t="shared" si="25"/>
        <v>61</v>
      </c>
      <c r="L71" s="245">
        <f t="shared" si="26"/>
        <v>0</v>
      </c>
      <c r="M71" s="280"/>
      <c r="N71" s="281" t="s">
        <v>110</v>
      </c>
      <c r="O71" s="282"/>
      <c r="P71" s="282"/>
      <c r="Q71" s="283" t="s">
        <v>111</v>
      </c>
      <c r="R71" s="280"/>
      <c r="S71" s="281" t="s">
        <v>110</v>
      </c>
      <c r="T71" s="323"/>
      <c r="U71" s="322"/>
      <c r="V71" s="283" t="s">
        <v>111</v>
      </c>
      <c r="W71" s="246">
        <f t="shared" si="27"/>
        <v>61</v>
      </c>
      <c r="X71" s="285"/>
      <c r="Y71" s="281" t="s">
        <v>110</v>
      </c>
      <c r="Z71" s="284"/>
      <c r="AA71" s="284"/>
      <c r="AB71" s="283" t="s">
        <v>111</v>
      </c>
      <c r="AC71" s="285"/>
      <c r="AD71" s="267" t="s">
        <v>110</v>
      </c>
      <c r="AE71" s="284"/>
      <c r="AF71" s="284"/>
      <c r="AG71" s="268" t="s">
        <v>111</v>
      </c>
      <c r="AH71" s="46"/>
      <c r="AI71" s="131">
        <f t="shared" si="28"/>
        <v>0</v>
      </c>
      <c r="AJ71" s="131">
        <f t="shared" si="29"/>
        <v>0</v>
      </c>
      <c r="AK71" s="131">
        <f t="shared" si="30"/>
        <v>0</v>
      </c>
      <c r="AL71" s="131">
        <f t="shared" si="31"/>
        <v>0</v>
      </c>
      <c r="AM71" s="131"/>
      <c r="AN71" s="131"/>
      <c r="AO71" s="143"/>
      <c r="AP71" s="131"/>
      <c r="AQ71" s="143"/>
      <c r="AR71" s="222"/>
      <c r="AS71" s="143"/>
      <c r="AT71" s="152"/>
      <c r="AU71" s="131"/>
      <c r="AV71" s="152"/>
      <c r="AW71" s="131"/>
      <c r="AX71" s="131"/>
      <c r="AY71" s="131"/>
      <c r="AZ71" s="131"/>
      <c r="BA71" s="131"/>
      <c r="BB71" s="211">
        <f t="shared" ref="BB71:BO80" si="38">IF($N71=BB$10,IF($O71 = "",$M71 * -1,$M71),0)+IF($S71=BB$10,IF($T71 = "",$R71 * -1,$R71),0)+IF($Y71=BB$10,IF($Z71 = "",$X71 * -1,$X71),0)+IF($AD71=BB$10,IF($AE71 = "",$AC71* -1,$AC71 ),0)</f>
        <v>0</v>
      </c>
      <c r="BC71" s="211">
        <f t="shared" si="38"/>
        <v>0</v>
      </c>
      <c r="BD71" s="211">
        <f t="shared" si="38"/>
        <v>0</v>
      </c>
      <c r="BE71" s="211">
        <f t="shared" si="38"/>
        <v>0</v>
      </c>
      <c r="BF71" s="211">
        <f t="shared" si="38"/>
        <v>0</v>
      </c>
      <c r="BG71" s="211">
        <f t="shared" si="38"/>
        <v>0</v>
      </c>
      <c r="BH71" s="211">
        <f t="shared" si="38"/>
        <v>0</v>
      </c>
      <c r="BI71" s="211">
        <f t="shared" si="38"/>
        <v>0</v>
      </c>
      <c r="BJ71" s="211">
        <f t="shared" si="38"/>
        <v>0</v>
      </c>
      <c r="BK71" s="211">
        <f t="shared" si="38"/>
        <v>0</v>
      </c>
      <c r="BL71" s="211">
        <f t="shared" si="38"/>
        <v>0</v>
      </c>
      <c r="BM71" s="211">
        <f t="shared" si="38"/>
        <v>0</v>
      </c>
      <c r="BN71" s="211">
        <f t="shared" si="38"/>
        <v>0</v>
      </c>
      <c r="BO71" s="211">
        <f t="shared" si="38"/>
        <v>0</v>
      </c>
      <c r="BP71" s="131"/>
      <c r="BQ71" s="308">
        <f t="shared" si="32"/>
        <v>0</v>
      </c>
      <c r="BR71" s="308">
        <f t="shared" si="33"/>
        <v>0</v>
      </c>
      <c r="BS71" s="131"/>
      <c r="BT71" s="131"/>
      <c r="BU71" s="131"/>
    </row>
    <row r="72" spans="1:73" s="177" customFormat="1" ht="13.8" customHeight="1" x14ac:dyDescent="0.25">
      <c r="A72" s="131"/>
      <c r="B72" s="241">
        <f t="shared" si="34"/>
        <v>62</v>
      </c>
      <c r="C72" s="242">
        <f t="shared" si="35"/>
        <v>10774.39</v>
      </c>
      <c r="D72" s="256"/>
      <c r="E72" s="257"/>
      <c r="F72" s="247">
        <f t="shared" si="24"/>
        <v>0</v>
      </c>
      <c r="G72" s="266"/>
      <c r="H72" s="267"/>
      <c r="I72" s="267"/>
      <c r="J72" s="268"/>
      <c r="K72" s="244">
        <f t="shared" si="25"/>
        <v>62</v>
      </c>
      <c r="L72" s="245">
        <f t="shared" si="26"/>
        <v>0</v>
      </c>
      <c r="M72" s="280"/>
      <c r="N72" s="281" t="s">
        <v>110</v>
      </c>
      <c r="O72" s="282"/>
      <c r="P72" s="282"/>
      <c r="Q72" s="283" t="s">
        <v>111</v>
      </c>
      <c r="R72" s="280"/>
      <c r="S72" s="281" t="s">
        <v>110</v>
      </c>
      <c r="T72" s="323"/>
      <c r="U72" s="322"/>
      <c r="V72" s="283" t="s">
        <v>111</v>
      </c>
      <c r="W72" s="246">
        <f t="shared" si="27"/>
        <v>62</v>
      </c>
      <c r="X72" s="285"/>
      <c r="Y72" s="281" t="s">
        <v>110</v>
      </c>
      <c r="Z72" s="284"/>
      <c r="AA72" s="284"/>
      <c r="AB72" s="283" t="s">
        <v>111</v>
      </c>
      <c r="AC72" s="285"/>
      <c r="AD72" s="267" t="s">
        <v>110</v>
      </c>
      <c r="AE72" s="284"/>
      <c r="AF72" s="284"/>
      <c r="AG72" s="268" t="s">
        <v>111</v>
      </c>
      <c r="AH72" s="46"/>
      <c r="AI72" s="131">
        <f t="shared" si="28"/>
        <v>0</v>
      </c>
      <c r="AJ72" s="131">
        <f t="shared" si="29"/>
        <v>0</v>
      </c>
      <c r="AK72" s="131">
        <f t="shared" si="30"/>
        <v>0</v>
      </c>
      <c r="AL72" s="131">
        <f t="shared" si="31"/>
        <v>0</v>
      </c>
      <c r="AM72" s="131"/>
      <c r="AN72" s="131"/>
      <c r="AO72" s="143"/>
      <c r="AP72" s="131"/>
      <c r="AQ72" s="143"/>
      <c r="AR72" s="222"/>
      <c r="AS72" s="143"/>
      <c r="AT72" s="152"/>
      <c r="AU72" s="131"/>
      <c r="AV72" s="152"/>
      <c r="AW72" s="131"/>
      <c r="AX72" s="131"/>
      <c r="AY72" s="131"/>
      <c r="AZ72" s="131"/>
      <c r="BA72" s="131"/>
      <c r="BB72" s="211">
        <f t="shared" si="38"/>
        <v>0</v>
      </c>
      <c r="BC72" s="211">
        <f t="shared" si="38"/>
        <v>0</v>
      </c>
      <c r="BD72" s="211">
        <f t="shared" si="38"/>
        <v>0</v>
      </c>
      <c r="BE72" s="211">
        <f t="shared" si="38"/>
        <v>0</v>
      </c>
      <c r="BF72" s="211">
        <f t="shared" si="38"/>
        <v>0</v>
      </c>
      <c r="BG72" s="211">
        <f t="shared" si="38"/>
        <v>0</v>
      </c>
      <c r="BH72" s="211">
        <f t="shared" si="38"/>
        <v>0</v>
      </c>
      <c r="BI72" s="211">
        <f t="shared" si="38"/>
        <v>0</v>
      </c>
      <c r="BJ72" s="211">
        <f t="shared" si="38"/>
        <v>0</v>
      </c>
      <c r="BK72" s="211">
        <f t="shared" si="38"/>
        <v>0</v>
      </c>
      <c r="BL72" s="211">
        <f t="shared" si="38"/>
        <v>0</v>
      </c>
      <c r="BM72" s="211">
        <f t="shared" si="38"/>
        <v>0</v>
      </c>
      <c r="BN72" s="211">
        <f t="shared" si="38"/>
        <v>0</v>
      </c>
      <c r="BO72" s="211">
        <f t="shared" si="38"/>
        <v>0</v>
      </c>
      <c r="BP72" s="131"/>
      <c r="BQ72" s="308">
        <f t="shared" si="32"/>
        <v>0</v>
      </c>
      <c r="BR72" s="308">
        <f t="shared" si="33"/>
        <v>0</v>
      </c>
      <c r="BS72" s="131"/>
      <c r="BT72" s="131"/>
      <c r="BU72" s="131"/>
    </row>
    <row r="73" spans="1:73" s="177" customFormat="1" ht="13.8" customHeight="1" x14ac:dyDescent="0.25">
      <c r="A73" s="131"/>
      <c r="B73" s="241">
        <f t="shared" si="34"/>
        <v>63</v>
      </c>
      <c r="C73" s="242">
        <f t="shared" si="35"/>
        <v>10774.39</v>
      </c>
      <c r="D73" s="256"/>
      <c r="E73" s="257"/>
      <c r="F73" s="247">
        <f t="shared" si="24"/>
        <v>0</v>
      </c>
      <c r="G73" s="266"/>
      <c r="H73" s="267"/>
      <c r="I73" s="267"/>
      <c r="J73" s="268"/>
      <c r="K73" s="244">
        <f t="shared" si="25"/>
        <v>63</v>
      </c>
      <c r="L73" s="245">
        <f t="shared" si="26"/>
        <v>0</v>
      </c>
      <c r="M73" s="280"/>
      <c r="N73" s="281" t="s">
        <v>110</v>
      </c>
      <c r="O73" s="282"/>
      <c r="P73" s="282"/>
      <c r="Q73" s="283" t="s">
        <v>111</v>
      </c>
      <c r="R73" s="280"/>
      <c r="S73" s="281" t="s">
        <v>110</v>
      </c>
      <c r="T73" s="323"/>
      <c r="U73" s="322"/>
      <c r="V73" s="283" t="s">
        <v>111</v>
      </c>
      <c r="W73" s="246">
        <f t="shared" si="27"/>
        <v>63</v>
      </c>
      <c r="X73" s="285"/>
      <c r="Y73" s="281" t="s">
        <v>110</v>
      </c>
      <c r="Z73" s="284"/>
      <c r="AA73" s="284"/>
      <c r="AB73" s="283" t="s">
        <v>111</v>
      </c>
      <c r="AC73" s="285"/>
      <c r="AD73" s="267" t="s">
        <v>110</v>
      </c>
      <c r="AE73" s="284"/>
      <c r="AF73" s="284"/>
      <c r="AG73" s="268" t="s">
        <v>111</v>
      </c>
      <c r="AH73" s="46"/>
      <c r="AI73" s="131">
        <f t="shared" si="28"/>
        <v>0</v>
      </c>
      <c r="AJ73" s="131">
        <f t="shared" si="29"/>
        <v>0</v>
      </c>
      <c r="AK73" s="131">
        <f t="shared" si="30"/>
        <v>0</v>
      </c>
      <c r="AL73" s="131">
        <f t="shared" si="31"/>
        <v>0</v>
      </c>
      <c r="AM73" s="131"/>
      <c r="AN73" s="131"/>
      <c r="AO73" s="143"/>
      <c r="AP73" s="131"/>
      <c r="AQ73" s="143"/>
      <c r="AR73" s="222"/>
      <c r="AS73" s="143"/>
      <c r="AT73" s="152"/>
      <c r="AU73" s="131"/>
      <c r="AV73" s="152"/>
      <c r="AW73" s="131"/>
      <c r="AX73" s="131"/>
      <c r="AY73" s="131"/>
      <c r="AZ73" s="131"/>
      <c r="BA73" s="131"/>
      <c r="BB73" s="211">
        <f t="shared" si="38"/>
        <v>0</v>
      </c>
      <c r="BC73" s="211">
        <f t="shared" si="38"/>
        <v>0</v>
      </c>
      <c r="BD73" s="211">
        <f t="shared" si="38"/>
        <v>0</v>
      </c>
      <c r="BE73" s="211">
        <f t="shared" si="38"/>
        <v>0</v>
      </c>
      <c r="BF73" s="211">
        <f t="shared" si="38"/>
        <v>0</v>
      </c>
      <c r="BG73" s="211">
        <f t="shared" si="38"/>
        <v>0</v>
      </c>
      <c r="BH73" s="211">
        <f t="shared" si="38"/>
        <v>0</v>
      </c>
      <c r="BI73" s="211">
        <f t="shared" si="38"/>
        <v>0</v>
      </c>
      <c r="BJ73" s="211">
        <f t="shared" si="38"/>
        <v>0</v>
      </c>
      <c r="BK73" s="211">
        <f t="shared" si="38"/>
        <v>0</v>
      </c>
      <c r="BL73" s="211">
        <f t="shared" si="38"/>
        <v>0</v>
      </c>
      <c r="BM73" s="211">
        <f t="shared" si="38"/>
        <v>0</v>
      </c>
      <c r="BN73" s="211">
        <f t="shared" si="38"/>
        <v>0</v>
      </c>
      <c r="BO73" s="211">
        <f t="shared" si="38"/>
        <v>0</v>
      </c>
      <c r="BP73" s="131"/>
      <c r="BQ73" s="308">
        <f t="shared" si="32"/>
        <v>0</v>
      </c>
      <c r="BR73" s="308">
        <f t="shared" si="33"/>
        <v>0</v>
      </c>
      <c r="BS73" s="131"/>
      <c r="BT73" s="131"/>
      <c r="BU73" s="131"/>
    </row>
    <row r="74" spans="1:73" s="177" customFormat="1" ht="13.8" customHeight="1" x14ac:dyDescent="0.25">
      <c r="A74" s="131"/>
      <c r="B74" s="241">
        <f t="shared" si="34"/>
        <v>64</v>
      </c>
      <c r="C74" s="242">
        <f t="shared" si="35"/>
        <v>10774.39</v>
      </c>
      <c r="D74" s="256"/>
      <c r="E74" s="257"/>
      <c r="F74" s="247">
        <f t="shared" si="24"/>
        <v>0</v>
      </c>
      <c r="G74" s="266"/>
      <c r="H74" s="267"/>
      <c r="I74" s="267"/>
      <c r="J74" s="268"/>
      <c r="K74" s="244">
        <f t="shared" si="25"/>
        <v>64</v>
      </c>
      <c r="L74" s="245">
        <f t="shared" si="26"/>
        <v>0</v>
      </c>
      <c r="M74" s="280"/>
      <c r="N74" s="281" t="s">
        <v>110</v>
      </c>
      <c r="O74" s="282"/>
      <c r="P74" s="282"/>
      <c r="Q74" s="283" t="s">
        <v>111</v>
      </c>
      <c r="R74" s="280"/>
      <c r="S74" s="281" t="s">
        <v>110</v>
      </c>
      <c r="T74" s="323"/>
      <c r="U74" s="322"/>
      <c r="V74" s="283" t="s">
        <v>111</v>
      </c>
      <c r="W74" s="246">
        <f t="shared" si="27"/>
        <v>64</v>
      </c>
      <c r="X74" s="285"/>
      <c r="Y74" s="281" t="s">
        <v>110</v>
      </c>
      <c r="Z74" s="284"/>
      <c r="AA74" s="284"/>
      <c r="AB74" s="283" t="s">
        <v>111</v>
      </c>
      <c r="AC74" s="285"/>
      <c r="AD74" s="267" t="s">
        <v>110</v>
      </c>
      <c r="AE74" s="284"/>
      <c r="AF74" s="284"/>
      <c r="AG74" s="268" t="s">
        <v>111</v>
      </c>
      <c r="AH74" s="46"/>
      <c r="AI74" s="131">
        <f t="shared" si="28"/>
        <v>0</v>
      </c>
      <c r="AJ74" s="131">
        <f t="shared" si="29"/>
        <v>0</v>
      </c>
      <c r="AK74" s="131">
        <f t="shared" si="30"/>
        <v>0</v>
      </c>
      <c r="AL74" s="131">
        <f t="shared" si="31"/>
        <v>0</v>
      </c>
      <c r="AM74" s="131"/>
      <c r="AN74" s="131"/>
      <c r="AO74" s="143"/>
      <c r="AP74" s="131"/>
      <c r="AQ74" s="143"/>
      <c r="AR74" s="222"/>
      <c r="AS74" s="143"/>
      <c r="AT74" s="152"/>
      <c r="AU74" s="131"/>
      <c r="AV74" s="152"/>
      <c r="AW74" s="131"/>
      <c r="AX74" s="131"/>
      <c r="AY74" s="131"/>
      <c r="AZ74" s="131"/>
      <c r="BA74" s="131"/>
      <c r="BB74" s="211">
        <f t="shared" si="38"/>
        <v>0</v>
      </c>
      <c r="BC74" s="211">
        <f t="shared" si="38"/>
        <v>0</v>
      </c>
      <c r="BD74" s="211">
        <f t="shared" si="38"/>
        <v>0</v>
      </c>
      <c r="BE74" s="211">
        <f t="shared" si="38"/>
        <v>0</v>
      </c>
      <c r="BF74" s="211">
        <f t="shared" si="38"/>
        <v>0</v>
      </c>
      <c r="BG74" s="211">
        <f t="shared" si="38"/>
        <v>0</v>
      </c>
      <c r="BH74" s="211">
        <f t="shared" si="38"/>
        <v>0</v>
      </c>
      <c r="BI74" s="211">
        <f t="shared" si="38"/>
        <v>0</v>
      </c>
      <c r="BJ74" s="211">
        <f t="shared" si="38"/>
        <v>0</v>
      </c>
      <c r="BK74" s="211">
        <f t="shared" si="38"/>
        <v>0</v>
      </c>
      <c r="BL74" s="211">
        <f t="shared" si="38"/>
        <v>0</v>
      </c>
      <c r="BM74" s="211">
        <f t="shared" si="38"/>
        <v>0</v>
      </c>
      <c r="BN74" s="211">
        <f t="shared" si="38"/>
        <v>0</v>
      </c>
      <c r="BO74" s="211">
        <f t="shared" si="38"/>
        <v>0</v>
      </c>
      <c r="BP74" s="131"/>
      <c r="BQ74" s="308">
        <f t="shared" si="32"/>
        <v>0</v>
      </c>
      <c r="BR74" s="308">
        <f t="shared" si="33"/>
        <v>0</v>
      </c>
      <c r="BS74" s="131"/>
      <c r="BT74" s="131"/>
      <c r="BU74" s="131"/>
    </row>
    <row r="75" spans="1:73" s="177" customFormat="1" ht="13.8" customHeight="1" x14ac:dyDescent="0.25">
      <c r="A75" s="131"/>
      <c r="B75" s="241">
        <f t="shared" si="34"/>
        <v>65</v>
      </c>
      <c r="C75" s="242">
        <f t="shared" si="35"/>
        <v>10774.39</v>
      </c>
      <c r="D75" s="256"/>
      <c r="E75" s="257"/>
      <c r="F75" s="247">
        <f t="shared" ref="F75:F110" si="39">IF(N75=$AJ$2,IF(COUNTBLANK(O75)=0,M75,M75*-1),0)+IF(S75=$AJ$2,IF(COUNTBLANK(T75)=0,R75,R75*-1),0)+IF(Y75=$AJ$2,IF(COUNTBLANK(Z75)=0,X75,X75*-1),0)+IF(AD75=$AJ$2,IF(COUNTBLANK(AE75)=0,AC75,AC75*-1),0)</f>
        <v>0</v>
      </c>
      <c r="G75" s="266"/>
      <c r="H75" s="267"/>
      <c r="I75" s="267"/>
      <c r="J75" s="268"/>
      <c r="K75" s="244">
        <f t="shared" ref="K75:K110" si="40">$B75</f>
        <v>65</v>
      </c>
      <c r="L75" s="245">
        <f t="shared" ref="L75:L110" si="41">IF(COUNTBLANK($P75)=1,$M75,$M75*-1)+IF(COUNTBLANK($U75)=1,$R75,$R75*-1)+IF(COUNTBLANK($AA75)=1,$X75,$X75*-1)+IF(COUNTBLANK($AF75)=1,$AC75,$AC75*-1)</f>
        <v>0</v>
      </c>
      <c r="M75" s="280"/>
      <c r="N75" s="281" t="s">
        <v>110</v>
      </c>
      <c r="O75" s="282"/>
      <c r="P75" s="282"/>
      <c r="Q75" s="283" t="s">
        <v>111</v>
      </c>
      <c r="R75" s="280"/>
      <c r="S75" s="281" t="s">
        <v>110</v>
      </c>
      <c r="T75" s="323"/>
      <c r="U75" s="322"/>
      <c r="V75" s="283" t="s">
        <v>111</v>
      </c>
      <c r="W75" s="246">
        <f t="shared" ref="W75:W110" si="42">$B75</f>
        <v>65</v>
      </c>
      <c r="X75" s="285"/>
      <c r="Y75" s="281" t="s">
        <v>110</v>
      </c>
      <c r="Z75" s="284"/>
      <c r="AA75" s="284"/>
      <c r="AB75" s="283" t="s">
        <v>111</v>
      </c>
      <c r="AC75" s="285"/>
      <c r="AD75" s="267" t="s">
        <v>110</v>
      </c>
      <c r="AE75" s="284"/>
      <c r="AF75" s="284"/>
      <c r="AG75" s="268" t="s">
        <v>111</v>
      </c>
      <c r="AH75" s="46"/>
      <c r="AI75" s="131">
        <f t="shared" ref="AI75:AI110" si="43">IF(COUNTBLANK($P75)=1,$M75,$M75*-1)</f>
        <v>0</v>
      </c>
      <c r="AJ75" s="131">
        <f t="shared" ref="AJ75:AJ110" si="44">IF(COUNTBLANK($U75)=1,$R75,$R75*-1)</f>
        <v>0</v>
      </c>
      <c r="AK75" s="131">
        <f t="shared" ref="AK75:AK110" si="45">IF(COUNTBLANK($AA75)=1,$X75,$X75*-1)</f>
        <v>0</v>
      </c>
      <c r="AL75" s="131">
        <f t="shared" ref="AL75:AL110" si="46">IF(COUNTBLANK($AF75)=1,$AC75,$AC75*-1)</f>
        <v>0</v>
      </c>
      <c r="AM75" s="131"/>
      <c r="AN75" s="131"/>
      <c r="AO75" s="143"/>
      <c r="AP75" s="131"/>
      <c r="AQ75" s="143"/>
      <c r="AR75" s="222"/>
      <c r="AS75" s="143"/>
      <c r="AT75" s="152"/>
      <c r="AU75" s="131"/>
      <c r="AV75" s="152"/>
      <c r="AW75" s="131"/>
      <c r="AX75" s="131"/>
      <c r="AY75" s="131"/>
      <c r="AZ75" s="131"/>
      <c r="BA75" s="131"/>
      <c r="BB75" s="211">
        <f t="shared" si="38"/>
        <v>0</v>
      </c>
      <c r="BC75" s="211">
        <f t="shared" si="38"/>
        <v>0</v>
      </c>
      <c r="BD75" s="211">
        <f t="shared" si="38"/>
        <v>0</v>
      </c>
      <c r="BE75" s="211">
        <f t="shared" si="38"/>
        <v>0</v>
      </c>
      <c r="BF75" s="211">
        <f t="shared" si="38"/>
        <v>0</v>
      </c>
      <c r="BG75" s="211">
        <f t="shared" si="38"/>
        <v>0</v>
      </c>
      <c r="BH75" s="211">
        <f t="shared" si="38"/>
        <v>0</v>
      </c>
      <c r="BI75" s="211">
        <f t="shared" si="38"/>
        <v>0</v>
      </c>
      <c r="BJ75" s="211">
        <f t="shared" si="38"/>
        <v>0</v>
      </c>
      <c r="BK75" s="211">
        <f t="shared" si="38"/>
        <v>0</v>
      </c>
      <c r="BL75" s="211">
        <f t="shared" si="38"/>
        <v>0</v>
      </c>
      <c r="BM75" s="211">
        <f t="shared" si="38"/>
        <v>0</v>
      </c>
      <c r="BN75" s="211">
        <f t="shared" si="38"/>
        <v>0</v>
      </c>
      <c r="BO75" s="211">
        <f t="shared" si="38"/>
        <v>0</v>
      </c>
      <c r="BP75" s="131"/>
      <c r="BQ75" s="308">
        <f t="shared" ref="BQ75:BQ110" si="47">M75+R75+X75+AC75</f>
        <v>0</v>
      </c>
      <c r="BR75" s="308">
        <f t="shared" ref="BR75:BR106" si="48">IF(BQ75&gt;0,B75,0)</f>
        <v>0</v>
      </c>
      <c r="BS75" s="131"/>
      <c r="BT75" s="131"/>
      <c r="BU75" s="131"/>
    </row>
    <row r="76" spans="1:73" s="177" customFormat="1" ht="13.8" customHeight="1" x14ac:dyDescent="0.25">
      <c r="A76" s="131"/>
      <c r="B76" s="241">
        <f t="shared" ref="B76:B110" si="49">B75+1</f>
        <v>66</v>
      </c>
      <c r="C76" s="242">
        <f t="shared" ref="C76:C110" si="50">C75+F76</f>
        <v>10774.39</v>
      </c>
      <c r="D76" s="256"/>
      <c r="E76" s="257"/>
      <c r="F76" s="247">
        <f t="shared" si="39"/>
        <v>0</v>
      </c>
      <c r="G76" s="266"/>
      <c r="H76" s="267"/>
      <c r="I76" s="267"/>
      <c r="J76" s="268"/>
      <c r="K76" s="244">
        <f t="shared" si="40"/>
        <v>66</v>
      </c>
      <c r="L76" s="245">
        <f t="shared" si="41"/>
        <v>0</v>
      </c>
      <c r="M76" s="280"/>
      <c r="N76" s="281" t="s">
        <v>110</v>
      </c>
      <c r="O76" s="282"/>
      <c r="P76" s="282"/>
      <c r="Q76" s="283" t="s">
        <v>111</v>
      </c>
      <c r="R76" s="280"/>
      <c r="S76" s="281" t="s">
        <v>110</v>
      </c>
      <c r="T76" s="323"/>
      <c r="U76" s="322"/>
      <c r="V76" s="283" t="s">
        <v>111</v>
      </c>
      <c r="W76" s="246">
        <f t="shared" si="42"/>
        <v>66</v>
      </c>
      <c r="X76" s="285"/>
      <c r="Y76" s="281" t="s">
        <v>110</v>
      </c>
      <c r="Z76" s="284"/>
      <c r="AA76" s="284"/>
      <c r="AB76" s="283" t="s">
        <v>111</v>
      </c>
      <c r="AC76" s="285"/>
      <c r="AD76" s="267" t="s">
        <v>110</v>
      </c>
      <c r="AE76" s="284"/>
      <c r="AF76" s="284"/>
      <c r="AG76" s="268" t="s">
        <v>111</v>
      </c>
      <c r="AH76" s="46"/>
      <c r="AI76" s="131">
        <f t="shared" si="43"/>
        <v>0</v>
      </c>
      <c r="AJ76" s="131">
        <f t="shared" si="44"/>
        <v>0</v>
      </c>
      <c r="AK76" s="131">
        <f t="shared" si="45"/>
        <v>0</v>
      </c>
      <c r="AL76" s="131">
        <f t="shared" si="46"/>
        <v>0</v>
      </c>
      <c r="AM76" s="131"/>
      <c r="AN76" s="131"/>
      <c r="AO76" s="143"/>
      <c r="AP76" s="131"/>
      <c r="AQ76" s="143"/>
      <c r="AR76" s="222"/>
      <c r="AS76" s="143"/>
      <c r="AT76" s="152"/>
      <c r="AU76" s="131"/>
      <c r="AV76" s="152"/>
      <c r="AW76" s="131"/>
      <c r="AX76" s="131"/>
      <c r="AY76" s="131"/>
      <c r="AZ76" s="131"/>
      <c r="BA76" s="131"/>
      <c r="BB76" s="211">
        <f t="shared" si="38"/>
        <v>0</v>
      </c>
      <c r="BC76" s="211">
        <f t="shared" si="38"/>
        <v>0</v>
      </c>
      <c r="BD76" s="211">
        <f t="shared" si="38"/>
        <v>0</v>
      </c>
      <c r="BE76" s="211">
        <f t="shared" si="38"/>
        <v>0</v>
      </c>
      <c r="BF76" s="211">
        <f t="shared" si="38"/>
        <v>0</v>
      </c>
      <c r="BG76" s="211">
        <f t="shared" si="38"/>
        <v>0</v>
      </c>
      <c r="BH76" s="211">
        <f t="shared" si="38"/>
        <v>0</v>
      </c>
      <c r="BI76" s="211">
        <f t="shared" si="38"/>
        <v>0</v>
      </c>
      <c r="BJ76" s="211">
        <f t="shared" si="38"/>
        <v>0</v>
      </c>
      <c r="BK76" s="211">
        <f t="shared" si="38"/>
        <v>0</v>
      </c>
      <c r="BL76" s="211">
        <f t="shared" si="38"/>
        <v>0</v>
      </c>
      <c r="BM76" s="211">
        <f t="shared" si="38"/>
        <v>0</v>
      </c>
      <c r="BN76" s="211">
        <f t="shared" si="38"/>
        <v>0</v>
      </c>
      <c r="BO76" s="211">
        <f t="shared" si="38"/>
        <v>0</v>
      </c>
      <c r="BP76" s="131"/>
      <c r="BQ76" s="308">
        <f t="shared" si="47"/>
        <v>0</v>
      </c>
      <c r="BR76" s="308">
        <f t="shared" si="48"/>
        <v>0</v>
      </c>
      <c r="BS76" s="131"/>
      <c r="BT76" s="131"/>
      <c r="BU76" s="131"/>
    </row>
    <row r="77" spans="1:73" s="177" customFormat="1" ht="13.8" customHeight="1" x14ac:dyDescent="0.25">
      <c r="A77" s="131"/>
      <c r="B77" s="241">
        <f t="shared" si="49"/>
        <v>67</v>
      </c>
      <c r="C77" s="242">
        <f t="shared" si="50"/>
        <v>10774.39</v>
      </c>
      <c r="D77" s="256"/>
      <c r="E77" s="257"/>
      <c r="F77" s="247">
        <f t="shared" si="39"/>
        <v>0</v>
      </c>
      <c r="G77" s="266"/>
      <c r="H77" s="267"/>
      <c r="I77" s="267"/>
      <c r="J77" s="268"/>
      <c r="K77" s="244">
        <f t="shared" si="40"/>
        <v>67</v>
      </c>
      <c r="L77" s="245">
        <f t="shared" si="41"/>
        <v>0</v>
      </c>
      <c r="M77" s="280"/>
      <c r="N77" s="281" t="s">
        <v>110</v>
      </c>
      <c r="O77" s="282"/>
      <c r="P77" s="282"/>
      <c r="Q77" s="283" t="s">
        <v>111</v>
      </c>
      <c r="R77" s="280"/>
      <c r="S77" s="281" t="s">
        <v>110</v>
      </c>
      <c r="T77" s="323"/>
      <c r="U77" s="322"/>
      <c r="V77" s="283" t="s">
        <v>111</v>
      </c>
      <c r="W77" s="246">
        <f t="shared" si="42"/>
        <v>67</v>
      </c>
      <c r="X77" s="285"/>
      <c r="Y77" s="281" t="s">
        <v>110</v>
      </c>
      <c r="Z77" s="284"/>
      <c r="AA77" s="284"/>
      <c r="AB77" s="283" t="s">
        <v>111</v>
      </c>
      <c r="AC77" s="285"/>
      <c r="AD77" s="267" t="s">
        <v>110</v>
      </c>
      <c r="AE77" s="284"/>
      <c r="AF77" s="284"/>
      <c r="AG77" s="268" t="s">
        <v>111</v>
      </c>
      <c r="AH77" s="46"/>
      <c r="AI77" s="131">
        <f t="shared" si="43"/>
        <v>0</v>
      </c>
      <c r="AJ77" s="131">
        <f t="shared" si="44"/>
        <v>0</v>
      </c>
      <c r="AK77" s="131">
        <f t="shared" si="45"/>
        <v>0</v>
      </c>
      <c r="AL77" s="131">
        <f t="shared" si="46"/>
        <v>0</v>
      </c>
      <c r="AM77" s="131"/>
      <c r="AN77" s="131"/>
      <c r="AO77" s="143"/>
      <c r="AP77" s="131"/>
      <c r="AQ77" s="143"/>
      <c r="AR77" s="222"/>
      <c r="AS77" s="143"/>
      <c r="AT77" s="152"/>
      <c r="AU77" s="131"/>
      <c r="AV77" s="152"/>
      <c r="AW77" s="131"/>
      <c r="AX77" s="131"/>
      <c r="AY77" s="131"/>
      <c r="AZ77" s="131"/>
      <c r="BA77" s="131"/>
      <c r="BB77" s="211">
        <f t="shared" si="38"/>
        <v>0</v>
      </c>
      <c r="BC77" s="211">
        <f t="shared" si="38"/>
        <v>0</v>
      </c>
      <c r="BD77" s="211">
        <f t="shared" si="38"/>
        <v>0</v>
      </c>
      <c r="BE77" s="211">
        <f t="shared" si="38"/>
        <v>0</v>
      </c>
      <c r="BF77" s="211">
        <f t="shared" si="38"/>
        <v>0</v>
      </c>
      <c r="BG77" s="211">
        <f t="shared" si="38"/>
        <v>0</v>
      </c>
      <c r="BH77" s="211">
        <f t="shared" si="38"/>
        <v>0</v>
      </c>
      <c r="BI77" s="211">
        <f t="shared" si="38"/>
        <v>0</v>
      </c>
      <c r="BJ77" s="211">
        <f t="shared" si="38"/>
        <v>0</v>
      </c>
      <c r="BK77" s="211">
        <f t="shared" si="38"/>
        <v>0</v>
      </c>
      <c r="BL77" s="211">
        <f t="shared" si="38"/>
        <v>0</v>
      </c>
      <c r="BM77" s="211">
        <f t="shared" si="38"/>
        <v>0</v>
      </c>
      <c r="BN77" s="211">
        <f t="shared" si="38"/>
        <v>0</v>
      </c>
      <c r="BO77" s="211">
        <f t="shared" si="38"/>
        <v>0</v>
      </c>
      <c r="BP77" s="131"/>
      <c r="BQ77" s="308">
        <f t="shared" si="47"/>
        <v>0</v>
      </c>
      <c r="BR77" s="308">
        <f t="shared" si="48"/>
        <v>0</v>
      </c>
      <c r="BS77" s="131"/>
      <c r="BT77" s="131"/>
      <c r="BU77" s="131"/>
    </row>
    <row r="78" spans="1:73" s="177" customFormat="1" ht="13.8" customHeight="1" x14ac:dyDescent="0.25">
      <c r="A78" s="131"/>
      <c r="B78" s="241">
        <f t="shared" si="49"/>
        <v>68</v>
      </c>
      <c r="C78" s="242">
        <f t="shared" si="50"/>
        <v>10774.39</v>
      </c>
      <c r="D78" s="256"/>
      <c r="E78" s="257"/>
      <c r="F78" s="247">
        <f t="shared" si="39"/>
        <v>0</v>
      </c>
      <c r="G78" s="266"/>
      <c r="H78" s="267"/>
      <c r="I78" s="267"/>
      <c r="J78" s="268"/>
      <c r="K78" s="244">
        <f t="shared" si="40"/>
        <v>68</v>
      </c>
      <c r="L78" s="245">
        <f t="shared" si="41"/>
        <v>0</v>
      </c>
      <c r="M78" s="280"/>
      <c r="N78" s="281" t="s">
        <v>110</v>
      </c>
      <c r="O78" s="282"/>
      <c r="P78" s="282"/>
      <c r="Q78" s="283" t="s">
        <v>111</v>
      </c>
      <c r="R78" s="280"/>
      <c r="S78" s="281" t="s">
        <v>110</v>
      </c>
      <c r="T78" s="323"/>
      <c r="U78" s="322"/>
      <c r="V78" s="283" t="s">
        <v>111</v>
      </c>
      <c r="W78" s="246">
        <f t="shared" si="42"/>
        <v>68</v>
      </c>
      <c r="X78" s="285"/>
      <c r="Y78" s="281" t="s">
        <v>110</v>
      </c>
      <c r="Z78" s="284"/>
      <c r="AA78" s="284"/>
      <c r="AB78" s="283" t="s">
        <v>111</v>
      </c>
      <c r="AC78" s="285"/>
      <c r="AD78" s="267" t="s">
        <v>110</v>
      </c>
      <c r="AE78" s="284"/>
      <c r="AF78" s="284"/>
      <c r="AG78" s="268" t="s">
        <v>111</v>
      </c>
      <c r="AH78" s="46"/>
      <c r="AI78" s="131">
        <f t="shared" si="43"/>
        <v>0</v>
      </c>
      <c r="AJ78" s="131">
        <f t="shared" si="44"/>
        <v>0</v>
      </c>
      <c r="AK78" s="131">
        <f t="shared" si="45"/>
        <v>0</v>
      </c>
      <c r="AL78" s="131">
        <f t="shared" si="46"/>
        <v>0</v>
      </c>
      <c r="AM78" s="131"/>
      <c r="AN78" s="131"/>
      <c r="AO78" s="143"/>
      <c r="AP78" s="131"/>
      <c r="AQ78" s="143"/>
      <c r="AR78" s="222"/>
      <c r="AS78" s="143"/>
      <c r="AT78" s="152"/>
      <c r="AU78" s="131"/>
      <c r="AV78" s="152"/>
      <c r="AW78" s="131"/>
      <c r="AX78" s="131"/>
      <c r="AY78" s="131"/>
      <c r="AZ78" s="131"/>
      <c r="BA78" s="131"/>
      <c r="BB78" s="211">
        <f t="shared" si="38"/>
        <v>0</v>
      </c>
      <c r="BC78" s="211">
        <f t="shared" si="38"/>
        <v>0</v>
      </c>
      <c r="BD78" s="211">
        <f t="shared" si="38"/>
        <v>0</v>
      </c>
      <c r="BE78" s="211">
        <f t="shared" si="38"/>
        <v>0</v>
      </c>
      <c r="BF78" s="211">
        <f t="shared" si="38"/>
        <v>0</v>
      </c>
      <c r="BG78" s="211">
        <f t="shared" si="38"/>
        <v>0</v>
      </c>
      <c r="BH78" s="211">
        <f t="shared" si="38"/>
        <v>0</v>
      </c>
      <c r="BI78" s="211">
        <f t="shared" si="38"/>
        <v>0</v>
      </c>
      <c r="BJ78" s="211">
        <f t="shared" si="38"/>
        <v>0</v>
      </c>
      <c r="BK78" s="211">
        <f t="shared" si="38"/>
        <v>0</v>
      </c>
      <c r="BL78" s="211">
        <f t="shared" si="38"/>
        <v>0</v>
      </c>
      <c r="BM78" s="211">
        <f t="shared" si="38"/>
        <v>0</v>
      </c>
      <c r="BN78" s="211">
        <f t="shared" si="38"/>
        <v>0</v>
      </c>
      <c r="BO78" s="211">
        <f t="shared" si="38"/>
        <v>0</v>
      </c>
      <c r="BP78" s="131"/>
      <c r="BQ78" s="308">
        <f t="shared" si="47"/>
        <v>0</v>
      </c>
      <c r="BR78" s="308">
        <f t="shared" si="48"/>
        <v>0</v>
      </c>
      <c r="BS78" s="131"/>
      <c r="BT78" s="131"/>
      <c r="BU78" s="131"/>
    </row>
    <row r="79" spans="1:73" s="177" customFormat="1" ht="13.8" customHeight="1" x14ac:dyDescent="0.25">
      <c r="A79" s="131"/>
      <c r="B79" s="241">
        <f t="shared" si="49"/>
        <v>69</v>
      </c>
      <c r="C79" s="242">
        <f t="shared" si="50"/>
        <v>10774.39</v>
      </c>
      <c r="D79" s="256"/>
      <c r="E79" s="257"/>
      <c r="F79" s="247">
        <f t="shared" si="39"/>
        <v>0</v>
      </c>
      <c r="G79" s="266"/>
      <c r="H79" s="267"/>
      <c r="I79" s="267"/>
      <c r="J79" s="268"/>
      <c r="K79" s="244">
        <f t="shared" si="40"/>
        <v>69</v>
      </c>
      <c r="L79" s="245">
        <f t="shared" si="41"/>
        <v>0</v>
      </c>
      <c r="M79" s="280"/>
      <c r="N79" s="281" t="s">
        <v>110</v>
      </c>
      <c r="O79" s="282"/>
      <c r="P79" s="282"/>
      <c r="Q79" s="283" t="s">
        <v>111</v>
      </c>
      <c r="R79" s="280"/>
      <c r="S79" s="281" t="s">
        <v>110</v>
      </c>
      <c r="T79" s="323"/>
      <c r="U79" s="322"/>
      <c r="V79" s="283" t="s">
        <v>111</v>
      </c>
      <c r="W79" s="246">
        <f t="shared" si="42"/>
        <v>69</v>
      </c>
      <c r="X79" s="285"/>
      <c r="Y79" s="281" t="s">
        <v>110</v>
      </c>
      <c r="Z79" s="284"/>
      <c r="AA79" s="284"/>
      <c r="AB79" s="283" t="s">
        <v>111</v>
      </c>
      <c r="AC79" s="285"/>
      <c r="AD79" s="267" t="s">
        <v>110</v>
      </c>
      <c r="AE79" s="284"/>
      <c r="AF79" s="284"/>
      <c r="AG79" s="268" t="s">
        <v>111</v>
      </c>
      <c r="AH79" s="46"/>
      <c r="AI79" s="131">
        <f t="shared" si="43"/>
        <v>0</v>
      </c>
      <c r="AJ79" s="131">
        <f t="shared" si="44"/>
        <v>0</v>
      </c>
      <c r="AK79" s="131">
        <f t="shared" si="45"/>
        <v>0</v>
      </c>
      <c r="AL79" s="131">
        <f t="shared" si="46"/>
        <v>0</v>
      </c>
      <c r="AM79" s="131"/>
      <c r="AN79" s="131"/>
      <c r="AO79" s="143"/>
      <c r="AP79" s="131"/>
      <c r="AQ79" s="143"/>
      <c r="AR79" s="222"/>
      <c r="AS79" s="143"/>
      <c r="AT79" s="152"/>
      <c r="AU79" s="131"/>
      <c r="AV79" s="152"/>
      <c r="AW79" s="131"/>
      <c r="AX79" s="131"/>
      <c r="AY79" s="131"/>
      <c r="AZ79" s="131"/>
      <c r="BA79" s="131"/>
      <c r="BB79" s="211">
        <f t="shared" si="38"/>
        <v>0</v>
      </c>
      <c r="BC79" s="211">
        <f t="shared" si="38"/>
        <v>0</v>
      </c>
      <c r="BD79" s="211">
        <f t="shared" si="38"/>
        <v>0</v>
      </c>
      <c r="BE79" s="211">
        <f t="shared" si="38"/>
        <v>0</v>
      </c>
      <c r="BF79" s="211">
        <f t="shared" si="38"/>
        <v>0</v>
      </c>
      <c r="BG79" s="211">
        <f t="shared" si="38"/>
        <v>0</v>
      </c>
      <c r="BH79" s="211">
        <f t="shared" si="38"/>
        <v>0</v>
      </c>
      <c r="BI79" s="211">
        <f t="shared" si="38"/>
        <v>0</v>
      </c>
      <c r="BJ79" s="211">
        <f t="shared" si="38"/>
        <v>0</v>
      </c>
      <c r="BK79" s="211">
        <f t="shared" si="38"/>
        <v>0</v>
      </c>
      <c r="BL79" s="211">
        <f t="shared" si="38"/>
        <v>0</v>
      </c>
      <c r="BM79" s="211">
        <f t="shared" si="38"/>
        <v>0</v>
      </c>
      <c r="BN79" s="211">
        <f t="shared" si="38"/>
        <v>0</v>
      </c>
      <c r="BO79" s="211">
        <f t="shared" si="38"/>
        <v>0</v>
      </c>
      <c r="BP79" s="131"/>
      <c r="BQ79" s="308">
        <f t="shared" si="47"/>
        <v>0</v>
      </c>
      <c r="BR79" s="308">
        <f t="shared" si="48"/>
        <v>0</v>
      </c>
      <c r="BS79" s="131"/>
      <c r="BT79" s="131"/>
      <c r="BU79" s="131"/>
    </row>
    <row r="80" spans="1:73" s="177" customFormat="1" ht="13.8" customHeight="1" x14ac:dyDescent="0.25">
      <c r="A80" s="131"/>
      <c r="B80" s="241">
        <f t="shared" si="49"/>
        <v>70</v>
      </c>
      <c r="C80" s="242">
        <f t="shared" si="50"/>
        <v>10774.39</v>
      </c>
      <c r="D80" s="256"/>
      <c r="E80" s="257"/>
      <c r="F80" s="247">
        <f t="shared" si="39"/>
        <v>0</v>
      </c>
      <c r="G80" s="266"/>
      <c r="H80" s="267"/>
      <c r="I80" s="267"/>
      <c r="J80" s="268"/>
      <c r="K80" s="244">
        <f t="shared" si="40"/>
        <v>70</v>
      </c>
      <c r="L80" s="245">
        <f t="shared" si="41"/>
        <v>0</v>
      </c>
      <c r="M80" s="280"/>
      <c r="N80" s="281" t="s">
        <v>110</v>
      </c>
      <c r="O80" s="282"/>
      <c r="P80" s="282"/>
      <c r="Q80" s="283" t="s">
        <v>111</v>
      </c>
      <c r="R80" s="280"/>
      <c r="S80" s="281" t="s">
        <v>110</v>
      </c>
      <c r="T80" s="323"/>
      <c r="U80" s="322"/>
      <c r="V80" s="283" t="s">
        <v>111</v>
      </c>
      <c r="W80" s="246">
        <f t="shared" si="42"/>
        <v>70</v>
      </c>
      <c r="X80" s="285"/>
      <c r="Y80" s="281" t="s">
        <v>110</v>
      </c>
      <c r="Z80" s="284"/>
      <c r="AA80" s="284"/>
      <c r="AB80" s="283" t="s">
        <v>111</v>
      </c>
      <c r="AC80" s="285"/>
      <c r="AD80" s="267" t="s">
        <v>110</v>
      </c>
      <c r="AE80" s="284"/>
      <c r="AF80" s="284"/>
      <c r="AG80" s="268" t="s">
        <v>111</v>
      </c>
      <c r="AH80" s="46"/>
      <c r="AI80" s="131">
        <f t="shared" si="43"/>
        <v>0</v>
      </c>
      <c r="AJ80" s="131">
        <f t="shared" si="44"/>
        <v>0</v>
      </c>
      <c r="AK80" s="131">
        <f t="shared" si="45"/>
        <v>0</v>
      </c>
      <c r="AL80" s="131">
        <f t="shared" si="46"/>
        <v>0</v>
      </c>
      <c r="AM80" s="131"/>
      <c r="AN80" s="131"/>
      <c r="AO80" s="143"/>
      <c r="AP80" s="131"/>
      <c r="AQ80" s="143"/>
      <c r="AR80" s="222"/>
      <c r="AS80" s="143"/>
      <c r="AT80" s="152"/>
      <c r="AU80" s="131"/>
      <c r="AV80" s="152"/>
      <c r="AW80" s="131"/>
      <c r="AX80" s="131"/>
      <c r="AY80" s="131"/>
      <c r="AZ80" s="131"/>
      <c r="BA80" s="131"/>
      <c r="BB80" s="211">
        <f t="shared" si="38"/>
        <v>0</v>
      </c>
      <c r="BC80" s="211">
        <f t="shared" si="38"/>
        <v>0</v>
      </c>
      <c r="BD80" s="211">
        <f t="shared" si="38"/>
        <v>0</v>
      </c>
      <c r="BE80" s="211">
        <f t="shared" si="38"/>
        <v>0</v>
      </c>
      <c r="BF80" s="211">
        <f t="shared" si="38"/>
        <v>0</v>
      </c>
      <c r="BG80" s="211">
        <f t="shared" si="38"/>
        <v>0</v>
      </c>
      <c r="BH80" s="211">
        <f t="shared" si="38"/>
        <v>0</v>
      </c>
      <c r="BI80" s="211">
        <f t="shared" si="38"/>
        <v>0</v>
      </c>
      <c r="BJ80" s="211">
        <f t="shared" si="38"/>
        <v>0</v>
      </c>
      <c r="BK80" s="211">
        <f t="shared" si="38"/>
        <v>0</v>
      </c>
      <c r="BL80" s="211">
        <f t="shared" si="38"/>
        <v>0</v>
      </c>
      <c r="BM80" s="211">
        <f t="shared" si="38"/>
        <v>0</v>
      </c>
      <c r="BN80" s="211">
        <f t="shared" si="38"/>
        <v>0</v>
      </c>
      <c r="BO80" s="211">
        <f t="shared" si="38"/>
        <v>0</v>
      </c>
      <c r="BP80" s="131"/>
      <c r="BQ80" s="308">
        <f t="shared" si="47"/>
        <v>0</v>
      </c>
      <c r="BR80" s="308">
        <f t="shared" si="48"/>
        <v>0</v>
      </c>
      <c r="BS80" s="131"/>
      <c r="BT80" s="131"/>
      <c r="BU80" s="131"/>
    </row>
    <row r="81" spans="1:73" s="177" customFormat="1" ht="13.8" customHeight="1" x14ac:dyDescent="0.25">
      <c r="A81" s="131"/>
      <c r="B81" s="241">
        <f t="shared" si="49"/>
        <v>71</v>
      </c>
      <c r="C81" s="242">
        <f t="shared" si="50"/>
        <v>10774.39</v>
      </c>
      <c r="D81" s="256"/>
      <c r="E81" s="257"/>
      <c r="F81" s="247">
        <f t="shared" si="39"/>
        <v>0</v>
      </c>
      <c r="G81" s="266"/>
      <c r="H81" s="267"/>
      <c r="I81" s="267"/>
      <c r="J81" s="268"/>
      <c r="K81" s="244">
        <f t="shared" si="40"/>
        <v>71</v>
      </c>
      <c r="L81" s="245">
        <f t="shared" si="41"/>
        <v>0</v>
      </c>
      <c r="M81" s="280"/>
      <c r="N81" s="281" t="s">
        <v>110</v>
      </c>
      <c r="O81" s="282"/>
      <c r="P81" s="282"/>
      <c r="Q81" s="283" t="s">
        <v>111</v>
      </c>
      <c r="R81" s="280"/>
      <c r="S81" s="281" t="s">
        <v>110</v>
      </c>
      <c r="T81" s="323"/>
      <c r="U81" s="322"/>
      <c r="V81" s="283" t="s">
        <v>111</v>
      </c>
      <c r="W81" s="246">
        <f t="shared" si="42"/>
        <v>71</v>
      </c>
      <c r="X81" s="285"/>
      <c r="Y81" s="281" t="s">
        <v>110</v>
      </c>
      <c r="Z81" s="284"/>
      <c r="AA81" s="284"/>
      <c r="AB81" s="283" t="s">
        <v>111</v>
      </c>
      <c r="AC81" s="285"/>
      <c r="AD81" s="267" t="s">
        <v>110</v>
      </c>
      <c r="AE81" s="284"/>
      <c r="AF81" s="284"/>
      <c r="AG81" s="268" t="s">
        <v>111</v>
      </c>
      <c r="AH81" s="46"/>
      <c r="AI81" s="131">
        <f t="shared" si="43"/>
        <v>0</v>
      </c>
      <c r="AJ81" s="131">
        <f t="shared" si="44"/>
        <v>0</v>
      </c>
      <c r="AK81" s="131">
        <f t="shared" si="45"/>
        <v>0</v>
      </c>
      <c r="AL81" s="131">
        <f t="shared" si="46"/>
        <v>0</v>
      </c>
      <c r="AM81" s="131"/>
      <c r="AN81" s="131"/>
      <c r="AO81" s="143"/>
      <c r="AP81" s="131"/>
      <c r="AQ81" s="143"/>
      <c r="AR81" s="222"/>
      <c r="AS81" s="143"/>
      <c r="AT81" s="152"/>
      <c r="AU81" s="131"/>
      <c r="AV81" s="152"/>
      <c r="AW81" s="131"/>
      <c r="AX81" s="131"/>
      <c r="AY81" s="131"/>
      <c r="AZ81" s="131"/>
      <c r="BA81" s="131"/>
      <c r="BB81" s="211">
        <f t="shared" ref="BB81:BO90" si="51">IF($N81=BB$10,IF($O81 = "",$M81 * -1,$M81),0)+IF($S81=BB$10,IF($T81 = "",$R81 * -1,$R81),0)+IF($Y81=BB$10,IF($Z81 = "",$X81 * -1,$X81),0)+IF($AD81=BB$10,IF($AE81 = "",$AC81* -1,$AC81 ),0)</f>
        <v>0</v>
      </c>
      <c r="BC81" s="211">
        <f t="shared" si="51"/>
        <v>0</v>
      </c>
      <c r="BD81" s="211">
        <f t="shared" si="51"/>
        <v>0</v>
      </c>
      <c r="BE81" s="211">
        <f t="shared" si="51"/>
        <v>0</v>
      </c>
      <c r="BF81" s="211">
        <f t="shared" si="51"/>
        <v>0</v>
      </c>
      <c r="BG81" s="211">
        <f t="shared" si="51"/>
        <v>0</v>
      </c>
      <c r="BH81" s="211">
        <f t="shared" si="51"/>
        <v>0</v>
      </c>
      <c r="BI81" s="211">
        <f t="shared" si="51"/>
        <v>0</v>
      </c>
      <c r="BJ81" s="211">
        <f t="shared" si="51"/>
        <v>0</v>
      </c>
      <c r="BK81" s="211">
        <f t="shared" si="51"/>
        <v>0</v>
      </c>
      <c r="BL81" s="211">
        <f t="shared" si="51"/>
        <v>0</v>
      </c>
      <c r="BM81" s="211">
        <f t="shared" si="51"/>
        <v>0</v>
      </c>
      <c r="BN81" s="211">
        <f t="shared" si="51"/>
        <v>0</v>
      </c>
      <c r="BO81" s="211">
        <f t="shared" si="51"/>
        <v>0</v>
      </c>
      <c r="BP81" s="131"/>
      <c r="BQ81" s="308">
        <f t="shared" si="47"/>
        <v>0</v>
      </c>
      <c r="BR81" s="308">
        <f t="shared" si="48"/>
        <v>0</v>
      </c>
      <c r="BS81" s="131"/>
      <c r="BT81" s="131"/>
      <c r="BU81" s="131"/>
    </row>
    <row r="82" spans="1:73" s="177" customFormat="1" ht="13.8" customHeight="1" x14ac:dyDescent="0.25">
      <c r="A82" s="131"/>
      <c r="B82" s="241">
        <f t="shared" si="49"/>
        <v>72</v>
      </c>
      <c r="C82" s="242">
        <f t="shared" si="50"/>
        <v>10774.39</v>
      </c>
      <c r="D82" s="256"/>
      <c r="E82" s="257"/>
      <c r="F82" s="247">
        <f t="shared" si="39"/>
        <v>0</v>
      </c>
      <c r="G82" s="266"/>
      <c r="H82" s="267"/>
      <c r="I82" s="267"/>
      <c r="J82" s="268"/>
      <c r="K82" s="244">
        <f t="shared" si="40"/>
        <v>72</v>
      </c>
      <c r="L82" s="245">
        <f t="shared" si="41"/>
        <v>0</v>
      </c>
      <c r="M82" s="280"/>
      <c r="N82" s="281" t="s">
        <v>110</v>
      </c>
      <c r="O82" s="282"/>
      <c r="P82" s="282"/>
      <c r="Q82" s="283" t="s">
        <v>111</v>
      </c>
      <c r="R82" s="280"/>
      <c r="S82" s="281" t="s">
        <v>110</v>
      </c>
      <c r="T82" s="323"/>
      <c r="U82" s="322"/>
      <c r="V82" s="283" t="s">
        <v>111</v>
      </c>
      <c r="W82" s="246">
        <f t="shared" si="42"/>
        <v>72</v>
      </c>
      <c r="X82" s="285"/>
      <c r="Y82" s="281" t="s">
        <v>110</v>
      </c>
      <c r="Z82" s="284"/>
      <c r="AA82" s="284"/>
      <c r="AB82" s="283" t="s">
        <v>111</v>
      </c>
      <c r="AC82" s="285"/>
      <c r="AD82" s="267" t="s">
        <v>110</v>
      </c>
      <c r="AE82" s="284"/>
      <c r="AF82" s="284"/>
      <c r="AG82" s="268" t="s">
        <v>111</v>
      </c>
      <c r="AH82" s="46"/>
      <c r="AI82" s="131">
        <f t="shared" si="43"/>
        <v>0</v>
      </c>
      <c r="AJ82" s="131">
        <f t="shared" si="44"/>
        <v>0</v>
      </c>
      <c r="AK82" s="131">
        <f t="shared" si="45"/>
        <v>0</v>
      </c>
      <c r="AL82" s="131">
        <f t="shared" si="46"/>
        <v>0</v>
      </c>
      <c r="AM82" s="131"/>
      <c r="AN82" s="131"/>
      <c r="AO82" s="143"/>
      <c r="AP82" s="131"/>
      <c r="AQ82" s="143"/>
      <c r="AR82" s="222"/>
      <c r="AS82" s="143"/>
      <c r="AT82" s="152"/>
      <c r="AU82" s="131"/>
      <c r="AV82" s="152"/>
      <c r="AW82" s="131"/>
      <c r="AX82" s="131"/>
      <c r="AY82" s="131"/>
      <c r="AZ82" s="131"/>
      <c r="BA82" s="131"/>
      <c r="BB82" s="211">
        <f t="shared" si="51"/>
        <v>0</v>
      </c>
      <c r="BC82" s="211">
        <f t="shared" si="51"/>
        <v>0</v>
      </c>
      <c r="BD82" s="211">
        <f t="shared" si="51"/>
        <v>0</v>
      </c>
      <c r="BE82" s="211">
        <f t="shared" si="51"/>
        <v>0</v>
      </c>
      <c r="BF82" s="211">
        <f t="shared" si="51"/>
        <v>0</v>
      </c>
      <c r="BG82" s="211">
        <f t="shared" si="51"/>
        <v>0</v>
      </c>
      <c r="BH82" s="211">
        <f t="shared" si="51"/>
        <v>0</v>
      </c>
      <c r="BI82" s="211">
        <f t="shared" si="51"/>
        <v>0</v>
      </c>
      <c r="BJ82" s="211">
        <f t="shared" si="51"/>
        <v>0</v>
      </c>
      <c r="BK82" s="211">
        <f t="shared" si="51"/>
        <v>0</v>
      </c>
      <c r="BL82" s="211">
        <f t="shared" si="51"/>
        <v>0</v>
      </c>
      <c r="BM82" s="211">
        <f t="shared" si="51"/>
        <v>0</v>
      </c>
      <c r="BN82" s="211">
        <f t="shared" si="51"/>
        <v>0</v>
      </c>
      <c r="BO82" s="211">
        <f t="shared" si="51"/>
        <v>0</v>
      </c>
      <c r="BP82" s="131"/>
      <c r="BQ82" s="308">
        <f t="shared" si="47"/>
        <v>0</v>
      </c>
      <c r="BR82" s="308">
        <f t="shared" si="48"/>
        <v>0</v>
      </c>
      <c r="BS82" s="131"/>
      <c r="BT82" s="131"/>
      <c r="BU82" s="131"/>
    </row>
    <row r="83" spans="1:73" s="177" customFormat="1" ht="13.8" customHeight="1" x14ac:dyDescent="0.25">
      <c r="A83" s="131"/>
      <c r="B83" s="241">
        <f t="shared" si="49"/>
        <v>73</v>
      </c>
      <c r="C83" s="242">
        <f t="shared" si="50"/>
        <v>10774.39</v>
      </c>
      <c r="D83" s="256"/>
      <c r="E83" s="257"/>
      <c r="F83" s="247">
        <f t="shared" si="39"/>
        <v>0</v>
      </c>
      <c r="G83" s="266"/>
      <c r="H83" s="267"/>
      <c r="I83" s="267"/>
      <c r="J83" s="268"/>
      <c r="K83" s="244">
        <f t="shared" si="40"/>
        <v>73</v>
      </c>
      <c r="L83" s="245">
        <f t="shared" si="41"/>
        <v>0</v>
      </c>
      <c r="M83" s="280"/>
      <c r="N83" s="281" t="s">
        <v>110</v>
      </c>
      <c r="O83" s="282"/>
      <c r="P83" s="282"/>
      <c r="Q83" s="283" t="s">
        <v>111</v>
      </c>
      <c r="R83" s="280"/>
      <c r="S83" s="281" t="s">
        <v>110</v>
      </c>
      <c r="T83" s="323"/>
      <c r="U83" s="322"/>
      <c r="V83" s="283" t="s">
        <v>111</v>
      </c>
      <c r="W83" s="246">
        <f t="shared" si="42"/>
        <v>73</v>
      </c>
      <c r="X83" s="285"/>
      <c r="Y83" s="281" t="s">
        <v>110</v>
      </c>
      <c r="Z83" s="284"/>
      <c r="AA83" s="284"/>
      <c r="AB83" s="283" t="s">
        <v>111</v>
      </c>
      <c r="AC83" s="285"/>
      <c r="AD83" s="267" t="s">
        <v>110</v>
      </c>
      <c r="AE83" s="284"/>
      <c r="AF83" s="284"/>
      <c r="AG83" s="268" t="s">
        <v>111</v>
      </c>
      <c r="AH83" s="46"/>
      <c r="AI83" s="131">
        <f t="shared" si="43"/>
        <v>0</v>
      </c>
      <c r="AJ83" s="131">
        <f t="shared" si="44"/>
        <v>0</v>
      </c>
      <c r="AK83" s="131">
        <f t="shared" si="45"/>
        <v>0</v>
      </c>
      <c r="AL83" s="131">
        <f t="shared" si="46"/>
        <v>0</v>
      </c>
      <c r="AM83" s="131"/>
      <c r="AN83" s="131"/>
      <c r="AO83" s="143"/>
      <c r="AP83" s="131"/>
      <c r="AQ83" s="143"/>
      <c r="AR83" s="222"/>
      <c r="AS83" s="143"/>
      <c r="AT83" s="152"/>
      <c r="AU83" s="131"/>
      <c r="AV83" s="152"/>
      <c r="AW83" s="131"/>
      <c r="AX83" s="131"/>
      <c r="AY83" s="131"/>
      <c r="AZ83" s="131"/>
      <c r="BA83" s="131"/>
      <c r="BB83" s="211">
        <f t="shared" si="51"/>
        <v>0</v>
      </c>
      <c r="BC83" s="211">
        <f t="shared" si="51"/>
        <v>0</v>
      </c>
      <c r="BD83" s="211">
        <f t="shared" si="51"/>
        <v>0</v>
      </c>
      <c r="BE83" s="211">
        <f t="shared" si="51"/>
        <v>0</v>
      </c>
      <c r="BF83" s="211">
        <f t="shared" si="51"/>
        <v>0</v>
      </c>
      <c r="BG83" s="211">
        <f t="shared" si="51"/>
        <v>0</v>
      </c>
      <c r="BH83" s="211">
        <f t="shared" si="51"/>
        <v>0</v>
      </c>
      <c r="BI83" s="211">
        <f t="shared" si="51"/>
        <v>0</v>
      </c>
      <c r="BJ83" s="211">
        <f t="shared" si="51"/>
        <v>0</v>
      </c>
      <c r="BK83" s="211">
        <f t="shared" si="51"/>
        <v>0</v>
      </c>
      <c r="BL83" s="211">
        <f t="shared" si="51"/>
        <v>0</v>
      </c>
      <c r="BM83" s="211">
        <f t="shared" si="51"/>
        <v>0</v>
      </c>
      <c r="BN83" s="211">
        <f t="shared" si="51"/>
        <v>0</v>
      </c>
      <c r="BO83" s="211">
        <f t="shared" si="51"/>
        <v>0</v>
      </c>
      <c r="BP83" s="131"/>
      <c r="BQ83" s="308">
        <f t="shared" si="47"/>
        <v>0</v>
      </c>
      <c r="BR83" s="308">
        <f t="shared" si="48"/>
        <v>0</v>
      </c>
      <c r="BS83" s="131"/>
      <c r="BT83" s="131"/>
      <c r="BU83" s="131"/>
    </row>
    <row r="84" spans="1:73" s="177" customFormat="1" ht="13.8" customHeight="1" x14ac:dyDescent="0.25">
      <c r="A84" s="131"/>
      <c r="B84" s="241">
        <f t="shared" si="49"/>
        <v>74</v>
      </c>
      <c r="C84" s="242">
        <f t="shared" si="50"/>
        <v>10774.39</v>
      </c>
      <c r="D84" s="256"/>
      <c r="E84" s="257"/>
      <c r="F84" s="247">
        <f t="shared" si="39"/>
        <v>0</v>
      </c>
      <c r="G84" s="266"/>
      <c r="H84" s="267"/>
      <c r="I84" s="267"/>
      <c r="J84" s="268"/>
      <c r="K84" s="244">
        <f t="shared" si="40"/>
        <v>74</v>
      </c>
      <c r="L84" s="245">
        <f t="shared" si="41"/>
        <v>0</v>
      </c>
      <c r="M84" s="280"/>
      <c r="N84" s="281" t="s">
        <v>110</v>
      </c>
      <c r="O84" s="282"/>
      <c r="P84" s="282"/>
      <c r="Q84" s="283" t="s">
        <v>111</v>
      </c>
      <c r="R84" s="280"/>
      <c r="S84" s="281" t="s">
        <v>110</v>
      </c>
      <c r="T84" s="323"/>
      <c r="U84" s="322"/>
      <c r="V84" s="283" t="s">
        <v>111</v>
      </c>
      <c r="W84" s="246">
        <f t="shared" si="42"/>
        <v>74</v>
      </c>
      <c r="X84" s="285"/>
      <c r="Y84" s="281" t="s">
        <v>110</v>
      </c>
      <c r="Z84" s="284"/>
      <c r="AA84" s="284"/>
      <c r="AB84" s="283" t="s">
        <v>111</v>
      </c>
      <c r="AC84" s="285"/>
      <c r="AD84" s="267" t="s">
        <v>110</v>
      </c>
      <c r="AE84" s="284"/>
      <c r="AF84" s="284"/>
      <c r="AG84" s="268" t="s">
        <v>111</v>
      </c>
      <c r="AH84" s="46"/>
      <c r="AI84" s="131">
        <f t="shared" si="43"/>
        <v>0</v>
      </c>
      <c r="AJ84" s="131">
        <f t="shared" si="44"/>
        <v>0</v>
      </c>
      <c r="AK84" s="131">
        <f t="shared" si="45"/>
        <v>0</v>
      </c>
      <c r="AL84" s="131">
        <f t="shared" si="46"/>
        <v>0</v>
      </c>
      <c r="AM84" s="131"/>
      <c r="AN84" s="131"/>
      <c r="AO84" s="143"/>
      <c r="AP84" s="131"/>
      <c r="AQ84" s="143"/>
      <c r="AR84" s="222"/>
      <c r="AS84" s="143"/>
      <c r="AT84" s="152"/>
      <c r="AU84" s="131"/>
      <c r="AV84" s="152"/>
      <c r="AW84" s="131"/>
      <c r="AX84" s="131"/>
      <c r="AY84" s="131"/>
      <c r="AZ84" s="131"/>
      <c r="BA84" s="131"/>
      <c r="BB84" s="211">
        <f t="shared" si="51"/>
        <v>0</v>
      </c>
      <c r="BC84" s="211">
        <f t="shared" si="51"/>
        <v>0</v>
      </c>
      <c r="BD84" s="211">
        <f t="shared" si="51"/>
        <v>0</v>
      </c>
      <c r="BE84" s="211">
        <f t="shared" si="51"/>
        <v>0</v>
      </c>
      <c r="BF84" s="211">
        <f t="shared" si="51"/>
        <v>0</v>
      </c>
      <c r="BG84" s="211">
        <f t="shared" si="51"/>
        <v>0</v>
      </c>
      <c r="BH84" s="211">
        <f t="shared" si="51"/>
        <v>0</v>
      </c>
      <c r="BI84" s="211">
        <f t="shared" si="51"/>
        <v>0</v>
      </c>
      <c r="BJ84" s="211">
        <f t="shared" si="51"/>
        <v>0</v>
      </c>
      <c r="BK84" s="211">
        <f t="shared" si="51"/>
        <v>0</v>
      </c>
      <c r="BL84" s="211">
        <f t="shared" si="51"/>
        <v>0</v>
      </c>
      <c r="BM84" s="211">
        <f t="shared" si="51"/>
        <v>0</v>
      </c>
      <c r="BN84" s="211">
        <f t="shared" si="51"/>
        <v>0</v>
      </c>
      <c r="BO84" s="211">
        <f t="shared" si="51"/>
        <v>0</v>
      </c>
      <c r="BP84" s="131"/>
      <c r="BQ84" s="308">
        <f t="shared" si="47"/>
        <v>0</v>
      </c>
      <c r="BR84" s="308">
        <f t="shared" si="48"/>
        <v>0</v>
      </c>
      <c r="BS84" s="131"/>
      <c r="BT84" s="131"/>
      <c r="BU84" s="131"/>
    </row>
    <row r="85" spans="1:73" s="177" customFormat="1" ht="13.8" customHeight="1" x14ac:dyDescent="0.25">
      <c r="A85" s="131"/>
      <c r="B85" s="241">
        <f t="shared" si="49"/>
        <v>75</v>
      </c>
      <c r="C85" s="242">
        <f t="shared" si="50"/>
        <v>10774.39</v>
      </c>
      <c r="D85" s="256"/>
      <c r="E85" s="257"/>
      <c r="F85" s="247">
        <f t="shared" si="39"/>
        <v>0</v>
      </c>
      <c r="G85" s="266"/>
      <c r="H85" s="267"/>
      <c r="I85" s="267"/>
      <c r="J85" s="268"/>
      <c r="K85" s="244">
        <f t="shared" si="40"/>
        <v>75</v>
      </c>
      <c r="L85" s="245">
        <f t="shared" si="41"/>
        <v>0</v>
      </c>
      <c r="M85" s="280"/>
      <c r="N85" s="281" t="s">
        <v>110</v>
      </c>
      <c r="O85" s="282"/>
      <c r="P85" s="282"/>
      <c r="Q85" s="283" t="s">
        <v>111</v>
      </c>
      <c r="R85" s="280"/>
      <c r="S85" s="281" t="s">
        <v>110</v>
      </c>
      <c r="T85" s="323"/>
      <c r="U85" s="322"/>
      <c r="V85" s="283" t="s">
        <v>111</v>
      </c>
      <c r="W85" s="246">
        <f t="shared" si="42"/>
        <v>75</v>
      </c>
      <c r="X85" s="285"/>
      <c r="Y85" s="281" t="s">
        <v>110</v>
      </c>
      <c r="Z85" s="284"/>
      <c r="AA85" s="284"/>
      <c r="AB85" s="283" t="s">
        <v>111</v>
      </c>
      <c r="AC85" s="285"/>
      <c r="AD85" s="267" t="s">
        <v>110</v>
      </c>
      <c r="AE85" s="284"/>
      <c r="AF85" s="284"/>
      <c r="AG85" s="268" t="s">
        <v>111</v>
      </c>
      <c r="AH85" s="46"/>
      <c r="AI85" s="131">
        <f t="shared" si="43"/>
        <v>0</v>
      </c>
      <c r="AJ85" s="131">
        <f t="shared" si="44"/>
        <v>0</v>
      </c>
      <c r="AK85" s="131">
        <f t="shared" si="45"/>
        <v>0</v>
      </c>
      <c r="AL85" s="131">
        <f t="shared" si="46"/>
        <v>0</v>
      </c>
      <c r="AM85" s="131"/>
      <c r="AN85" s="131"/>
      <c r="AO85" s="143"/>
      <c r="AP85" s="131"/>
      <c r="AQ85" s="143"/>
      <c r="AR85" s="222"/>
      <c r="AS85" s="143"/>
      <c r="AT85" s="152"/>
      <c r="AU85" s="131"/>
      <c r="AV85" s="152"/>
      <c r="AW85" s="131"/>
      <c r="AX85" s="131"/>
      <c r="AY85" s="131"/>
      <c r="AZ85" s="131"/>
      <c r="BA85" s="131"/>
      <c r="BB85" s="211">
        <f t="shared" si="51"/>
        <v>0</v>
      </c>
      <c r="BC85" s="211">
        <f t="shared" si="51"/>
        <v>0</v>
      </c>
      <c r="BD85" s="211">
        <f t="shared" si="51"/>
        <v>0</v>
      </c>
      <c r="BE85" s="211">
        <f t="shared" si="51"/>
        <v>0</v>
      </c>
      <c r="BF85" s="211">
        <f t="shared" si="51"/>
        <v>0</v>
      </c>
      <c r="BG85" s="211">
        <f t="shared" si="51"/>
        <v>0</v>
      </c>
      <c r="BH85" s="211">
        <f t="shared" si="51"/>
        <v>0</v>
      </c>
      <c r="BI85" s="211">
        <f t="shared" si="51"/>
        <v>0</v>
      </c>
      <c r="BJ85" s="211">
        <f t="shared" si="51"/>
        <v>0</v>
      </c>
      <c r="BK85" s="211">
        <f t="shared" si="51"/>
        <v>0</v>
      </c>
      <c r="BL85" s="211">
        <f t="shared" si="51"/>
        <v>0</v>
      </c>
      <c r="BM85" s="211">
        <f t="shared" si="51"/>
        <v>0</v>
      </c>
      <c r="BN85" s="211">
        <f t="shared" si="51"/>
        <v>0</v>
      </c>
      <c r="BO85" s="211">
        <f t="shared" si="51"/>
        <v>0</v>
      </c>
      <c r="BP85" s="131"/>
      <c r="BQ85" s="308">
        <f t="shared" si="47"/>
        <v>0</v>
      </c>
      <c r="BR85" s="308">
        <f t="shared" si="48"/>
        <v>0</v>
      </c>
      <c r="BS85" s="131"/>
      <c r="BT85" s="131"/>
      <c r="BU85" s="131"/>
    </row>
    <row r="86" spans="1:73" s="177" customFormat="1" ht="13.8" customHeight="1" x14ac:dyDescent="0.25">
      <c r="A86" s="131"/>
      <c r="B86" s="241">
        <f t="shared" si="49"/>
        <v>76</v>
      </c>
      <c r="C86" s="242">
        <f t="shared" si="50"/>
        <v>10774.39</v>
      </c>
      <c r="D86" s="256"/>
      <c r="E86" s="257"/>
      <c r="F86" s="247">
        <f t="shared" si="39"/>
        <v>0</v>
      </c>
      <c r="G86" s="266"/>
      <c r="H86" s="267"/>
      <c r="I86" s="267"/>
      <c r="J86" s="268"/>
      <c r="K86" s="244">
        <f t="shared" si="40"/>
        <v>76</v>
      </c>
      <c r="L86" s="245">
        <f t="shared" si="41"/>
        <v>0</v>
      </c>
      <c r="M86" s="280"/>
      <c r="N86" s="281" t="s">
        <v>110</v>
      </c>
      <c r="O86" s="282"/>
      <c r="P86" s="282"/>
      <c r="Q86" s="283" t="s">
        <v>111</v>
      </c>
      <c r="R86" s="280"/>
      <c r="S86" s="281" t="s">
        <v>110</v>
      </c>
      <c r="T86" s="323"/>
      <c r="U86" s="322"/>
      <c r="V86" s="283" t="s">
        <v>111</v>
      </c>
      <c r="W86" s="246">
        <f t="shared" si="42"/>
        <v>76</v>
      </c>
      <c r="X86" s="285"/>
      <c r="Y86" s="281" t="s">
        <v>110</v>
      </c>
      <c r="Z86" s="284"/>
      <c r="AA86" s="284"/>
      <c r="AB86" s="283" t="s">
        <v>111</v>
      </c>
      <c r="AC86" s="285"/>
      <c r="AD86" s="267" t="s">
        <v>110</v>
      </c>
      <c r="AE86" s="284"/>
      <c r="AF86" s="284"/>
      <c r="AG86" s="268" t="s">
        <v>111</v>
      </c>
      <c r="AH86" s="46"/>
      <c r="AI86" s="131">
        <f t="shared" si="43"/>
        <v>0</v>
      </c>
      <c r="AJ86" s="131">
        <f t="shared" si="44"/>
        <v>0</v>
      </c>
      <c r="AK86" s="131">
        <f t="shared" si="45"/>
        <v>0</v>
      </c>
      <c r="AL86" s="131">
        <f t="shared" si="46"/>
        <v>0</v>
      </c>
      <c r="AM86" s="131"/>
      <c r="AN86" s="131"/>
      <c r="AO86" s="143"/>
      <c r="AP86" s="131"/>
      <c r="AQ86" s="143"/>
      <c r="AR86" s="222"/>
      <c r="AS86" s="143"/>
      <c r="AT86" s="152"/>
      <c r="AU86" s="131"/>
      <c r="AV86" s="152"/>
      <c r="AW86" s="131"/>
      <c r="AX86" s="131"/>
      <c r="AY86" s="131"/>
      <c r="AZ86" s="131"/>
      <c r="BA86" s="131"/>
      <c r="BB86" s="211">
        <f t="shared" si="51"/>
        <v>0</v>
      </c>
      <c r="BC86" s="211">
        <f t="shared" si="51"/>
        <v>0</v>
      </c>
      <c r="BD86" s="211">
        <f t="shared" si="51"/>
        <v>0</v>
      </c>
      <c r="BE86" s="211">
        <f t="shared" si="51"/>
        <v>0</v>
      </c>
      <c r="BF86" s="211">
        <f t="shared" si="51"/>
        <v>0</v>
      </c>
      <c r="BG86" s="211">
        <f t="shared" si="51"/>
        <v>0</v>
      </c>
      <c r="BH86" s="211">
        <f t="shared" si="51"/>
        <v>0</v>
      </c>
      <c r="BI86" s="211">
        <f t="shared" si="51"/>
        <v>0</v>
      </c>
      <c r="BJ86" s="211">
        <f t="shared" si="51"/>
        <v>0</v>
      </c>
      <c r="BK86" s="211">
        <f t="shared" si="51"/>
        <v>0</v>
      </c>
      <c r="BL86" s="211">
        <f t="shared" si="51"/>
        <v>0</v>
      </c>
      <c r="BM86" s="211">
        <f t="shared" si="51"/>
        <v>0</v>
      </c>
      <c r="BN86" s="211">
        <f t="shared" si="51"/>
        <v>0</v>
      </c>
      <c r="BO86" s="211">
        <f t="shared" si="51"/>
        <v>0</v>
      </c>
      <c r="BP86" s="131"/>
      <c r="BQ86" s="308">
        <f t="shared" si="47"/>
        <v>0</v>
      </c>
      <c r="BR86" s="308">
        <f t="shared" si="48"/>
        <v>0</v>
      </c>
      <c r="BS86" s="131"/>
      <c r="BT86" s="131"/>
      <c r="BU86" s="131"/>
    </row>
    <row r="87" spans="1:73" s="177" customFormat="1" ht="13.8" customHeight="1" x14ac:dyDescent="0.25">
      <c r="A87" s="131"/>
      <c r="B87" s="241">
        <f t="shared" si="49"/>
        <v>77</v>
      </c>
      <c r="C87" s="242">
        <f t="shared" si="50"/>
        <v>10774.39</v>
      </c>
      <c r="D87" s="256"/>
      <c r="E87" s="257"/>
      <c r="F87" s="247">
        <f t="shared" si="39"/>
        <v>0</v>
      </c>
      <c r="G87" s="266"/>
      <c r="H87" s="267"/>
      <c r="I87" s="267"/>
      <c r="J87" s="268"/>
      <c r="K87" s="244">
        <f t="shared" si="40"/>
        <v>77</v>
      </c>
      <c r="L87" s="245">
        <f t="shared" si="41"/>
        <v>0</v>
      </c>
      <c r="M87" s="280"/>
      <c r="N87" s="281" t="s">
        <v>110</v>
      </c>
      <c r="O87" s="282"/>
      <c r="P87" s="282"/>
      <c r="Q87" s="283" t="s">
        <v>111</v>
      </c>
      <c r="R87" s="280"/>
      <c r="S87" s="281" t="s">
        <v>110</v>
      </c>
      <c r="T87" s="323"/>
      <c r="U87" s="322"/>
      <c r="V87" s="283" t="s">
        <v>111</v>
      </c>
      <c r="W87" s="246">
        <f t="shared" si="42"/>
        <v>77</v>
      </c>
      <c r="X87" s="285"/>
      <c r="Y87" s="281" t="s">
        <v>110</v>
      </c>
      <c r="Z87" s="284"/>
      <c r="AA87" s="284"/>
      <c r="AB87" s="283" t="s">
        <v>111</v>
      </c>
      <c r="AC87" s="285"/>
      <c r="AD87" s="267" t="s">
        <v>110</v>
      </c>
      <c r="AE87" s="284"/>
      <c r="AF87" s="284"/>
      <c r="AG87" s="268" t="s">
        <v>111</v>
      </c>
      <c r="AH87" s="46"/>
      <c r="AI87" s="131">
        <f t="shared" si="43"/>
        <v>0</v>
      </c>
      <c r="AJ87" s="131">
        <f t="shared" si="44"/>
        <v>0</v>
      </c>
      <c r="AK87" s="131">
        <f t="shared" si="45"/>
        <v>0</v>
      </c>
      <c r="AL87" s="131">
        <f t="shared" si="46"/>
        <v>0</v>
      </c>
      <c r="AM87" s="131"/>
      <c r="AN87" s="131"/>
      <c r="AO87" s="143"/>
      <c r="AP87" s="131"/>
      <c r="AQ87" s="143"/>
      <c r="AR87" s="222"/>
      <c r="AS87" s="143"/>
      <c r="AT87" s="152"/>
      <c r="AU87" s="131"/>
      <c r="AV87" s="152"/>
      <c r="AW87" s="131"/>
      <c r="AX87" s="131"/>
      <c r="AY87" s="131"/>
      <c r="AZ87" s="131"/>
      <c r="BA87" s="131"/>
      <c r="BB87" s="211">
        <f t="shared" si="51"/>
        <v>0</v>
      </c>
      <c r="BC87" s="211">
        <f t="shared" si="51"/>
        <v>0</v>
      </c>
      <c r="BD87" s="211">
        <f t="shared" si="51"/>
        <v>0</v>
      </c>
      <c r="BE87" s="211">
        <f t="shared" si="51"/>
        <v>0</v>
      </c>
      <c r="BF87" s="211">
        <f t="shared" si="51"/>
        <v>0</v>
      </c>
      <c r="BG87" s="211">
        <f t="shared" si="51"/>
        <v>0</v>
      </c>
      <c r="BH87" s="211">
        <f t="shared" si="51"/>
        <v>0</v>
      </c>
      <c r="BI87" s="211">
        <f t="shared" si="51"/>
        <v>0</v>
      </c>
      <c r="BJ87" s="211">
        <f t="shared" si="51"/>
        <v>0</v>
      </c>
      <c r="BK87" s="211">
        <f t="shared" si="51"/>
        <v>0</v>
      </c>
      <c r="BL87" s="211">
        <f t="shared" si="51"/>
        <v>0</v>
      </c>
      <c r="BM87" s="211">
        <f t="shared" si="51"/>
        <v>0</v>
      </c>
      <c r="BN87" s="211">
        <f t="shared" si="51"/>
        <v>0</v>
      </c>
      <c r="BO87" s="211">
        <f t="shared" si="51"/>
        <v>0</v>
      </c>
      <c r="BP87" s="131"/>
      <c r="BQ87" s="308">
        <f t="shared" si="47"/>
        <v>0</v>
      </c>
      <c r="BR87" s="308">
        <f t="shared" si="48"/>
        <v>0</v>
      </c>
      <c r="BS87" s="131"/>
      <c r="BT87" s="131"/>
      <c r="BU87" s="131"/>
    </row>
    <row r="88" spans="1:73" s="177" customFormat="1" ht="13.8" customHeight="1" x14ac:dyDescent="0.25">
      <c r="A88" s="131"/>
      <c r="B88" s="241">
        <f t="shared" si="49"/>
        <v>78</v>
      </c>
      <c r="C88" s="242">
        <f t="shared" si="50"/>
        <v>10774.39</v>
      </c>
      <c r="D88" s="256"/>
      <c r="E88" s="257"/>
      <c r="F88" s="247">
        <f t="shared" si="39"/>
        <v>0</v>
      </c>
      <c r="G88" s="266"/>
      <c r="H88" s="267"/>
      <c r="I88" s="267"/>
      <c r="J88" s="268"/>
      <c r="K88" s="244">
        <f t="shared" si="40"/>
        <v>78</v>
      </c>
      <c r="L88" s="245">
        <f t="shared" si="41"/>
        <v>0</v>
      </c>
      <c r="M88" s="280"/>
      <c r="N88" s="281" t="s">
        <v>110</v>
      </c>
      <c r="O88" s="282"/>
      <c r="P88" s="282"/>
      <c r="Q88" s="283" t="s">
        <v>111</v>
      </c>
      <c r="R88" s="280"/>
      <c r="S88" s="281" t="s">
        <v>110</v>
      </c>
      <c r="T88" s="323"/>
      <c r="U88" s="322"/>
      <c r="V88" s="283" t="s">
        <v>111</v>
      </c>
      <c r="W88" s="246">
        <f t="shared" si="42"/>
        <v>78</v>
      </c>
      <c r="X88" s="285"/>
      <c r="Y88" s="281" t="s">
        <v>110</v>
      </c>
      <c r="Z88" s="284"/>
      <c r="AA88" s="284"/>
      <c r="AB88" s="283" t="s">
        <v>111</v>
      </c>
      <c r="AC88" s="285"/>
      <c r="AD88" s="267" t="s">
        <v>110</v>
      </c>
      <c r="AE88" s="284"/>
      <c r="AF88" s="284"/>
      <c r="AG88" s="268" t="s">
        <v>111</v>
      </c>
      <c r="AH88" s="46"/>
      <c r="AI88" s="131">
        <f t="shared" si="43"/>
        <v>0</v>
      </c>
      <c r="AJ88" s="131">
        <f t="shared" si="44"/>
        <v>0</v>
      </c>
      <c r="AK88" s="131">
        <f t="shared" si="45"/>
        <v>0</v>
      </c>
      <c r="AL88" s="131">
        <f t="shared" si="46"/>
        <v>0</v>
      </c>
      <c r="AM88" s="131"/>
      <c r="AN88" s="131"/>
      <c r="AO88" s="143"/>
      <c r="AP88" s="131"/>
      <c r="AQ88" s="143"/>
      <c r="AR88" s="222"/>
      <c r="AS88" s="143"/>
      <c r="AT88" s="152"/>
      <c r="AU88" s="131"/>
      <c r="AV88" s="152"/>
      <c r="AW88" s="131"/>
      <c r="AX88" s="131"/>
      <c r="AY88" s="131"/>
      <c r="AZ88" s="131"/>
      <c r="BA88" s="131"/>
      <c r="BB88" s="211">
        <f t="shared" si="51"/>
        <v>0</v>
      </c>
      <c r="BC88" s="211">
        <f t="shared" si="51"/>
        <v>0</v>
      </c>
      <c r="BD88" s="211">
        <f t="shared" si="51"/>
        <v>0</v>
      </c>
      <c r="BE88" s="211">
        <f t="shared" si="51"/>
        <v>0</v>
      </c>
      <c r="BF88" s="211">
        <f t="shared" si="51"/>
        <v>0</v>
      </c>
      <c r="BG88" s="211">
        <f t="shared" si="51"/>
        <v>0</v>
      </c>
      <c r="BH88" s="211">
        <f t="shared" si="51"/>
        <v>0</v>
      </c>
      <c r="BI88" s="211">
        <f t="shared" si="51"/>
        <v>0</v>
      </c>
      <c r="BJ88" s="211">
        <f t="shared" si="51"/>
        <v>0</v>
      </c>
      <c r="BK88" s="211">
        <f t="shared" si="51"/>
        <v>0</v>
      </c>
      <c r="BL88" s="211">
        <f t="shared" si="51"/>
        <v>0</v>
      </c>
      <c r="BM88" s="211">
        <f t="shared" si="51"/>
        <v>0</v>
      </c>
      <c r="BN88" s="211">
        <f t="shared" si="51"/>
        <v>0</v>
      </c>
      <c r="BO88" s="211">
        <f t="shared" si="51"/>
        <v>0</v>
      </c>
      <c r="BP88" s="131"/>
      <c r="BQ88" s="308">
        <f t="shared" si="47"/>
        <v>0</v>
      </c>
      <c r="BR88" s="308">
        <f t="shared" si="48"/>
        <v>0</v>
      </c>
      <c r="BS88" s="131"/>
      <c r="BT88" s="131"/>
      <c r="BU88" s="131"/>
    </row>
    <row r="89" spans="1:73" s="177" customFormat="1" ht="13.8" customHeight="1" x14ac:dyDescent="0.25">
      <c r="A89" s="131"/>
      <c r="B89" s="241">
        <f t="shared" si="49"/>
        <v>79</v>
      </c>
      <c r="C89" s="242">
        <f t="shared" si="50"/>
        <v>10774.39</v>
      </c>
      <c r="D89" s="256"/>
      <c r="E89" s="257"/>
      <c r="F89" s="247">
        <f t="shared" si="39"/>
        <v>0</v>
      </c>
      <c r="G89" s="266"/>
      <c r="H89" s="267"/>
      <c r="I89" s="267"/>
      <c r="J89" s="268"/>
      <c r="K89" s="244">
        <f t="shared" si="40"/>
        <v>79</v>
      </c>
      <c r="L89" s="245">
        <f t="shared" si="41"/>
        <v>0</v>
      </c>
      <c r="M89" s="280"/>
      <c r="N89" s="281" t="s">
        <v>110</v>
      </c>
      <c r="O89" s="282"/>
      <c r="P89" s="282"/>
      <c r="Q89" s="283" t="s">
        <v>111</v>
      </c>
      <c r="R89" s="280"/>
      <c r="S89" s="281" t="s">
        <v>110</v>
      </c>
      <c r="T89" s="323"/>
      <c r="U89" s="322"/>
      <c r="V89" s="283" t="s">
        <v>111</v>
      </c>
      <c r="W89" s="246">
        <f t="shared" si="42"/>
        <v>79</v>
      </c>
      <c r="X89" s="285"/>
      <c r="Y89" s="281" t="s">
        <v>110</v>
      </c>
      <c r="Z89" s="284"/>
      <c r="AA89" s="284"/>
      <c r="AB89" s="283" t="s">
        <v>111</v>
      </c>
      <c r="AC89" s="285"/>
      <c r="AD89" s="267" t="s">
        <v>110</v>
      </c>
      <c r="AE89" s="284"/>
      <c r="AF89" s="284"/>
      <c r="AG89" s="268" t="s">
        <v>111</v>
      </c>
      <c r="AH89" s="46"/>
      <c r="AI89" s="131">
        <f t="shared" si="43"/>
        <v>0</v>
      </c>
      <c r="AJ89" s="131">
        <f t="shared" si="44"/>
        <v>0</v>
      </c>
      <c r="AK89" s="131">
        <f t="shared" si="45"/>
        <v>0</v>
      </c>
      <c r="AL89" s="131">
        <f t="shared" si="46"/>
        <v>0</v>
      </c>
      <c r="AM89" s="131"/>
      <c r="AN89" s="131"/>
      <c r="AO89" s="143"/>
      <c r="AP89" s="131"/>
      <c r="AQ89" s="143"/>
      <c r="AR89" s="222"/>
      <c r="AS89" s="143"/>
      <c r="AT89" s="152"/>
      <c r="AU89" s="131"/>
      <c r="AV89" s="152"/>
      <c r="AW89" s="131"/>
      <c r="AX89" s="131"/>
      <c r="AY89" s="131"/>
      <c r="AZ89" s="131"/>
      <c r="BA89" s="131"/>
      <c r="BB89" s="211">
        <f t="shared" si="51"/>
        <v>0</v>
      </c>
      <c r="BC89" s="211">
        <f t="shared" si="51"/>
        <v>0</v>
      </c>
      <c r="BD89" s="211">
        <f t="shared" si="51"/>
        <v>0</v>
      </c>
      <c r="BE89" s="211">
        <f t="shared" si="51"/>
        <v>0</v>
      </c>
      <c r="BF89" s="211">
        <f t="shared" si="51"/>
        <v>0</v>
      </c>
      <c r="BG89" s="211">
        <f t="shared" si="51"/>
        <v>0</v>
      </c>
      <c r="BH89" s="211">
        <f t="shared" si="51"/>
        <v>0</v>
      </c>
      <c r="BI89" s="211">
        <f t="shared" si="51"/>
        <v>0</v>
      </c>
      <c r="BJ89" s="211">
        <f t="shared" si="51"/>
        <v>0</v>
      </c>
      <c r="BK89" s="211">
        <f t="shared" si="51"/>
        <v>0</v>
      </c>
      <c r="BL89" s="211">
        <f t="shared" si="51"/>
        <v>0</v>
      </c>
      <c r="BM89" s="211">
        <f t="shared" si="51"/>
        <v>0</v>
      </c>
      <c r="BN89" s="211">
        <f t="shared" si="51"/>
        <v>0</v>
      </c>
      <c r="BO89" s="211">
        <f t="shared" si="51"/>
        <v>0</v>
      </c>
      <c r="BP89" s="131"/>
      <c r="BQ89" s="308">
        <f t="shared" si="47"/>
        <v>0</v>
      </c>
      <c r="BR89" s="308">
        <f t="shared" si="48"/>
        <v>0</v>
      </c>
      <c r="BS89" s="131"/>
      <c r="BT89" s="131"/>
      <c r="BU89" s="131"/>
    </row>
    <row r="90" spans="1:73" s="177" customFormat="1" ht="13.8" customHeight="1" x14ac:dyDescent="0.25">
      <c r="A90" s="131"/>
      <c r="B90" s="241">
        <f t="shared" si="49"/>
        <v>80</v>
      </c>
      <c r="C90" s="242">
        <f t="shared" si="50"/>
        <v>10774.39</v>
      </c>
      <c r="D90" s="256"/>
      <c r="E90" s="257"/>
      <c r="F90" s="247">
        <f t="shared" si="39"/>
        <v>0</v>
      </c>
      <c r="G90" s="266"/>
      <c r="H90" s="267"/>
      <c r="I90" s="267"/>
      <c r="J90" s="268"/>
      <c r="K90" s="244">
        <f t="shared" si="40"/>
        <v>80</v>
      </c>
      <c r="L90" s="245">
        <f t="shared" si="41"/>
        <v>0</v>
      </c>
      <c r="M90" s="280"/>
      <c r="N90" s="281" t="s">
        <v>110</v>
      </c>
      <c r="O90" s="282"/>
      <c r="P90" s="282"/>
      <c r="Q90" s="283" t="s">
        <v>111</v>
      </c>
      <c r="R90" s="280"/>
      <c r="S90" s="281" t="s">
        <v>110</v>
      </c>
      <c r="T90" s="323"/>
      <c r="U90" s="322"/>
      <c r="V90" s="283" t="s">
        <v>111</v>
      </c>
      <c r="W90" s="246">
        <f t="shared" si="42"/>
        <v>80</v>
      </c>
      <c r="X90" s="285"/>
      <c r="Y90" s="281" t="s">
        <v>110</v>
      </c>
      <c r="Z90" s="284"/>
      <c r="AA90" s="284"/>
      <c r="AB90" s="283" t="s">
        <v>111</v>
      </c>
      <c r="AC90" s="285"/>
      <c r="AD90" s="267" t="s">
        <v>110</v>
      </c>
      <c r="AE90" s="284"/>
      <c r="AF90" s="284"/>
      <c r="AG90" s="268" t="s">
        <v>111</v>
      </c>
      <c r="AH90" s="46"/>
      <c r="AI90" s="131">
        <f t="shared" si="43"/>
        <v>0</v>
      </c>
      <c r="AJ90" s="131">
        <f t="shared" si="44"/>
        <v>0</v>
      </c>
      <c r="AK90" s="131">
        <f t="shared" si="45"/>
        <v>0</v>
      </c>
      <c r="AL90" s="131">
        <f t="shared" si="46"/>
        <v>0</v>
      </c>
      <c r="AM90" s="131"/>
      <c r="AN90" s="131"/>
      <c r="AO90" s="143"/>
      <c r="AP90" s="131"/>
      <c r="AQ90" s="143"/>
      <c r="AR90" s="222"/>
      <c r="AS90" s="143"/>
      <c r="AT90" s="152"/>
      <c r="AU90" s="131"/>
      <c r="AV90" s="152"/>
      <c r="AW90" s="131"/>
      <c r="AX90" s="131"/>
      <c r="AY90" s="131"/>
      <c r="AZ90" s="131"/>
      <c r="BA90" s="131"/>
      <c r="BB90" s="211">
        <f t="shared" si="51"/>
        <v>0</v>
      </c>
      <c r="BC90" s="211">
        <f t="shared" si="51"/>
        <v>0</v>
      </c>
      <c r="BD90" s="211">
        <f t="shared" si="51"/>
        <v>0</v>
      </c>
      <c r="BE90" s="211">
        <f t="shared" si="51"/>
        <v>0</v>
      </c>
      <c r="BF90" s="211">
        <f t="shared" si="51"/>
        <v>0</v>
      </c>
      <c r="BG90" s="211">
        <f t="shared" si="51"/>
        <v>0</v>
      </c>
      <c r="BH90" s="211">
        <f t="shared" si="51"/>
        <v>0</v>
      </c>
      <c r="BI90" s="211">
        <f t="shared" si="51"/>
        <v>0</v>
      </c>
      <c r="BJ90" s="211">
        <f t="shared" si="51"/>
        <v>0</v>
      </c>
      <c r="BK90" s="211">
        <f t="shared" si="51"/>
        <v>0</v>
      </c>
      <c r="BL90" s="211">
        <f t="shared" si="51"/>
        <v>0</v>
      </c>
      <c r="BM90" s="211">
        <f t="shared" si="51"/>
        <v>0</v>
      </c>
      <c r="BN90" s="211">
        <f t="shared" si="51"/>
        <v>0</v>
      </c>
      <c r="BO90" s="211">
        <f t="shared" si="51"/>
        <v>0</v>
      </c>
      <c r="BP90" s="131"/>
      <c r="BQ90" s="308">
        <f t="shared" si="47"/>
        <v>0</v>
      </c>
      <c r="BR90" s="308">
        <f t="shared" si="48"/>
        <v>0</v>
      </c>
      <c r="BS90" s="131"/>
      <c r="BT90" s="131"/>
      <c r="BU90" s="131"/>
    </row>
    <row r="91" spans="1:73" s="177" customFormat="1" ht="13.8" customHeight="1" x14ac:dyDescent="0.25">
      <c r="A91" s="131"/>
      <c r="B91" s="241">
        <f t="shared" si="49"/>
        <v>81</v>
      </c>
      <c r="C91" s="242">
        <f t="shared" si="50"/>
        <v>10774.39</v>
      </c>
      <c r="D91" s="256"/>
      <c r="E91" s="257"/>
      <c r="F91" s="247">
        <f t="shared" si="39"/>
        <v>0</v>
      </c>
      <c r="G91" s="266"/>
      <c r="H91" s="267"/>
      <c r="I91" s="267"/>
      <c r="J91" s="268"/>
      <c r="K91" s="244">
        <f t="shared" si="40"/>
        <v>81</v>
      </c>
      <c r="L91" s="245">
        <f t="shared" si="41"/>
        <v>0</v>
      </c>
      <c r="M91" s="280"/>
      <c r="N91" s="281" t="s">
        <v>110</v>
      </c>
      <c r="O91" s="282"/>
      <c r="P91" s="282"/>
      <c r="Q91" s="283" t="s">
        <v>111</v>
      </c>
      <c r="R91" s="280"/>
      <c r="S91" s="281" t="s">
        <v>110</v>
      </c>
      <c r="T91" s="323"/>
      <c r="U91" s="322"/>
      <c r="V91" s="283" t="s">
        <v>111</v>
      </c>
      <c r="W91" s="246">
        <f t="shared" si="42"/>
        <v>81</v>
      </c>
      <c r="X91" s="285"/>
      <c r="Y91" s="281" t="s">
        <v>110</v>
      </c>
      <c r="Z91" s="284"/>
      <c r="AA91" s="284"/>
      <c r="AB91" s="283" t="s">
        <v>111</v>
      </c>
      <c r="AC91" s="285"/>
      <c r="AD91" s="267" t="s">
        <v>110</v>
      </c>
      <c r="AE91" s="284"/>
      <c r="AF91" s="284"/>
      <c r="AG91" s="268" t="s">
        <v>111</v>
      </c>
      <c r="AH91" s="46"/>
      <c r="AI91" s="131">
        <f t="shared" si="43"/>
        <v>0</v>
      </c>
      <c r="AJ91" s="131">
        <f t="shared" si="44"/>
        <v>0</v>
      </c>
      <c r="AK91" s="131">
        <f t="shared" si="45"/>
        <v>0</v>
      </c>
      <c r="AL91" s="131">
        <f t="shared" si="46"/>
        <v>0</v>
      </c>
      <c r="AM91" s="131"/>
      <c r="AN91" s="131"/>
      <c r="AO91" s="143"/>
      <c r="AP91" s="131"/>
      <c r="AQ91" s="143"/>
      <c r="AR91" s="222"/>
      <c r="AS91" s="143"/>
      <c r="AT91" s="152"/>
      <c r="AU91" s="131"/>
      <c r="AV91" s="152"/>
      <c r="AW91" s="131"/>
      <c r="AX91" s="131"/>
      <c r="AY91" s="131"/>
      <c r="AZ91" s="131"/>
      <c r="BA91" s="131"/>
      <c r="BB91" s="211">
        <f t="shared" ref="BB91:BO100" si="52">IF($N91=BB$10,IF($O91 = "",$M91 * -1,$M91),0)+IF($S91=BB$10,IF($T91 = "",$R91 * -1,$R91),0)+IF($Y91=BB$10,IF($Z91 = "",$X91 * -1,$X91),0)+IF($AD91=BB$10,IF($AE91 = "",$AC91* -1,$AC91 ),0)</f>
        <v>0</v>
      </c>
      <c r="BC91" s="211">
        <f t="shared" si="52"/>
        <v>0</v>
      </c>
      <c r="BD91" s="211">
        <f t="shared" si="52"/>
        <v>0</v>
      </c>
      <c r="BE91" s="211">
        <f t="shared" si="52"/>
        <v>0</v>
      </c>
      <c r="BF91" s="211">
        <f t="shared" si="52"/>
        <v>0</v>
      </c>
      <c r="BG91" s="211">
        <f t="shared" si="52"/>
        <v>0</v>
      </c>
      <c r="BH91" s="211">
        <f t="shared" si="52"/>
        <v>0</v>
      </c>
      <c r="BI91" s="211">
        <f t="shared" si="52"/>
        <v>0</v>
      </c>
      <c r="BJ91" s="211">
        <f t="shared" si="52"/>
        <v>0</v>
      </c>
      <c r="BK91" s="211">
        <f t="shared" si="52"/>
        <v>0</v>
      </c>
      <c r="BL91" s="211">
        <f t="shared" si="52"/>
        <v>0</v>
      </c>
      <c r="BM91" s="211">
        <f t="shared" si="52"/>
        <v>0</v>
      </c>
      <c r="BN91" s="211">
        <f t="shared" si="52"/>
        <v>0</v>
      </c>
      <c r="BO91" s="211">
        <f t="shared" si="52"/>
        <v>0</v>
      </c>
      <c r="BP91" s="131"/>
      <c r="BQ91" s="308">
        <f t="shared" si="47"/>
        <v>0</v>
      </c>
      <c r="BR91" s="308">
        <f t="shared" si="48"/>
        <v>0</v>
      </c>
      <c r="BS91" s="131"/>
      <c r="BT91" s="131"/>
      <c r="BU91" s="131"/>
    </row>
    <row r="92" spans="1:73" s="177" customFormat="1" ht="13.8" customHeight="1" x14ac:dyDescent="0.25">
      <c r="A92" s="131"/>
      <c r="B92" s="241">
        <f t="shared" si="49"/>
        <v>82</v>
      </c>
      <c r="C92" s="242">
        <f t="shared" si="50"/>
        <v>10774.39</v>
      </c>
      <c r="D92" s="256"/>
      <c r="E92" s="257"/>
      <c r="F92" s="247">
        <f t="shared" si="39"/>
        <v>0</v>
      </c>
      <c r="G92" s="266"/>
      <c r="H92" s="267"/>
      <c r="I92" s="267"/>
      <c r="J92" s="268"/>
      <c r="K92" s="244">
        <f t="shared" si="40"/>
        <v>82</v>
      </c>
      <c r="L92" s="245">
        <f t="shared" si="41"/>
        <v>0</v>
      </c>
      <c r="M92" s="280"/>
      <c r="N92" s="281" t="s">
        <v>110</v>
      </c>
      <c r="O92" s="282"/>
      <c r="P92" s="282"/>
      <c r="Q92" s="283" t="s">
        <v>111</v>
      </c>
      <c r="R92" s="280"/>
      <c r="S92" s="281" t="s">
        <v>110</v>
      </c>
      <c r="T92" s="323"/>
      <c r="U92" s="322"/>
      <c r="V92" s="283" t="s">
        <v>111</v>
      </c>
      <c r="W92" s="246">
        <f t="shared" si="42"/>
        <v>82</v>
      </c>
      <c r="X92" s="285"/>
      <c r="Y92" s="281" t="s">
        <v>110</v>
      </c>
      <c r="Z92" s="284"/>
      <c r="AA92" s="284"/>
      <c r="AB92" s="283" t="s">
        <v>111</v>
      </c>
      <c r="AC92" s="285"/>
      <c r="AD92" s="267" t="s">
        <v>110</v>
      </c>
      <c r="AE92" s="284"/>
      <c r="AF92" s="284"/>
      <c r="AG92" s="268" t="s">
        <v>111</v>
      </c>
      <c r="AH92" s="46"/>
      <c r="AI92" s="131">
        <f t="shared" si="43"/>
        <v>0</v>
      </c>
      <c r="AJ92" s="131">
        <f t="shared" si="44"/>
        <v>0</v>
      </c>
      <c r="AK92" s="131">
        <f t="shared" si="45"/>
        <v>0</v>
      </c>
      <c r="AL92" s="131">
        <f t="shared" si="46"/>
        <v>0</v>
      </c>
      <c r="AM92" s="131"/>
      <c r="AN92" s="131"/>
      <c r="AO92" s="143"/>
      <c r="AP92" s="131"/>
      <c r="AQ92" s="143"/>
      <c r="AR92" s="222"/>
      <c r="AS92" s="143"/>
      <c r="AT92" s="152"/>
      <c r="AU92" s="131"/>
      <c r="AV92" s="152"/>
      <c r="AW92" s="131"/>
      <c r="AX92" s="131"/>
      <c r="AY92" s="131"/>
      <c r="AZ92" s="131"/>
      <c r="BA92" s="131"/>
      <c r="BB92" s="211">
        <f t="shared" si="52"/>
        <v>0</v>
      </c>
      <c r="BC92" s="211">
        <f t="shared" si="52"/>
        <v>0</v>
      </c>
      <c r="BD92" s="211">
        <f t="shared" si="52"/>
        <v>0</v>
      </c>
      <c r="BE92" s="211">
        <f t="shared" si="52"/>
        <v>0</v>
      </c>
      <c r="BF92" s="211">
        <f t="shared" si="52"/>
        <v>0</v>
      </c>
      <c r="BG92" s="211">
        <f t="shared" si="52"/>
        <v>0</v>
      </c>
      <c r="BH92" s="211">
        <f t="shared" si="52"/>
        <v>0</v>
      </c>
      <c r="BI92" s="211">
        <f t="shared" si="52"/>
        <v>0</v>
      </c>
      <c r="BJ92" s="211">
        <f t="shared" si="52"/>
        <v>0</v>
      </c>
      <c r="BK92" s="211">
        <f t="shared" si="52"/>
        <v>0</v>
      </c>
      <c r="BL92" s="211">
        <f t="shared" si="52"/>
        <v>0</v>
      </c>
      <c r="BM92" s="211">
        <f t="shared" si="52"/>
        <v>0</v>
      </c>
      <c r="BN92" s="211">
        <f t="shared" si="52"/>
        <v>0</v>
      </c>
      <c r="BO92" s="211">
        <f t="shared" si="52"/>
        <v>0</v>
      </c>
      <c r="BP92" s="131"/>
      <c r="BQ92" s="308">
        <f t="shared" si="47"/>
        <v>0</v>
      </c>
      <c r="BR92" s="308">
        <f t="shared" si="48"/>
        <v>0</v>
      </c>
      <c r="BS92" s="131"/>
      <c r="BT92" s="131"/>
      <c r="BU92" s="131"/>
    </row>
    <row r="93" spans="1:73" s="177" customFormat="1" ht="13.8" customHeight="1" x14ac:dyDescent="0.25">
      <c r="A93" s="131"/>
      <c r="B93" s="241">
        <f t="shared" si="49"/>
        <v>83</v>
      </c>
      <c r="C93" s="242">
        <f t="shared" si="50"/>
        <v>10774.39</v>
      </c>
      <c r="D93" s="256"/>
      <c r="E93" s="257"/>
      <c r="F93" s="247">
        <f t="shared" si="39"/>
        <v>0</v>
      </c>
      <c r="G93" s="266"/>
      <c r="H93" s="267"/>
      <c r="I93" s="267"/>
      <c r="J93" s="268"/>
      <c r="K93" s="244">
        <f t="shared" si="40"/>
        <v>83</v>
      </c>
      <c r="L93" s="245">
        <f t="shared" si="41"/>
        <v>0</v>
      </c>
      <c r="M93" s="280"/>
      <c r="N93" s="281" t="s">
        <v>110</v>
      </c>
      <c r="O93" s="282"/>
      <c r="P93" s="282"/>
      <c r="Q93" s="283" t="s">
        <v>111</v>
      </c>
      <c r="R93" s="280"/>
      <c r="S93" s="281" t="s">
        <v>110</v>
      </c>
      <c r="T93" s="323"/>
      <c r="U93" s="322"/>
      <c r="V93" s="283" t="s">
        <v>111</v>
      </c>
      <c r="W93" s="246">
        <f t="shared" si="42"/>
        <v>83</v>
      </c>
      <c r="X93" s="285"/>
      <c r="Y93" s="281" t="s">
        <v>110</v>
      </c>
      <c r="Z93" s="284"/>
      <c r="AA93" s="284"/>
      <c r="AB93" s="283" t="s">
        <v>111</v>
      </c>
      <c r="AC93" s="285"/>
      <c r="AD93" s="267" t="s">
        <v>110</v>
      </c>
      <c r="AE93" s="284"/>
      <c r="AF93" s="284"/>
      <c r="AG93" s="268" t="s">
        <v>111</v>
      </c>
      <c r="AH93" s="46"/>
      <c r="AI93" s="131">
        <f t="shared" si="43"/>
        <v>0</v>
      </c>
      <c r="AJ93" s="131">
        <f t="shared" si="44"/>
        <v>0</v>
      </c>
      <c r="AK93" s="131">
        <f t="shared" si="45"/>
        <v>0</v>
      </c>
      <c r="AL93" s="131">
        <f t="shared" si="46"/>
        <v>0</v>
      </c>
      <c r="AM93" s="131"/>
      <c r="AN93" s="131"/>
      <c r="AO93" s="143"/>
      <c r="AP93" s="131"/>
      <c r="AQ93" s="143"/>
      <c r="AR93" s="222"/>
      <c r="AS93" s="143"/>
      <c r="AT93" s="152"/>
      <c r="AU93" s="131"/>
      <c r="AV93" s="152"/>
      <c r="AW93" s="131"/>
      <c r="AX93" s="131"/>
      <c r="AY93" s="131"/>
      <c r="AZ93" s="131"/>
      <c r="BA93" s="131"/>
      <c r="BB93" s="211">
        <f t="shared" si="52"/>
        <v>0</v>
      </c>
      <c r="BC93" s="211">
        <f t="shared" si="52"/>
        <v>0</v>
      </c>
      <c r="BD93" s="211">
        <f t="shared" si="52"/>
        <v>0</v>
      </c>
      <c r="BE93" s="211">
        <f t="shared" si="52"/>
        <v>0</v>
      </c>
      <c r="BF93" s="211">
        <f t="shared" si="52"/>
        <v>0</v>
      </c>
      <c r="BG93" s="211">
        <f t="shared" si="52"/>
        <v>0</v>
      </c>
      <c r="BH93" s="211">
        <f t="shared" si="52"/>
        <v>0</v>
      </c>
      <c r="BI93" s="211">
        <f t="shared" si="52"/>
        <v>0</v>
      </c>
      <c r="BJ93" s="211">
        <f t="shared" si="52"/>
        <v>0</v>
      </c>
      <c r="BK93" s="211">
        <f t="shared" si="52"/>
        <v>0</v>
      </c>
      <c r="BL93" s="211">
        <f t="shared" si="52"/>
        <v>0</v>
      </c>
      <c r="BM93" s="211">
        <f t="shared" si="52"/>
        <v>0</v>
      </c>
      <c r="BN93" s="211">
        <f t="shared" si="52"/>
        <v>0</v>
      </c>
      <c r="BO93" s="211">
        <f t="shared" si="52"/>
        <v>0</v>
      </c>
      <c r="BP93" s="131"/>
      <c r="BQ93" s="308">
        <f t="shared" si="47"/>
        <v>0</v>
      </c>
      <c r="BR93" s="308">
        <f t="shared" si="48"/>
        <v>0</v>
      </c>
      <c r="BS93" s="131"/>
      <c r="BT93" s="131"/>
      <c r="BU93" s="131"/>
    </row>
    <row r="94" spans="1:73" s="177" customFormat="1" ht="13.8" customHeight="1" x14ac:dyDescent="0.25">
      <c r="A94" s="131"/>
      <c r="B94" s="241">
        <f t="shared" si="49"/>
        <v>84</v>
      </c>
      <c r="C94" s="242">
        <f t="shared" si="50"/>
        <v>10774.39</v>
      </c>
      <c r="D94" s="256"/>
      <c r="E94" s="257"/>
      <c r="F94" s="247">
        <f t="shared" si="39"/>
        <v>0</v>
      </c>
      <c r="G94" s="266"/>
      <c r="H94" s="267"/>
      <c r="I94" s="267"/>
      <c r="J94" s="268"/>
      <c r="K94" s="244">
        <f t="shared" si="40"/>
        <v>84</v>
      </c>
      <c r="L94" s="245">
        <f t="shared" si="41"/>
        <v>0</v>
      </c>
      <c r="M94" s="280"/>
      <c r="N94" s="281" t="s">
        <v>110</v>
      </c>
      <c r="O94" s="282"/>
      <c r="P94" s="282"/>
      <c r="Q94" s="283" t="s">
        <v>111</v>
      </c>
      <c r="R94" s="280"/>
      <c r="S94" s="281" t="s">
        <v>110</v>
      </c>
      <c r="T94" s="323"/>
      <c r="U94" s="322"/>
      <c r="V94" s="283" t="s">
        <v>111</v>
      </c>
      <c r="W94" s="246">
        <f t="shared" si="42"/>
        <v>84</v>
      </c>
      <c r="X94" s="285"/>
      <c r="Y94" s="281" t="s">
        <v>110</v>
      </c>
      <c r="Z94" s="284"/>
      <c r="AA94" s="284"/>
      <c r="AB94" s="283" t="s">
        <v>111</v>
      </c>
      <c r="AC94" s="285"/>
      <c r="AD94" s="267" t="s">
        <v>110</v>
      </c>
      <c r="AE94" s="284"/>
      <c r="AF94" s="284"/>
      <c r="AG94" s="268" t="s">
        <v>111</v>
      </c>
      <c r="AH94" s="46"/>
      <c r="AI94" s="131">
        <f t="shared" si="43"/>
        <v>0</v>
      </c>
      <c r="AJ94" s="131">
        <f t="shared" si="44"/>
        <v>0</v>
      </c>
      <c r="AK94" s="131">
        <f t="shared" si="45"/>
        <v>0</v>
      </c>
      <c r="AL94" s="131">
        <f t="shared" si="46"/>
        <v>0</v>
      </c>
      <c r="AM94" s="131"/>
      <c r="AN94" s="131"/>
      <c r="AO94" s="143"/>
      <c r="AP94" s="131"/>
      <c r="AQ94" s="143"/>
      <c r="AR94" s="222"/>
      <c r="AS94" s="143"/>
      <c r="AT94" s="152"/>
      <c r="AU94" s="131"/>
      <c r="AV94" s="152"/>
      <c r="AW94" s="131"/>
      <c r="AX94" s="131"/>
      <c r="AY94" s="131"/>
      <c r="AZ94" s="131"/>
      <c r="BA94" s="131"/>
      <c r="BB94" s="211">
        <f t="shared" si="52"/>
        <v>0</v>
      </c>
      <c r="BC94" s="211">
        <f t="shared" si="52"/>
        <v>0</v>
      </c>
      <c r="BD94" s="211">
        <f t="shared" si="52"/>
        <v>0</v>
      </c>
      <c r="BE94" s="211">
        <f t="shared" si="52"/>
        <v>0</v>
      </c>
      <c r="BF94" s="211">
        <f t="shared" si="52"/>
        <v>0</v>
      </c>
      <c r="BG94" s="211">
        <f t="shared" si="52"/>
        <v>0</v>
      </c>
      <c r="BH94" s="211">
        <f t="shared" si="52"/>
        <v>0</v>
      </c>
      <c r="BI94" s="211">
        <f t="shared" si="52"/>
        <v>0</v>
      </c>
      <c r="BJ94" s="211">
        <f t="shared" si="52"/>
        <v>0</v>
      </c>
      <c r="BK94" s="211">
        <f t="shared" si="52"/>
        <v>0</v>
      </c>
      <c r="BL94" s="211">
        <f t="shared" si="52"/>
        <v>0</v>
      </c>
      <c r="BM94" s="211">
        <f t="shared" si="52"/>
        <v>0</v>
      </c>
      <c r="BN94" s="211">
        <f t="shared" si="52"/>
        <v>0</v>
      </c>
      <c r="BO94" s="211">
        <f t="shared" si="52"/>
        <v>0</v>
      </c>
      <c r="BP94" s="131"/>
      <c r="BQ94" s="308">
        <f t="shared" si="47"/>
        <v>0</v>
      </c>
      <c r="BR94" s="308">
        <f t="shared" si="48"/>
        <v>0</v>
      </c>
      <c r="BS94" s="131"/>
      <c r="BT94" s="131"/>
      <c r="BU94" s="131"/>
    </row>
    <row r="95" spans="1:73" s="177" customFormat="1" ht="13.8" customHeight="1" x14ac:dyDescent="0.25">
      <c r="A95" s="131"/>
      <c r="B95" s="241">
        <f t="shared" si="49"/>
        <v>85</v>
      </c>
      <c r="C95" s="242">
        <f t="shared" si="50"/>
        <v>10774.39</v>
      </c>
      <c r="D95" s="256"/>
      <c r="E95" s="257"/>
      <c r="F95" s="247">
        <f t="shared" si="39"/>
        <v>0</v>
      </c>
      <c r="G95" s="266"/>
      <c r="H95" s="267"/>
      <c r="I95" s="267"/>
      <c r="J95" s="268"/>
      <c r="K95" s="244">
        <f t="shared" si="40"/>
        <v>85</v>
      </c>
      <c r="L95" s="245">
        <f t="shared" si="41"/>
        <v>0</v>
      </c>
      <c r="M95" s="280"/>
      <c r="N95" s="281" t="s">
        <v>110</v>
      </c>
      <c r="O95" s="282"/>
      <c r="P95" s="282"/>
      <c r="Q95" s="283" t="s">
        <v>111</v>
      </c>
      <c r="R95" s="280"/>
      <c r="S95" s="281" t="s">
        <v>110</v>
      </c>
      <c r="T95" s="323"/>
      <c r="U95" s="322"/>
      <c r="V95" s="283" t="s">
        <v>111</v>
      </c>
      <c r="W95" s="246">
        <f t="shared" si="42"/>
        <v>85</v>
      </c>
      <c r="X95" s="285"/>
      <c r="Y95" s="281" t="s">
        <v>110</v>
      </c>
      <c r="Z95" s="284"/>
      <c r="AA95" s="284"/>
      <c r="AB95" s="283" t="s">
        <v>111</v>
      </c>
      <c r="AC95" s="285"/>
      <c r="AD95" s="267" t="s">
        <v>110</v>
      </c>
      <c r="AE95" s="284"/>
      <c r="AF95" s="284"/>
      <c r="AG95" s="268" t="s">
        <v>111</v>
      </c>
      <c r="AH95" s="46"/>
      <c r="AI95" s="131">
        <f t="shared" si="43"/>
        <v>0</v>
      </c>
      <c r="AJ95" s="131">
        <f t="shared" si="44"/>
        <v>0</v>
      </c>
      <c r="AK95" s="131">
        <f t="shared" si="45"/>
        <v>0</v>
      </c>
      <c r="AL95" s="131">
        <f t="shared" si="46"/>
        <v>0</v>
      </c>
      <c r="AM95" s="131"/>
      <c r="AN95" s="131"/>
      <c r="AO95" s="143"/>
      <c r="AP95" s="131"/>
      <c r="AQ95" s="143"/>
      <c r="AR95" s="222"/>
      <c r="AS95" s="143"/>
      <c r="AT95" s="152"/>
      <c r="AU95" s="131"/>
      <c r="AV95" s="152"/>
      <c r="AW95" s="131"/>
      <c r="AX95" s="131"/>
      <c r="AY95" s="131"/>
      <c r="AZ95" s="131"/>
      <c r="BA95" s="131"/>
      <c r="BB95" s="211">
        <f t="shared" si="52"/>
        <v>0</v>
      </c>
      <c r="BC95" s="211">
        <f t="shared" si="52"/>
        <v>0</v>
      </c>
      <c r="BD95" s="211">
        <f t="shared" si="52"/>
        <v>0</v>
      </c>
      <c r="BE95" s="211">
        <f t="shared" si="52"/>
        <v>0</v>
      </c>
      <c r="BF95" s="211">
        <f t="shared" si="52"/>
        <v>0</v>
      </c>
      <c r="BG95" s="211">
        <f t="shared" si="52"/>
        <v>0</v>
      </c>
      <c r="BH95" s="211">
        <f t="shared" si="52"/>
        <v>0</v>
      </c>
      <c r="BI95" s="211">
        <f t="shared" si="52"/>
        <v>0</v>
      </c>
      <c r="BJ95" s="211">
        <f t="shared" si="52"/>
        <v>0</v>
      </c>
      <c r="BK95" s="211">
        <f t="shared" si="52"/>
        <v>0</v>
      </c>
      <c r="BL95" s="211">
        <f t="shared" si="52"/>
        <v>0</v>
      </c>
      <c r="BM95" s="211">
        <f t="shared" si="52"/>
        <v>0</v>
      </c>
      <c r="BN95" s="211">
        <f t="shared" si="52"/>
        <v>0</v>
      </c>
      <c r="BO95" s="211">
        <f t="shared" si="52"/>
        <v>0</v>
      </c>
      <c r="BP95" s="131"/>
      <c r="BQ95" s="308">
        <f t="shared" si="47"/>
        <v>0</v>
      </c>
      <c r="BR95" s="308">
        <f t="shared" si="48"/>
        <v>0</v>
      </c>
      <c r="BS95" s="131"/>
      <c r="BT95" s="131"/>
      <c r="BU95" s="131"/>
    </row>
    <row r="96" spans="1:73" s="177" customFormat="1" ht="13.8" customHeight="1" x14ac:dyDescent="0.25">
      <c r="A96" s="131"/>
      <c r="B96" s="241">
        <f t="shared" si="49"/>
        <v>86</v>
      </c>
      <c r="C96" s="242">
        <f t="shared" si="50"/>
        <v>10774.39</v>
      </c>
      <c r="D96" s="256"/>
      <c r="E96" s="257"/>
      <c r="F96" s="247">
        <f t="shared" si="39"/>
        <v>0</v>
      </c>
      <c r="G96" s="266"/>
      <c r="H96" s="267"/>
      <c r="I96" s="267"/>
      <c r="J96" s="268"/>
      <c r="K96" s="244">
        <f t="shared" si="40"/>
        <v>86</v>
      </c>
      <c r="L96" s="245">
        <f t="shared" si="41"/>
        <v>0</v>
      </c>
      <c r="M96" s="280"/>
      <c r="N96" s="281" t="s">
        <v>110</v>
      </c>
      <c r="O96" s="282"/>
      <c r="P96" s="282"/>
      <c r="Q96" s="283" t="s">
        <v>111</v>
      </c>
      <c r="R96" s="280"/>
      <c r="S96" s="281" t="s">
        <v>110</v>
      </c>
      <c r="T96" s="323"/>
      <c r="U96" s="322"/>
      <c r="V96" s="283" t="s">
        <v>111</v>
      </c>
      <c r="W96" s="246">
        <f t="shared" si="42"/>
        <v>86</v>
      </c>
      <c r="X96" s="285"/>
      <c r="Y96" s="281" t="s">
        <v>110</v>
      </c>
      <c r="Z96" s="284"/>
      <c r="AA96" s="284"/>
      <c r="AB96" s="283" t="s">
        <v>111</v>
      </c>
      <c r="AC96" s="285"/>
      <c r="AD96" s="267" t="s">
        <v>110</v>
      </c>
      <c r="AE96" s="284"/>
      <c r="AF96" s="284"/>
      <c r="AG96" s="268" t="s">
        <v>111</v>
      </c>
      <c r="AH96" s="46"/>
      <c r="AI96" s="131">
        <f t="shared" si="43"/>
        <v>0</v>
      </c>
      <c r="AJ96" s="131">
        <f t="shared" si="44"/>
        <v>0</v>
      </c>
      <c r="AK96" s="131">
        <f t="shared" si="45"/>
        <v>0</v>
      </c>
      <c r="AL96" s="131">
        <f t="shared" si="46"/>
        <v>0</v>
      </c>
      <c r="AM96" s="131"/>
      <c r="AN96" s="131"/>
      <c r="AO96" s="143"/>
      <c r="AP96" s="131"/>
      <c r="AQ96" s="143"/>
      <c r="AR96" s="222"/>
      <c r="AS96" s="143"/>
      <c r="AT96" s="152"/>
      <c r="AU96" s="131"/>
      <c r="AV96" s="152"/>
      <c r="AW96" s="131"/>
      <c r="AX96" s="131"/>
      <c r="AY96" s="131"/>
      <c r="AZ96" s="131"/>
      <c r="BA96" s="131"/>
      <c r="BB96" s="211">
        <f t="shared" si="52"/>
        <v>0</v>
      </c>
      <c r="BC96" s="211">
        <f t="shared" si="52"/>
        <v>0</v>
      </c>
      <c r="BD96" s="211">
        <f t="shared" si="52"/>
        <v>0</v>
      </c>
      <c r="BE96" s="211">
        <f t="shared" si="52"/>
        <v>0</v>
      </c>
      <c r="BF96" s="211">
        <f t="shared" si="52"/>
        <v>0</v>
      </c>
      <c r="BG96" s="211">
        <f t="shared" si="52"/>
        <v>0</v>
      </c>
      <c r="BH96" s="211">
        <f t="shared" si="52"/>
        <v>0</v>
      </c>
      <c r="BI96" s="211">
        <f t="shared" si="52"/>
        <v>0</v>
      </c>
      <c r="BJ96" s="211">
        <f t="shared" si="52"/>
        <v>0</v>
      </c>
      <c r="BK96" s="211">
        <f t="shared" si="52"/>
        <v>0</v>
      </c>
      <c r="BL96" s="211">
        <f t="shared" si="52"/>
        <v>0</v>
      </c>
      <c r="BM96" s="211">
        <f t="shared" si="52"/>
        <v>0</v>
      </c>
      <c r="BN96" s="211">
        <f t="shared" si="52"/>
        <v>0</v>
      </c>
      <c r="BO96" s="211">
        <f t="shared" si="52"/>
        <v>0</v>
      </c>
      <c r="BP96" s="131"/>
      <c r="BQ96" s="308">
        <f t="shared" si="47"/>
        <v>0</v>
      </c>
      <c r="BR96" s="308">
        <f t="shared" si="48"/>
        <v>0</v>
      </c>
      <c r="BS96" s="131"/>
      <c r="BT96" s="131"/>
      <c r="BU96" s="131"/>
    </row>
    <row r="97" spans="1:73" s="177" customFormat="1" ht="13.8" customHeight="1" x14ac:dyDescent="0.25">
      <c r="A97" s="131"/>
      <c r="B97" s="241">
        <f t="shared" si="49"/>
        <v>87</v>
      </c>
      <c r="C97" s="242">
        <f t="shared" si="50"/>
        <v>10774.39</v>
      </c>
      <c r="D97" s="256"/>
      <c r="E97" s="257"/>
      <c r="F97" s="247">
        <f t="shared" si="39"/>
        <v>0</v>
      </c>
      <c r="G97" s="266"/>
      <c r="H97" s="267"/>
      <c r="I97" s="267"/>
      <c r="J97" s="268"/>
      <c r="K97" s="244">
        <f t="shared" si="40"/>
        <v>87</v>
      </c>
      <c r="L97" s="245">
        <f t="shared" si="41"/>
        <v>0</v>
      </c>
      <c r="M97" s="280"/>
      <c r="N97" s="281" t="s">
        <v>110</v>
      </c>
      <c r="O97" s="282"/>
      <c r="P97" s="282"/>
      <c r="Q97" s="283" t="s">
        <v>111</v>
      </c>
      <c r="R97" s="280"/>
      <c r="S97" s="281" t="s">
        <v>110</v>
      </c>
      <c r="T97" s="323"/>
      <c r="U97" s="322"/>
      <c r="V97" s="283" t="s">
        <v>111</v>
      </c>
      <c r="W97" s="246">
        <f t="shared" si="42"/>
        <v>87</v>
      </c>
      <c r="X97" s="285"/>
      <c r="Y97" s="281" t="s">
        <v>110</v>
      </c>
      <c r="Z97" s="284"/>
      <c r="AA97" s="284"/>
      <c r="AB97" s="283" t="s">
        <v>111</v>
      </c>
      <c r="AC97" s="285"/>
      <c r="AD97" s="267" t="s">
        <v>110</v>
      </c>
      <c r="AE97" s="284"/>
      <c r="AF97" s="284"/>
      <c r="AG97" s="268" t="s">
        <v>111</v>
      </c>
      <c r="AH97" s="46"/>
      <c r="AI97" s="131">
        <f t="shared" si="43"/>
        <v>0</v>
      </c>
      <c r="AJ97" s="131">
        <f t="shared" si="44"/>
        <v>0</v>
      </c>
      <c r="AK97" s="131">
        <f t="shared" si="45"/>
        <v>0</v>
      </c>
      <c r="AL97" s="131">
        <f t="shared" si="46"/>
        <v>0</v>
      </c>
      <c r="AM97" s="131"/>
      <c r="AN97" s="131"/>
      <c r="AO97" s="143"/>
      <c r="AP97" s="131"/>
      <c r="AQ97" s="143"/>
      <c r="AR97" s="222"/>
      <c r="AS97" s="143"/>
      <c r="AT97" s="152"/>
      <c r="AU97" s="131"/>
      <c r="AV97" s="152"/>
      <c r="AW97" s="131"/>
      <c r="AX97" s="131"/>
      <c r="AY97" s="131"/>
      <c r="AZ97" s="131"/>
      <c r="BA97" s="131"/>
      <c r="BB97" s="211">
        <f t="shared" si="52"/>
        <v>0</v>
      </c>
      <c r="BC97" s="211">
        <f t="shared" si="52"/>
        <v>0</v>
      </c>
      <c r="BD97" s="211">
        <f t="shared" si="52"/>
        <v>0</v>
      </c>
      <c r="BE97" s="211">
        <f t="shared" si="52"/>
        <v>0</v>
      </c>
      <c r="BF97" s="211">
        <f t="shared" si="52"/>
        <v>0</v>
      </c>
      <c r="BG97" s="211">
        <f t="shared" si="52"/>
        <v>0</v>
      </c>
      <c r="BH97" s="211">
        <f t="shared" si="52"/>
        <v>0</v>
      </c>
      <c r="BI97" s="211">
        <f t="shared" si="52"/>
        <v>0</v>
      </c>
      <c r="BJ97" s="211">
        <f t="shared" si="52"/>
        <v>0</v>
      </c>
      <c r="BK97" s="211">
        <f t="shared" si="52"/>
        <v>0</v>
      </c>
      <c r="BL97" s="211">
        <f t="shared" si="52"/>
        <v>0</v>
      </c>
      <c r="BM97" s="211">
        <f t="shared" si="52"/>
        <v>0</v>
      </c>
      <c r="BN97" s="211">
        <f t="shared" si="52"/>
        <v>0</v>
      </c>
      <c r="BO97" s="211">
        <f t="shared" si="52"/>
        <v>0</v>
      </c>
      <c r="BP97" s="131"/>
      <c r="BQ97" s="308">
        <f t="shared" si="47"/>
        <v>0</v>
      </c>
      <c r="BR97" s="308">
        <f t="shared" si="48"/>
        <v>0</v>
      </c>
      <c r="BS97" s="131"/>
      <c r="BT97" s="131"/>
      <c r="BU97" s="131"/>
    </row>
    <row r="98" spans="1:73" s="177" customFormat="1" ht="13.8" customHeight="1" x14ac:dyDescent="0.25">
      <c r="A98" s="131"/>
      <c r="B98" s="241">
        <f t="shared" si="49"/>
        <v>88</v>
      </c>
      <c r="C98" s="242">
        <f t="shared" si="50"/>
        <v>10774.39</v>
      </c>
      <c r="D98" s="256"/>
      <c r="E98" s="257"/>
      <c r="F98" s="247">
        <f t="shared" si="39"/>
        <v>0</v>
      </c>
      <c r="G98" s="266"/>
      <c r="H98" s="267"/>
      <c r="I98" s="267"/>
      <c r="J98" s="268"/>
      <c r="K98" s="244">
        <f t="shared" si="40"/>
        <v>88</v>
      </c>
      <c r="L98" s="245">
        <f t="shared" si="41"/>
        <v>0</v>
      </c>
      <c r="M98" s="280"/>
      <c r="N98" s="281" t="s">
        <v>110</v>
      </c>
      <c r="O98" s="282"/>
      <c r="P98" s="282"/>
      <c r="Q98" s="283" t="s">
        <v>111</v>
      </c>
      <c r="R98" s="280"/>
      <c r="S98" s="281" t="s">
        <v>110</v>
      </c>
      <c r="T98" s="323"/>
      <c r="U98" s="322"/>
      <c r="V98" s="283" t="s">
        <v>111</v>
      </c>
      <c r="W98" s="246">
        <f t="shared" si="42"/>
        <v>88</v>
      </c>
      <c r="X98" s="285"/>
      <c r="Y98" s="281" t="s">
        <v>110</v>
      </c>
      <c r="Z98" s="284"/>
      <c r="AA98" s="284"/>
      <c r="AB98" s="283" t="s">
        <v>111</v>
      </c>
      <c r="AC98" s="285"/>
      <c r="AD98" s="267" t="s">
        <v>110</v>
      </c>
      <c r="AE98" s="284"/>
      <c r="AF98" s="284"/>
      <c r="AG98" s="268" t="s">
        <v>111</v>
      </c>
      <c r="AH98" s="46"/>
      <c r="AI98" s="131">
        <f t="shared" si="43"/>
        <v>0</v>
      </c>
      <c r="AJ98" s="131">
        <f t="shared" si="44"/>
        <v>0</v>
      </c>
      <c r="AK98" s="131">
        <f t="shared" si="45"/>
        <v>0</v>
      </c>
      <c r="AL98" s="131">
        <f t="shared" si="46"/>
        <v>0</v>
      </c>
      <c r="AM98" s="131"/>
      <c r="AN98" s="131"/>
      <c r="AO98" s="143"/>
      <c r="AP98" s="131"/>
      <c r="AQ98" s="143"/>
      <c r="AR98" s="222"/>
      <c r="AS98" s="143"/>
      <c r="AT98" s="152"/>
      <c r="AU98" s="131"/>
      <c r="AV98" s="152"/>
      <c r="AW98" s="131"/>
      <c r="AX98" s="131"/>
      <c r="AY98" s="131"/>
      <c r="AZ98" s="131"/>
      <c r="BA98" s="131"/>
      <c r="BB98" s="211">
        <f t="shared" si="52"/>
        <v>0</v>
      </c>
      <c r="BC98" s="211">
        <f t="shared" si="52"/>
        <v>0</v>
      </c>
      <c r="BD98" s="211">
        <f t="shared" si="52"/>
        <v>0</v>
      </c>
      <c r="BE98" s="211">
        <f t="shared" si="52"/>
        <v>0</v>
      </c>
      <c r="BF98" s="211">
        <f t="shared" si="52"/>
        <v>0</v>
      </c>
      <c r="BG98" s="211">
        <f t="shared" si="52"/>
        <v>0</v>
      </c>
      <c r="BH98" s="211">
        <f t="shared" si="52"/>
        <v>0</v>
      </c>
      <c r="BI98" s="211">
        <f t="shared" si="52"/>
        <v>0</v>
      </c>
      <c r="BJ98" s="211">
        <f t="shared" si="52"/>
        <v>0</v>
      </c>
      <c r="BK98" s="211">
        <f t="shared" si="52"/>
        <v>0</v>
      </c>
      <c r="BL98" s="211">
        <f t="shared" si="52"/>
        <v>0</v>
      </c>
      <c r="BM98" s="211">
        <f t="shared" si="52"/>
        <v>0</v>
      </c>
      <c r="BN98" s="211">
        <f t="shared" si="52"/>
        <v>0</v>
      </c>
      <c r="BO98" s="211">
        <f t="shared" si="52"/>
        <v>0</v>
      </c>
      <c r="BP98" s="131"/>
      <c r="BQ98" s="308">
        <f t="shared" si="47"/>
        <v>0</v>
      </c>
      <c r="BR98" s="308">
        <f t="shared" si="48"/>
        <v>0</v>
      </c>
      <c r="BS98" s="131"/>
      <c r="BT98" s="131"/>
      <c r="BU98" s="131"/>
    </row>
    <row r="99" spans="1:73" s="177" customFormat="1" ht="13.8" customHeight="1" x14ac:dyDescent="0.25">
      <c r="A99" s="131"/>
      <c r="B99" s="241">
        <f t="shared" si="49"/>
        <v>89</v>
      </c>
      <c r="C99" s="242">
        <f t="shared" si="50"/>
        <v>10774.39</v>
      </c>
      <c r="D99" s="256"/>
      <c r="E99" s="257"/>
      <c r="F99" s="247">
        <f t="shared" si="39"/>
        <v>0</v>
      </c>
      <c r="G99" s="266"/>
      <c r="H99" s="267"/>
      <c r="I99" s="267"/>
      <c r="J99" s="268"/>
      <c r="K99" s="244">
        <f t="shared" si="40"/>
        <v>89</v>
      </c>
      <c r="L99" s="245">
        <f t="shared" si="41"/>
        <v>0</v>
      </c>
      <c r="M99" s="280"/>
      <c r="N99" s="281" t="s">
        <v>110</v>
      </c>
      <c r="O99" s="282"/>
      <c r="P99" s="282"/>
      <c r="Q99" s="283" t="s">
        <v>111</v>
      </c>
      <c r="R99" s="280"/>
      <c r="S99" s="281" t="s">
        <v>110</v>
      </c>
      <c r="T99" s="323"/>
      <c r="U99" s="322"/>
      <c r="V99" s="283" t="s">
        <v>111</v>
      </c>
      <c r="W99" s="246">
        <f t="shared" si="42"/>
        <v>89</v>
      </c>
      <c r="X99" s="285"/>
      <c r="Y99" s="281" t="s">
        <v>110</v>
      </c>
      <c r="Z99" s="284"/>
      <c r="AA99" s="284"/>
      <c r="AB99" s="283" t="s">
        <v>111</v>
      </c>
      <c r="AC99" s="285"/>
      <c r="AD99" s="267" t="s">
        <v>110</v>
      </c>
      <c r="AE99" s="284"/>
      <c r="AF99" s="284"/>
      <c r="AG99" s="268" t="s">
        <v>111</v>
      </c>
      <c r="AH99" s="46"/>
      <c r="AI99" s="131">
        <f t="shared" si="43"/>
        <v>0</v>
      </c>
      <c r="AJ99" s="131">
        <f t="shared" si="44"/>
        <v>0</v>
      </c>
      <c r="AK99" s="131">
        <f t="shared" si="45"/>
        <v>0</v>
      </c>
      <c r="AL99" s="131">
        <f t="shared" si="46"/>
        <v>0</v>
      </c>
      <c r="AM99" s="131"/>
      <c r="AN99" s="131"/>
      <c r="AO99" s="143"/>
      <c r="AP99" s="131"/>
      <c r="AQ99" s="143"/>
      <c r="AR99" s="222"/>
      <c r="AS99" s="143"/>
      <c r="AT99" s="152"/>
      <c r="AU99" s="131"/>
      <c r="AV99" s="152"/>
      <c r="AW99" s="131"/>
      <c r="AX99" s="131"/>
      <c r="AY99" s="131"/>
      <c r="AZ99" s="131"/>
      <c r="BA99" s="131"/>
      <c r="BB99" s="211">
        <f t="shared" si="52"/>
        <v>0</v>
      </c>
      <c r="BC99" s="211">
        <f t="shared" si="52"/>
        <v>0</v>
      </c>
      <c r="BD99" s="211">
        <f t="shared" si="52"/>
        <v>0</v>
      </c>
      <c r="BE99" s="211">
        <f t="shared" si="52"/>
        <v>0</v>
      </c>
      <c r="BF99" s="211">
        <f t="shared" si="52"/>
        <v>0</v>
      </c>
      <c r="BG99" s="211">
        <f t="shared" si="52"/>
        <v>0</v>
      </c>
      <c r="BH99" s="211">
        <f t="shared" si="52"/>
        <v>0</v>
      </c>
      <c r="BI99" s="211">
        <f t="shared" si="52"/>
        <v>0</v>
      </c>
      <c r="BJ99" s="211">
        <f t="shared" si="52"/>
        <v>0</v>
      </c>
      <c r="BK99" s="211">
        <f t="shared" si="52"/>
        <v>0</v>
      </c>
      <c r="BL99" s="211">
        <f t="shared" si="52"/>
        <v>0</v>
      </c>
      <c r="BM99" s="211">
        <f t="shared" si="52"/>
        <v>0</v>
      </c>
      <c r="BN99" s="211">
        <f t="shared" si="52"/>
        <v>0</v>
      </c>
      <c r="BO99" s="211">
        <f t="shared" si="52"/>
        <v>0</v>
      </c>
      <c r="BP99" s="131"/>
      <c r="BQ99" s="308">
        <f t="shared" si="47"/>
        <v>0</v>
      </c>
      <c r="BR99" s="308">
        <f t="shared" si="48"/>
        <v>0</v>
      </c>
      <c r="BS99" s="131"/>
      <c r="BT99" s="131"/>
      <c r="BU99" s="131"/>
    </row>
    <row r="100" spans="1:73" s="177" customFormat="1" ht="13.8" customHeight="1" x14ac:dyDescent="0.25">
      <c r="A100" s="131"/>
      <c r="B100" s="241">
        <f t="shared" si="49"/>
        <v>90</v>
      </c>
      <c r="C100" s="242">
        <f t="shared" si="50"/>
        <v>10774.39</v>
      </c>
      <c r="D100" s="256"/>
      <c r="E100" s="257"/>
      <c r="F100" s="247">
        <f t="shared" si="39"/>
        <v>0</v>
      </c>
      <c r="G100" s="266"/>
      <c r="H100" s="267"/>
      <c r="I100" s="267"/>
      <c r="J100" s="268"/>
      <c r="K100" s="244">
        <f t="shared" si="40"/>
        <v>90</v>
      </c>
      <c r="L100" s="245">
        <f t="shared" si="41"/>
        <v>0</v>
      </c>
      <c r="M100" s="280"/>
      <c r="N100" s="281" t="s">
        <v>110</v>
      </c>
      <c r="O100" s="282"/>
      <c r="P100" s="282"/>
      <c r="Q100" s="283" t="s">
        <v>111</v>
      </c>
      <c r="R100" s="280"/>
      <c r="S100" s="281" t="s">
        <v>110</v>
      </c>
      <c r="T100" s="323"/>
      <c r="U100" s="322"/>
      <c r="V100" s="283" t="s">
        <v>111</v>
      </c>
      <c r="W100" s="246">
        <f t="shared" si="42"/>
        <v>90</v>
      </c>
      <c r="X100" s="285"/>
      <c r="Y100" s="281" t="s">
        <v>110</v>
      </c>
      <c r="Z100" s="284"/>
      <c r="AA100" s="284"/>
      <c r="AB100" s="283" t="s">
        <v>111</v>
      </c>
      <c r="AC100" s="285"/>
      <c r="AD100" s="267" t="s">
        <v>110</v>
      </c>
      <c r="AE100" s="284"/>
      <c r="AF100" s="284"/>
      <c r="AG100" s="268" t="s">
        <v>111</v>
      </c>
      <c r="AH100" s="46"/>
      <c r="AI100" s="131">
        <f t="shared" si="43"/>
        <v>0</v>
      </c>
      <c r="AJ100" s="131">
        <f t="shared" si="44"/>
        <v>0</v>
      </c>
      <c r="AK100" s="131">
        <f t="shared" si="45"/>
        <v>0</v>
      </c>
      <c r="AL100" s="131">
        <f t="shared" si="46"/>
        <v>0</v>
      </c>
      <c r="AM100" s="131"/>
      <c r="AN100" s="131"/>
      <c r="AO100" s="143"/>
      <c r="AP100" s="131"/>
      <c r="AQ100" s="143"/>
      <c r="AR100" s="222"/>
      <c r="AS100" s="143"/>
      <c r="AT100" s="152"/>
      <c r="AU100" s="131"/>
      <c r="AV100" s="152"/>
      <c r="AW100" s="131"/>
      <c r="AX100" s="131"/>
      <c r="AY100" s="131"/>
      <c r="AZ100" s="131"/>
      <c r="BA100" s="131"/>
      <c r="BB100" s="211">
        <f t="shared" si="52"/>
        <v>0</v>
      </c>
      <c r="BC100" s="211">
        <f t="shared" si="52"/>
        <v>0</v>
      </c>
      <c r="BD100" s="211">
        <f t="shared" si="52"/>
        <v>0</v>
      </c>
      <c r="BE100" s="211">
        <f t="shared" si="52"/>
        <v>0</v>
      </c>
      <c r="BF100" s="211">
        <f t="shared" si="52"/>
        <v>0</v>
      </c>
      <c r="BG100" s="211">
        <f t="shared" si="52"/>
        <v>0</v>
      </c>
      <c r="BH100" s="211">
        <f t="shared" si="52"/>
        <v>0</v>
      </c>
      <c r="BI100" s="211">
        <f t="shared" si="52"/>
        <v>0</v>
      </c>
      <c r="BJ100" s="211">
        <f t="shared" si="52"/>
        <v>0</v>
      </c>
      <c r="BK100" s="211">
        <f t="shared" si="52"/>
        <v>0</v>
      </c>
      <c r="BL100" s="211">
        <f t="shared" si="52"/>
        <v>0</v>
      </c>
      <c r="BM100" s="211">
        <f t="shared" si="52"/>
        <v>0</v>
      </c>
      <c r="BN100" s="211">
        <f t="shared" si="52"/>
        <v>0</v>
      </c>
      <c r="BO100" s="211">
        <f t="shared" si="52"/>
        <v>0</v>
      </c>
      <c r="BP100" s="131"/>
      <c r="BQ100" s="308">
        <f t="shared" si="47"/>
        <v>0</v>
      </c>
      <c r="BR100" s="308">
        <f t="shared" si="48"/>
        <v>0</v>
      </c>
      <c r="BS100" s="131"/>
      <c r="BT100" s="131"/>
      <c r="BU100" s="131"/>
    </row>
    <row r="101" spans="1:73" s="177" customFormat="1" ht="13.8" customHeight="1" x14ac:dyDescent="0.25">
      <c r="A101" s="131"/>
      <c r="B101" s="241">
        <f t="shared" si="49"/>
        <v>91</v>
      </c>
      <c r="C101" s="242">
        <f t="shared" si="50"/>
        <v>10774.39</v>
      </c>
      <c r="D101" s="256"/>
      <c r="E101" s="257"/>
      <c r="F101" s="247">
        <f t="shared" si="39"/>
        <v>0</v>
      </c>
      <c r="G101" s="266"/>
      <c r="H101" s="267"/>
      <c r="I101" s="267"/>
      <c r="J101" s="268"/>
      <c r="K101" s="244">
        <f t="shared" si="40"/>
        <v>91</v>
      </c>
      <c r="L101" s="245">
        <f t="shared" si="41"/>
        <v>0</v>
      </c>
      <c r="M101" s="280"/>
      <c r="N101" s="281" t="s">
        <v>110</v>
      </c>
      <c r="O101" s="282"/>
      <c r="P101" s="282"/>
      <c r="Q101" s="283" t="s">
        <v>111</v>
      </c>
      <c r="R101" s="280"/>
      <c r="S101" s="281" t="s">
        <v>110</v>
      </c>
      <c r="T101" s="323"/>
      <c r="U101" s="322"/>
      <c r="V101" s="283" t="s">
        <v>111</v>
      </c>
      <c r="W101" s="246">
        <f t="shared" si="42"/>
        <v>91</v>
      </c>
      <c r="X101" s="285"/>
      <c r="Y101" s="281" t="s">
        <v>110</v>
      </c>
      <c r="Z101" s="284"/>
      <c r="AA101" s="284"/>
      <c r="AB101" s="283" t="s">
        <v>111</v>
      </c>
      <c r="AC101" s="285"/>
      <c r="AD101" s="267" t="s">
        <v>110</v>
      </c>
      <c r="AE101" s="284"/>
      <c r="AF101" s="284"/>
      <c r="AG101" s="268" t="s">
        <v>111</v>
      </c>
      <c r="AH101" s="46"/>
      <c r="AI101" s="131">
        <f t="shared" si="43"/>
        <v>0</v>
      </c>
      <c r="AJ101" s="131">
        <f t="shared" si="44"/>
        <v>0</v>
      </c>
      <c r="AK101" s="131">
        <f t="shared" si="45"/>
        <v>0</v>
      </c>
      <c r="AL101" s="131">
        <f t="shared" si="46"/>
        <v>0</v>
      </c>
      <c r="AM101" s="131"/>
      <c r="AN101" s="131"/>
      <c r="AO101" s="143"/>
      <c r="AP101" s="131"/>
      <c r="AQ101" s="143"/>
      <c r="AR101" s="222"/>
      <c r="AS101" s="143"/>
      <c r="AT101" s="152"/>
      <c r="AU101" s="131"/>
      <c r="AV101" s="152"/>
      <c r="AW101" s="131"/>
      <c r="AX101" s="131"/>
      <c r="AY101" s="131"/>
      <c r="AZ101" s="131"/>
      <c r="BA101" s="131"/>
      <c r="BB101" s="211">
        <f t="shared" ref="BB101:BO110" si="53">IF($N101=BB$10,IF($O101 = "",$M101 * -1,$M101),0)+IF($S101=BB$10,IF($T101 = "",$R101 * -1,$R101),0)+IF($Y101=BB$10,IF($Z101 = "",$X101 * -1,$X101),0)+IF($AD101=BB$10,IF($AE101 = "",$AC101* -1,$AC101 ),0)</f>
        <v>0</v>
      </c>
      <c r="BC101" s="211">
        <f t="shared" si="53"/>
        <v>0</v>
      </c>
      <c r="BD101" s="211">
        <f t="shared" si="53"/>
        <v>0</v>
      </c>
      <c r="BE101" s="211">
        <f t="shared" si="53"/>
        <v>0</v>
      </c>
      <c r="BF101" s="211">
        <f t="shared" si="53"/>
        <v>0</v>
      </c>
      <c r="BG101" s="211">
        <f t="shared" si="53"/>
        <v>0</v>
      </c>
      <c r="BH101" s="211">
        <f t="shared" si="53"/>
        <v>0</v>
      </c>
      <c r="BI101" s="211">
        <f t="shared" si="53"/>
        <v>0</v>
      </c>
      <c r="BJ101" s="211">
        <f t="shared" si="53"/>
        <v>0</v>
      </c>
      <c r="BK101" s="211">
        <f t="shared" si="53"/>
        <v>0</v>
      </c>
      <c r="BL101" s="211">
        <f t="shared" si="53"/>
        <v>0</v>
      </c>
      <c r="BM101" s="211">
        <f t="shared" si="53"/>
        <v>0</v>
      </c>
      <c r="BN101" s="211">
        <f t="shared" si="53"/>
        <v>0</v>
      </c>
      <c r="BO101" s="211">
        <f t="shared" si="53"/>
        <v>0</v>
      </c>
      <c r="BP101" s="131"/>
      <c r="BQ101" s="308">
        <f t="shared" si="47"/>
        <v>0</v>
      </c>
      <c r="BR101" s="308">
        <f t="shared" si="48"/>
        <v>0</v>
      </c>
      <c r="BS101" s="131"/>
      <c r="BT101" s="131"/>
      <c r="BU101" s="131"/>
    </row>
    <row r="102" spans="1:73" s="177" customFormat="1" ht="13.8" customHeight="1" x14ac:dyDescent="0.25">
      <c r="A102" s="131"/>
      <c r="B102" s="241">
        <f t="shared" si="49"/>
        <v>92</v>
      </c>
      <c r="C102" s="242">
        <f t="shared" si="50"/>
        <v>10774.39</v>
      </c>
      <c r="D102" s="256"/>
      <c r="E102" s="257"/>
      <c r="F102" s="247">
        <f t="shared" si="39"/>
        <v>0</v>
      </c>
      <c r="G102" s="266"/>
      <c r="H102" s="267"/>
      <c r="I102" s="267"/>
      <c r="J102" s="268"/>
      <c r="K102" s="244">
        <f t="shared" si="40"/>
        <v>92</v>
      </c>
      <c r="L102" s="245">
        <f t="shared" si="41"/>
        <v>0</v>
      </c>
      <c r="M102" s="280"/>
      <c r="N102" s="281" t="s">
        <v>110</v>
      </c>
      <c r="O102" s="282"/>
      <c r="P102" s="282"/>
      <c r="Q102" s="283" t="s">
        <v>111</v>
      </c>
      <c r="R102" s="280"/>
      <c r="S102" s="281" t="s">
        <v>110</v>
      </c>
      <c r="T102" s="323"/>
      <c r="U102" s="322"/>
      <c r="V102" s="283" t="s">
        <v>111</v>
      </c>
      <c r="W102" s="246">
        <f t="shared" si="42"/>
        <v>92</v>
      </c>
      <c r="X102" s="285"/>
      <c r="Y102" s="281" t="s">
        <v>110</v>
      </c>
      <c r="Z102" s="284"/>
      <c r="AA102" s="284"/>
      <c r="AB102" s="283" t="s">
        <v>111</v>
      </c>
      <c r="AC102" s="285"/>
      <c r="AD102" s="267" t="s">
        <v>110</v>
      </c>
      <c r="AE102" s="284"/>
      <c r="AF102" s="284"/>
      <c r="AG102" s="268" t="s">
        <v>111</v>
      </c>
      <c r="AH102" s="46"/>
      <c r="AI102" s="131">
        <f t="shared" si="43"/>
        <v>0</v>
      </c>
      <c r="AJ102" s="131">
        <f t="shared" si="44"/>
        <v>0</v>
      </c>
      <c r="AK102" s="131">
        <f t="shared" si="45"/>
        <v>0</v>
      </c>
      <c r="AL102" s="131">
        <f t="shared" si="46"/>
        <v>0</v>
      </c>
      <c r="AM102" s="131"/>
      <c r="AN102" s="131"/>
      <c r="AO102" s="143"/>
      <c r="AP102" s="131"/>
      <c r="AQ102" s="143"/>
      <c r="AR102" s="222"/>
      <c r="AS102" s="143"/>
      <c r="AT102" s="152"/>
      <c r="AU102" s="131"/>
      <c r="AV102" s="152"/>
      <c r="AW102" s="131"/>
      <c r="AX102" s="131"/>
      <c r="AY102" s="131"/>
      <c r="AZ102" s="131"/>
      <c r="BA102" s="131"/>
      <c r="BB102" s="211">
        <f t="shared" si="53"/>
        <v>0</v>
      </c>
      <c r="BC102" s="211">
        <f t="shared" si="53"/>
        <v>0</v>
      </c>
      <c r="BD102" s="211">
        <f t="shared" si="53"/>
        <v>0</v>
      </c>
      <c r="BE102" s="211">
        <f t="shared" si="53"/>
        <v>0</v>
      </c>
      <c r="BF102" s="211">
        <f t="shared" si="53"/>
        <v>0</v>
      </c>
      <c r="BG102" s="211">
        <f t="shared" si="53"/>
        <v>0</v>
      </c>
      <c r="BH102" s="211">
        <f t="shared" si="53"/>
        <v>0</v>
      </c>
      <c r="BI102" s="211">
        <f t="shared" si="53"/>
        <v>0</v>
      </c>
      <c r="BJ102" s="211">
        <f t="shared" si="53"/>
        <v>0</v>
      </c>
      <c r="BK102" s="211">
        <f t="shared" si="53"/>
        <v>0</v>
      </c>
      <c r="BL102" s="211">
        <f t="shared" si="53"/>
        <v>0</v>
      </c>
      <c r="BM102" s="211">
        <f t="shared" si="53"/>
        <v>0</v>
      </c>
      <c r="BN102" s="211">
        <f t="shared" si="53"/>
        <v>0</v>
      </c>
      <c r="BO102" s="211">
        <f t="shared" si="53"/>
        <v>0</v>
      </c>
      <c r="BP102" s="131"/>
      <c r="BQ102" s="308">
        <f t="shared" si="47"/>
        <v>0</v>
      </c>
      <c r="BR102" s="308">
        <f t="shared" si="48"/>
        <v>0</v>
      </c>
      <c r="BS102" s="131"/>
      <c r="BT102" s="131"/>
      <c r="BU102" s="131"/>
    </row>
    <row r="103" spans="1:73" s="177" customFormat="1" ht="13.8" customHeight="1" x14ac:dyDescent="0.25">
      <c r="A103" s="131"/>
      <c r="B103" s="241">
        <f t="shared" si="49"/>
        <v>93</v>
      </c>
      <c r="C103" s="242">
        <f t="shared" si="50"/>
        <v>10774.39</v>
      </c>
      <c r="D103" s="256"/>
      <c r="E103" s="257"/>
      <c r="F103" s="247">
        <f t="shared" si="39"/>
        <v>0</v>
      </c>
      <c r="G103" s="266"/>
      <c r="H103" s="267"/>
      <c r="I103" s="267"/>
      <c r="J103" s="268"/>
      <c r="K103" s="244">
        <f t="shared" si="40"/>
        <v>93</v>
      </c>
      <c r="L103" s="245">
        <f t="shared" si="41"/>
        <v>0</v>
      </c>
      <c r="M103" s="280"/>
      <c r="N103" s="281" t="s">
        <v>110</v>
      </c>
      <c r="O103" s="282"/>
      <c r="P103" s="282"/>
      <c r="Q103" s="283" t="s">
        <v>111</v>
      </c>
      <c r="R103" s="280"/>
      <c r="S103" s="281" t="s">
        <v>110</v>
      </c>
      <c r="T103" s="323"/>
      <c r="U103" s="322"/>
      <c r="V103" s="283" t="s">
        <v>111</v>
      </c>
      <c r="W103" s="246">
        <f t="shared" si="42"/>
        <v>93</v>
      </c>
      <c r="X103" s="285"/>
      <c r="Y103" s="281" t="s">
        <v>110</v>
      </c>
      <c r="Z103" s="284"/>
      <c r="AA103" s="284"/>
      <c r="AB103" s="283" t="s">
        <v>111</v>
      </c>
      <c r="AC103" s="285"/>
      <c r="AD103" s="267" t="s">
        <v>110</v>
      </c>
      <c r="AE103" s="284"/>
      <c r="AF103" s="284"/>
      <c r="AG103" s="268" t="s">
        <v>111</v>
      </c>
      <c r="AH103" s="46"/>
      <c r="AI103" s="131">
        <f t="shared" si="43"/>
        <v>0</v>
      </c>
      <c r="AJ103" s="131">
        <f t="shared" si="44"/>
        <v>0</v>
      </c>
      <c r="AK103" s="131">
        <f t="shared" si="45"/>
        <v>0</v>
      </c>
      <c r="AL103" s="131">
        <f t="shared" si="46"/>
        <v>0</v>
      </c>
      <c r="AM103" s="131"/>
      <c r="AN103" s="131"/>
      <c r="AO103" s="143"/>
      <c r="AP103" s="131"/>
      <c r="AQ103" s="143"/>
      <c r="AR103" s="222"/>
      <c r="AS103" s="143"/>
      <c r="AT103" s="152"/>
      <c r="AU103" s="131"/>
      <c r="AV103" s="152"/>
      <c r="AW103" s="131"/>
      <c r="AX103" s="131"/>
      <c r="AY103" s="131"/>
      <c r="AZ103" s="131"/>
      <c r="BA103" s="131"/>
      <c r="BB103" s="211">
        <f t="shared" si="53"/>
        <v>0</v>
      </c>
      <c r="BC103" s="211">
        <f t="shared" si="53"/>
        <v>0</v>
      </c>
      <c r="BD103" s="211">
        <f t="shared" si="53"/>
        <v>0</v>
      </c>
      <c r="BE103" s="211">
        <f t="shared" si="53"/>
        <v>0</v>
      </c>
      <c r="BF103" s="211">
        <f t="shared" si="53"/>
        <v>0</v>
      </c>
      <c r="BG103" s="211">
        <f t="shared" si="53"/>
        <v>0</v>
      </c>
      <c r="BH103" s="211">
        <f t="shared" si="53"/>
        <v>0</v>
      </c>
      <c r="BI103" s="211">
        <f t="shared" si="53"/>
        <v>0</v>
      </c>
      <c r="BJ103" s="211">
        <f t="shared" si="53"/>
        <v>0</v>
      </c>
      <c r="BK103" s="211">
        <f t="shared" si="53"/>
        <v>0</v>
      </c>
      <c r="BL103" s="211">
        <f t="shared" si="53"/>
        <v>0</v>
      </c>
      <c r="BM103" s="211">
        <f t="shared" si="53"/>
        <v>0</v>
      </c>
      <c r="BN103" s="211">
        <f t="shared" si="53"/>
        <v>0</v>
      </c>
      <c r="BO103" s="211">
        <f t="shared" si="53"/>
        <v>0</v>
      </c>
      <c r="BP103" s="131"/>
      <c r="BQ103" s="308">
        <f t="shared" si="47"/>
        <v>0</v>
      </c>
      <c r="BR103" s="308">
        <f t="shared" si="48"/>
        <v>0</v>
      </c>
      <c r="BS103" s="131"/>
      <c r="BT103" s="131"/>
      <c r="BU103" s="131"/>
    </row>
    <row r="104" spans="1:73" s="177" customFormat="1" ht="13.8" customHeight="1" x14ac:dyDescent="0.25">
      <c r="A104" s="131"/>
      <c r="B104" s="241">
        <f t="shared" si="49"/>
        <v>94</v>
      </c>
      <c r="C104" s="242">
        <f t="shared" si="50"/>
        <v>10774.39</v>
      </c>
      <c r="D104" s="256"/>
      <c r="E104" s="257"/>
      <c r="F104" s="247">
        <f t="shared" si="39"/>
        <v>0</v>
      </c>
      <c r="G104" s="266"/>
      <c r="H104" s="267"/>
      <c r="I104" s="267"/>
      <c r="J104" s="268"/>
      <c r="K104" s="244">
        <f t="shared" si="40"/>
        <v>94</v>
      </c>
      <c r="L104" s="245">
        <f t="shared" si="41"/>
        <v>0</v>
      </c>
      <c r="M104" s="280"/>
      <c r="N104" s="281" t="s">
        <v>110</v>
      </c>
      <c r="O104" s="282"/>
      <c r="P104" s="282"/>
      <c r="Q104" s="283" t="s">
        <v>111</v>
      </c>
      <c r="R104" s="280"/>
      <c r="S104" s="281" t="s">
        <v>110</v>
      </c>
      <c r="T104" s="323"/>
      <c r="U104" s="322"/>
      <c r="V104" s="283" t="s">
        <v>111</v>
      </c>
      <c r="W104" s="246">
        <f t="shared" si="42"/>
        <v>94</v>
      </c>
      <c r="X104" s="285"/>
      <c r="Y104" s="281" t="s">
        <v>110</v>
      </c>
      <c r="Z104" s="284"/>
      <c r="AA104" s="284"/>
      <c r="AB104" s="283" t="s">
        <v>111</v>
      </c>
      <c r="AC104" s="285"/>
      <c r="AD104" s="267" t="s">
        <v>110</v>
      </c>
      <c r="AE104" s="284"/>
      <c r="AF104" s="284"/>
      <c r="AG104" s="268" t="s">
        <v>111</v>
      </c>
      <c r="AH104" s="46"/>
      <c r="AI104" s="131">
        <f t="shared" si="43"/>
        <v>0</v>
      </c>
      <c r="AJ104" s="131">
        <f t="shared" si="44"/>
        <v>0</v>
      </c>
      <c r="AK104" s="131">
        <f t="shared" si="45"/>
        <v>0</v>
      </c>
      <c r="AL104" s="131">
        <f t="shared" si="46"/>
        <v>0</v>
      </c>
      <c r="AM104" s="131"/>
      <c r="AN104" s="131"/>
      <c r="AO104" s="143"/>
      <c r="AP104" s="131"/>
      <c r="AQ104" s="143"/>
      <c r="AR104" s="222"/>
      <c r="AS104" s="143"/>
      <c r="AT104" s="152"/>
      <c r="AU104" s="131"/>
      <c r="AV104" s="152"/>
      <c r="AW104" s="131"/>
      <c r="AX104" s="131"/>
      <c r="AY104" s="131"/>
      <c r="AZ104" s="131"/>
      <c r="BA104" s="131"/>
      <c r="BB104" s="211">
        <f t="shared" si="53"/>
        <v>0</v>
      </c>
      <c r="BC104" s="211">
        <f t="shared" si="53"/>
        <v>0</v>
      </c>
      <c r="BD104" s="211">
        <f t="shared" si="53"/>
        <v>0</v>
      </c>
      <c r="BE104" s="211">
        <f t="shared" si="53"/>
        <v>0</v>
      </c>
      <c r="BF104" s="211">
        <f t="shared" si="53"/>
        <v>0</v>
      </c>
      <c r="BG104" s="211">
        <f t="shared" si="53"/>
        <v>0</v>
      </c>
      <c r="BH104" s="211">
        <f t="shared" si="53"/>
        <v>0</v>
      </c>
      <c r="BI104" s="211">
        <f t="shared" si="53"/>
        <v>0</v>
      </c>
      <c r="BJ104" s="211">
        <f t="shared" si="53"/>
        <v>0</v>
      </c>
      <c r="BK104" s="211">
        <f t="shared" si="53"/>
        <v>0</v>
      </c>
      <c r="BL104" s="211">
        <f t="shared" si="53"/>
        <v>0</v>
      </c>
      <c r="BM104" s="211">
        <f t="shared" si="53"/>
        <v>0</v>
      </c>
      <c r="BN104" s="211">
        <f t="shared" si="53"/>
        <v>0</v>
      </c>
      <c r="BO104" s="211">
        <f t="shared" si="53"/>
        <v>0</v>
      </c>
      <c r="BP104" s="131"/>
      <c r="BQ104" s="308">
        <f t="shared" si="47"/>
        <v>0</v>
      </c>
      <c r="BR104" s="308">
        <f t="shared" si="48"/>
        <v>0</v>
      </c>
      <c r="BS104" s="131"/>
      <c r="BT104" s="131"/>
      <c r="BU104" s="131"/>
    </row>
    <row r="105" spans="1:73" s="177" customFormat="1" ht="13.8" customHeight="1" x14ac:dyDescent="0.25">
      <c r="A105" s="131"/>
      <c r="B105" s="241">
        <f t="shared" si="49"/>
        <v>95</v>
      </c>
      <c r="C105" s="242">
        <f t="shared" si="50"/>
        <v>10774.39</v>
      </c>
      <c r="D105" s="256"/>
      <c r="E105" s="257"/>
      <c r="F105" s="247">
        <f t="shared" si="39"/>
        <v>0</v>
      </c>
      <c r="G105" s="266"/>
      <c r="H105" s="267"/>
      <c r="I105" s="267"/>
      <c r="J105" s="268"/>
      <c r="K105" s="244">
        <f t="shared" si="40"/>
        <v>95</v>
      </c>
      <c r="L105" s="245">
        <f t="shared" si="41"/>
        <v>0</v>
      </c>
      <c r="M105" s="280"/>
      <c r="N105" s="281" t="s">
        <v>110</v>
      </c>
      <c r="O105" s="282"/>
      <c r="P105" s="282"/>
      <c r="Q105" s="283" t="s">
        <v>111</v>
      </c>
      <c r="R105" s="280"/>
      <c r="S105" s="281" t="s">
        <v>110</v>
      </c>
      <c r="T105" s="323"/>
      <c r="U105" s="322"/>
      <c r="V105" s="283" t="s">
        <v>111</v>
      </c>
      <c r="W105" s="246">
        <f t="shared" si="42"/>
        <v>95</v>
      </c>
      <c r="X105" s="285"/>
      <c r="Y105" s="281" t="s">
        <v>110</v>
      </c>
      <c r="Z105" s="284"/>
      <c r="AA105" s="284"/>
      <c r="AB105" s="283" t="s">
        <v>111</v>
      </c>
      <c r="AC105" s="285"/>
      <c r="AD105" s="267" t="s">
        <v>110</v>
      </c>
      <c r="AE105" s="284"/>
      <c r="AF105" s="284"/>
      <c r="AG105" s="268" t="s">
        <v>111</v>
      </c>
      <c r="AH105" s="46"/>
      <c r="AI105" s="131">
        <f t="shared" si="43"/>
        <v>0</v>
      </c>
      <c r="AJ105" s="131">
        <f t="shared" si="44"/>
        <v>0</v>
      </c>
      <c r="AK105" s="131">
        <f t="shared" si="45"/>
        <v>0</v>
      </c>
      <c r="AL105" s="131">
        <f t="shared" si="46"/>
        <v>0</v>
      </c>
      <c r="AM105" s="131"/>
      <c r="AN105" s="131"/>
      <c r="AO105" s="143"/>
      <c r="AP105" s="131"/>
      <c r="AQ105" s="143"/>
      <c r="AR105" s="222"/>
      <c r="AS105" s="143"/>
      <c r="AT105" s="152"/>
      <c r="AU105" s="131"/>
      <c r="AV105" s="152"/>
      <c r="AW105" s="131"/>
      <c r="AX105" s="131"/>
      <c r="AY105" s="131"/>
      <c r="AZ105" s="131"/>
      <c r="BA105" s="131"/>
      <c r="BB105" s="211">
        <f t="shared" si="53"/>
        <v>0</v>
      </c>
      <c r="BC105" s="211">
        <f t="shared" si="53"/>
        <v>0</v>
      </c>
      <c r="BD105" s="211">
        <f t="shared" si="53"/>
        <v>0</v>
      </c>
      <c r="BE105" s="211">
        <f t="shared" si="53"/>
        <v>0</v>
      </c>
      <c r="BF105" s="211">
        <f t="shared" si="53"/>
        <v>0</v>
      </c>
      <c r="BG105" s="211">
        <f t="shared" si="53"/>
        <v>0</v>
      </c>
      <c r="BH105" s="211">
        <f t="shared" si="53"/>
        <v>0</v>
      </c>
      <c r="BI105" s="211">
        <f t="shared" si="53"/>
        <v>0</v>
      </c>
      <c r="BJ105" s="211">
        <f t="shared" si="53"/>
        <v>0</v>
      </c>
      <c r="BK105" s="211">
        <f t="shared" si="53"/>
        <v>0</v>
      </c>
      <c r="BL105" s="211">
        <f t="shared" si="53"/>
        <v>0</v>
      </c>
      <c r="BM105" s="211">
        <f t="shared" si="53"/>
        <v>0</v>
      </c>
      <c r="BN105" s="211">
        <f t="shared" si="53"/>
        <v>0</v>
      </c>
      <c r="BO105" s="211">
        <f t="shared" si="53"/>
        <v>0</v>
      </c>
      <c r="BP105" s="131"/>
      <c r="BQ105" s="308">
        <f t="shared" si="47"/>
        <v>0</v>
      </c>
      <c r="BR105" s="308">
        <f t="shared" si="48"/>
        <v>0</v>
      </c>
      <c r="BS105" s="131"/>
      <c r="BT105" s="131"/>
      <c r="BU105" s="131"/>
    </row>
    <row r="106" spans="1:73" s="177" customFormat="1" ht="13.8" customHeight="1" x14ac:dyDescent="0.25">
      <c r="A106" s="131"/>
      <c r="B106" s="241">
        <f t="shared" si="49"/>
        <v>96</v>
      </c>
      <c r="C106" s="242">
        <f t="shared" si="50"/>
        <v>10774.39</v>
      </c>
      <c r="D106" s="256"/>
      <c r="E106" s="257"/>
      <c r="F106" s="247">
        <f t="shared" si="39"/>
        <v>0</v>
      </c>
      <c r="G106" s="266"/>
      <c r="H106" s="267"/>
      <c r="I106" s="267"/>
      <c r="J106" s="268"/>
      <c r="K106" s="244">
        <f t="shared" si="40"/>
        <v>96</v>
      </c>
      <c r="L106" s="245">
        <f t="shared" si="41"/>
        <v>0</v>
      </c>
      <c r="M106" s="280"/>
      <c r="N106" s="281" t="s">
        <v>110</v>
      </c>
      <c r="O106" s="282"/>
      <c r="P106" s="282"/>
      <c r="Q106" s="283" t="s">
        <v>111</v>
      </c>
      <c r="R106" s="280"/>
      <c r="S106" s="281" t="s">
        <v>110</v>
      </c>
      <c r="T106" s="323"/>
      <c r="U106" s="322"/>
      <c r="V106" s="283" t="s">
        <v>111</v>
      </c>
      <c r="W106" s="246">
        <f t="shared" si="42"/>
        <v>96</v>
      </c>
      <c r="X106" s="285"/>
      <c r="Y106" s="281" t="s">
        <v>110</v>
      </c>
      <c r="Z106" s="284"/>
      <c r="AA106" s="284"/>
      <c r="AB106" s="283" t="s">
        <v>111</v>
      </c>
      <c r="AC106" s="285"/>
      <c r="AD106" s="267" t="s">
        <v>110</v>
      </c>
      <c r="AE106" s="284"/>
      <c r="AF106" s="284"/>
      <c r="AG106" s="268" t="s">
        <v>111</v>
      </c>
      <c r="AH106" s="46"/>
      <c r="AI106" s="131">
        <f t="shared" si="43"/>
        <v>0</v>
      </c>
      <c r="AJ106" s="131">
        <f t="shared" si="44"/>
        <v>0</v>
      </c>
      <c r="AK106" s="131">
        <f t="shared" si="45"/>
        <v>0</v>
      </c>
      <c r="AL106" s="131">
        <f t="shared" si="46"/>
        <v>0</v>
      </c>
      <c r="AM106" s="131"/>
      <c r="AN106" s="131"/>
      <c r="AO106" s="143"/>
      <c r="AP106" s="131"/>
      <c r="AQ106" s="143"/>
      <c r="AR106" s="222"/>
      <c r="AS106" s="143"/>
      <c r="AT106" s="152"/>
      <c r="AU106" s="131"/>
      <c r="AV106" s="152"/>
      <c r="AW106" s="129"/>
      <c r="AX106" s="131"/>
      <c r="AY106" s="131"/>
      <c r="AZ106" s="131"/>
      <c r="BA106" s="131"/>
      <c r="BB106" s="211">
        <f t="shared" si="53"/>
        <v>0</v>
      </c>
      <c r="BC106" s="211">
        <f t="shared" si="53"/>
        <v>0</v>
      </c>
      <c r="BD106" s="211">
        <f t="shared" si="53"/>
        <v>0</v>
      </c>
      <c r="BE106" s="211">
        <f t="shared" si="53"/>
        <v>0</v>
      </c>
      <c r="BF106" s="211">
        <f t="shared" si="53"/>
        <v>0</v>
      </c>
      <c r="BG106" s="211">
        <f t="shared" si="53"/>
        <v>0</v>
      </c>
      <c r="BH106" s="211">
        <f t="shared" si="53"/>
        <v>0</v>
      </c>
      <c r="BI106" s="211">
        <f t="shared" si="53"/>
        <v>0</v>
      </c>
      <c r="BJ106" s="211">
        <f t="shared" si="53"/>
        <v>0</v>
      </c>
      <c r="BK106" s="211">
        <f t="shared" si="53"/>
        <v>0</v>
      </c>
      <c r="BL106" s="211">
        <f t="shared" si="53"/>
        <v>0</v>
      </c>
      <c r="BM106" s="211">
        <f t="shared" si="53"/>
        <v>0</v>
      </c>
      <c r="BN106" s="211">
        <f t="shared" si="53"/>
        <v>0</v>
      </c>
      <c r="BO106" s="211">
        <f t="shared" si="53"/>
        <v>0</v>
      </c>
      <c r="BP106" s="131"/>
      <c r="BQ106" s="308">
        <f t="shared" si="47"/>
        <v>0</v>
      </c>
      <c r="BR106" s="308">
        <f t="shared" si="48"/>
        <v>0</v>
      </c>
      <c r="BS106" s="131"/>
      <c r="BT106" s="131"/>
      <c r="BU106" s="131"/>
    </row>
    <row r="107" spans="1:73" s="177" customFormat="1" ht="13.8" customHeight="1" x14ac:dyDescent="0.25">
      <c r="A107" s="131"/>
      <c r="B107" s="241">
        <f t="shared" si="49"/>
        <v>97</v>
      </c>
      <c r="C107" s="242">
        <f t="shared" si="50"/>
        <v>10774.39</v>
      </c>
      <c r="D107" s="256"/>
      <c r="E107" s="257"/>
      <c r="F107" s="247">
        <f t="shared" si="39"/>
        <v>0</v>
      </c>
      <c r="G107" s="266"/>
      <c r="H107" s="267"/>
      <c r="I107" s="267"/>
      <c r="J107" s="268"/>
      <c r="K107" s="244">
        <f t="shared" si="40"/>
        <v>97</v>
      </c>
      <c r="L107" s="245">
        <f t="shared" si="41"/>
        <v>0</v>
      </c>
      <c r="M107" s="280"/>
      <c r="N107" s="281" t="s">
        <v>110</v>
      </c>
      <c r="O107" s="282"/>
      <c r="P107" s="282"/>
      <c r="Q107" s="283" t="s">
        <v>111</v>
      </c>
      <c r="R107" s="280"/>
      <c r="S107" s="281" t="s">
        <v>110</v>
      </c>
      <c r="T107" s="323"/>
      <c r="U107" s="322"/>
      <c r="V107" s="283" t="s">
        <v>111</v>
      </c>
      <c r="W107" s="246">
        <f t="shared" si="42"/>
        <v>97</v>
      </c>
      <c r="X107" s="285"/>
      <c r="Y107" s="281" t="s">
        <v>110</v>
      </c>
      <c r="Z107" s="284"/>
      <c r="AA107" s="284"/>
      <c r="AB107" s="283" t="s">
        <v>111</v>
      </c>
      <c r="AC107" s="285"/>
      <c r="AD107" s="267" t="s">
        <v>110</v>
      </c>
      <c r="AE107" s="284"/>
      <c r="AF107" s="284"/>
      <c r="AG107" s="268" t="s">
        <v>111</v>
      </c>
      <c r="AH107" s="46"/>
      <c r="AI107" s="131">
        <f t="shared" si="43"/>
        <v>0</v>
      </c>
      <c r="AJ107" s="131">
        <f t="shared" si="44"/>
        <v>0</v>
      </c>
      <c r="AK107" s="131">
        <f t="shared" si="45"/>
        <v>0</v>
      </c>
      <c r="AL107" s="131">
        <f t="shared" si="46"/>
        <v>0</v>
      </c>
      <c r="AM107" s="131"/>
      <c r="AN107" s="131"/>
      <c r="AO107" s="143"/>
      <c r="AP107" s="131"/>
      <c r="AQ107" s="143"/>
      <c r="AR107" s="222"/>
      <c r="AS107" s="143"/>
      <c r="AT107" s="152"/>
      <c r="AU107" s="131"/>
      <c r="AV107" s="152"/>
      <c r="AW107" s="129"/>
      <c r="AX107" s="131"/>
      <c r="AY107" s="131"/>
      <c r="AZ107" s="131"/>
      <c r="BA107" s="131"/>
      <c r="BB107" s="211">
        <f t="shared" si="53"/>
        <v>0</v>
      </c>
      <c r="BC107" s="211">
        <f t="shared" si="53"/>
        <v>0</v>
      </c>
      <c r="BD107" s="211">
        <f t="shared" si="53"/>
        <v>0</v>
      </c>
      <c r="BE107" s="211">
        <f t="shared" si="53"/>
        <v>0</v>
      </c>
      <c r="BF107" s="211">
        <f t="shared" si="53"/>
        <v>0</v>
      </c>
      <c r="BG107" s="211">
        <f t="shared" si="53"/>
        <v>0</v>
      </c>
      <c r="BH107" s="211">
        <f t="shared" si="53"/>
        <v>0</v>
      </c>
      <c r="BI107" s="211">
        <f t="shared" si="53"/>
        <v>0</v>
      </c>
      <c r="BJ107" s="211">
        <f t="shared" si="53"/>
        <v>0</v>
      </c>
      <c r="BK107" s="211">
        <f t="shared" si="53"/>
        <v>0</v>
      </c>
      <c r="BL107" s="211">
        <f t="shared" si="53"/>
        <v>0</v>
      </c>
      <c r="BM107" s="211">
        <f t="shared" si="53"/>
        <v>0</v>
      </c>
      <c r="BN107" s="211">
        <f t="shared" si="53"/>
        <v>0</v>
      </c>
      <c r="BO107" s="211">
        <f t="shared" si="53"/>
        <v>0</v>
      </c>
      <c r="BP107" s="131"/>
      <c r="BQ107" s="308">
        <f t="shared" si="47"/>
        <v>0</v>
      </c>
      <c r="BR107" s="308">
        <f t="shared" ref="BR107:BR110" si="54">IF(BQ107&gt;0,B107,0)</f>
        <v>0</v>
      </c>
      <c r="BS107" s="131"/>
      <c r="BT107" s="131"/>
      <c r="BU107" s="131"/>
    </row>
    <row r="108" spans="1:73" s="177" customFormat="1" ht="13.8" customHeight="1" x14ac:dyDescent="0.25">
      <c r="A108" s="131"/>
      <c r="B108" s="241">
        <f t="shared" si="49"/>
        <v>98</v>
      </c>
      <c r="C108" s="242">
        <f t="shared" si="50"/>
        <v>10774.39</v>
      </c>
      <c r="D108" s="256"/>
      <c r="E108" s="257"/>
      <c r="F108" s="247">
        <f t="shared" si="39"/>
        <v>0</v>
      </c>
      <c r="G108" s="266"/>
      <c r="H108" s="267"/>
      <c r="I108" s="267"/>
      <c r="J108" s="268"/>
      <c r="K108" s="244">
        <f t="shared" si="40"/>
        <v>98</v>
      </c>
      <c r="L108" s="245">
        <f t="shared" si="41"/>
        <v>0</v>
      </c>
      <c r="M108" s="280"/>
      <c r="N108" s="281" t="s">
        <v>110</v>
      </c>
      <c r="O108" s="282"/>
      <c r="P108" s="282"/>
      <c r="Q108" s="283" t="s">
        <v>111</v>
      </c>
      <c r="R108" s="280"/>
      <c r="S108" s="281" t="s">
        <v>110</v>
      </c>
      <c r="T108" s="323"/>
      <c r="U108" s="322"/>
      <c r="V108" s="283" t="s">
        <v>111</v>
      </c>
      <c r="W108" s="246">
        <f t="shared" si="42"/>
        <v>98</v>
      </c>
      <c r="X108" s="285"/>
      <c r="Y108" s="281" t="s">
        <v>110</v>
      </c>
      <c r="Z108" s="284"/>
      <c r="AA108" s="284"/>
      <c r="AB108" s="283" t="s">
        <v>111</v>
      </c>
      <c r="AC108" s="285"/>
      <c r="AD108" s="267" t="s">
        <v>110</v>
      </c>
      <c r="AE108" s="284"/>
      <c r="AF108" s="284"/>
      <c r="AG108" s="268" t="s">
        <v>111</v>
      </c>
      <c r="AH108" s="46"/>
      <c r="AI108" s="131">
        <f t="shared" si="43"/>
        <v>0</v>
      </c>
      <c r="AJ108" s="131">
        <f t="shared" si="44"/>
        <v>0</v>
      </c>
      <c r="AK108" s="131">
        <f t="shared" si="45"/>
        <v>0</v>
      </c>
      <c r="AL108" s="131">
        <f t="shared" si="46"/>
        <v>0</v>
      </c>
      <c r="AM108" s="131"/>
      <c r="AN108" s="131"/>
      <c r="AO108" s="143"/>
      <c r="AP108" s="131"/>
      <c r="AQ108" s="143"/>
      <c r="AR108" s="222"/>
      <c r="AS108" s="143"/>
      <c r="AT108" s="152"/>
      <c r="AU108" s="131"/>
      <c r="AV108" s="152"/>
      <c r="AW108" s="129"/>
      <c r="AX108" s="131"/>
      <c r="AY108" s="129"/>
      <c r="AZ108" s="131"/>
      <c r="BA108" s="131"/>
      <c r="BB108" s="211">
        <f t="shared" si="53"/>
        <v>0</v>
      </c>
      <c r="BC108" s="211">
        <f t="shared" si="53"/>
        <v>0</v>
      </c>
      <c r="BD108" s="211">
        <f t="shared" si="53"/>
        <v>0</v>
      </c>
      <c r="BE108" s="211">
        <f t="shared" si="53"/>
        <v>0</v>
      </c>
      <c r="BF108" s="211">
        <f t="shared" si="53"/>
        <v>0</v>
      </c>
      <c r="BG108" s="211">
        <f t="shared" si="53"/>
        <v>0</v>
      </c>
      <c r="BH108" s="211">
        <f t="shared" si="53"/>
        <v>0</v>
      </c>
      <c r="BI108" s="211">
        <f t="shared" si="53"/>
        <v>0</v>
      </c>
      <c r="BJ108" s="211">
        <f t="shared" si="53"/>
        <v>0</v>
      </c>
      <c r="BK108" s="211">
        <f t="shared" si="53"/>
        <v>0</v>
      </c>
      <c r="BL108" s="211">
        <f t="shared" si="53"/>
        <v>0</v>
      </c>
      <c r="BM108" s="211">
        <f t="shared" si="53"/>
        <v>0</v>
      </c>
      <c r="BN108" s="211">
        <f t="shared" si="53"/>
        <v>0</v>
      </c>
      <c r="BO108" s="211">
        <f t="shared" si="53"/>
        <v>0</v>
      </c>
      <c r="BP108" s="131"/>
      <c r="BQ108" s="308">
        <f t="shared" si="47"/>
        <v>0</v>
      </c>
      <c r="BR108" s="308">
        <f t="shared" si="54"/>
        <v>0</v>
      </c>
      <c r="BS108" s="131"/>
      <c r="BT108" s="131"/>
      <c r="BU108" s="131"/>
    </row>
    <row r="109" spans="1:73" s="177" customFormat="1" ht="13.8" customHeight="1" x14ac:dyDescent="0.25">
      <c r="A109" s="131"/>
      <c r="B109" s="241">
        <f t="shared" si="49"/>
        <v>99</v>
      </c>
      <c r="C109" s="242">
        <f t="shared" si="50"/>
        <v>10774.39</v>
      </c>
      <c r="D109" s="256"/>
      <c r="E109" s="257"/>
      <c r="F109" s="247">
        <f t="shared" si="39"/>
        <v>0</v>
      </c>
      <c r="G109" s="266"/>
      <c r="H109" s="267"/>
      <c r="I109" s="267"/>
      <c r="J109" s="268"/>
      <c r="K109" s="244">
        <f t="shared" si="40"/>
        <v>99</v>
      </c>
      <c r="L109" s="245">
        <f t="shared" si="41"/>
        <v>0</v>
      </c>
      <c r="M109" s="280"/>
      <c r="N109" s="281" t="s">
        <v>110</v>
      </c>
      <c r="O109" s="282"/>
      <c r="P109" s="282"/>
      <c r="Q109" s="283" t="s">
        <v>111</v>
      </c>
      <c r="R109" s="280"/>
      <c r="S109" s="281" t="s">
        <v>110</v>
      </c>
      <c r="T109" s="323"/>
      <c r="U109" s="322"/>
      <c r="V109" s="283" t="s">
        <v>111</v>
      </c>
      <c r="W109" s="246">
        <f t="shared" si="42"/>
        <v>99</v>
      </c>
      <c r="X109" s="285"/>
      <c r="Y109" s="281" t="s">
        <v>110</v>
      </c>
      <c r="Z109" s="284"/>
      <c r="AA109" s="284"/>
      <c r="AB109" s="283" t="s">
        <v>111</v>
      </c>
      <c r="AC109" s="285"/>
      <c r="AD109" s="267" t="s">
        <v>110</v>
      </c>
      <c r="AE109" s="284"/>
      <c r="AF109" s="284"/>
      <c r="AG109" s="268" t="s">
        <v>111</v>
      </c>
      <c r="AH109" s="46"/>
      <c r="AI109" s="131">
        <f t="shared" si="43"/>
        <v>0</v>
      </c>
      <c r="AJ109" s="131">
        <f t="shared" si="44"/>
        <v>0</v>
      </c>
      <c r="AK109" s="131">
        <f t="shared" si="45"/>
        <v>0</v>
      </c>
      <c r="AL109" s="131">
        <f t="shared" si="46"/>
        <v>0</v>
      </c>
      <c r="AM109" s="131"/>
      <c r="AN109" s="131"/>
      <c r="AO109" s="143"/>
      <c r="AP109" s="131"/>
      <c r="AQ109" s="143"/>
      <c r="AR109" s="222"/>
      <c r="AS109" s="143"/>
      <c r="AT109" s="129"/>
      <c r="AU109" s="129"/>
      <c r="AV109" s="152"/>
      <c r="AW109" s="129"/>
      <c r="AX109" s="131"/>
      <c r="AY109" s="129"/>
      <c r="AZ109" s="131"/>
      <c r="BA109" s="131"/>
      <c r="BB109" s="211">
        <f t="shared" si="53"/>
        <v>0</v>
      </c>
      <c r="BC109" s="211">
        <f t="shared" si="53"/>
        <v>0</v>
      </c>
      <c r="BD109" s="211">
        <f t="shared" si="53"/>
        <v>0</v>
      </c>
      <c r="BE109" s="211">
        <f t="shared" si="53"/>
        <v>0</v>
      </c>
      <c r="BF109" s="211">
        <f t="shared" si="53"/>
        <v>0</v>
      </c>
      <c r="BG109" s="211">
        <f t="shared" si="53"/>
        <v>0</v>
      </c>
      <c r="BH109" s="211">
        <f t="shared" si="53"/>
        <v>0</v>
      </c>
      <c r="BI109" s="211">
        <f t="shared" si="53"/>
        <v>0</v>
      </c>
      <c r="BJ109" s="211">
        <f t="shared" si="53"/>
        <v>0</v>
      </c>
      <c r="BK109" s="211">
        <f t="shared" si="53"/>
        <v>0</v>
      </c>
      <c r="BL109" s="211">
        <f t="shared" si="53"/>
        <v>0</v>
      </c>
      <c r="BM109" s="211">
        <f t="shared" si="53"/>
        <v>0</v>
      </c>
      <c r="BN109" s="211">
        <f t="shared" si="53"/>
        <v>0</v>
      </c>
      <c r="BO109" s="211">
        <f t="shared" si="53"/>
        <v>0</v>
      </c>
      <c r="BP109" s="131"/>
      <c r="BQ109" s="308">
        <f t="shared" si="47"/>
        <v>0</v>
      </c>
      <c r="BR109" s="308">
        <f t="shared" si="54"/>
        <v>0</v>
      </c>
      <c r="BS109" s="131"/>
      <c r="BT109" s="131"/>
      <c r="BU109" s="131"/>
    </row>
    <row r="110" spans="1:73" s="177" customFormat="1" ht="14.4" customHeight="1" thickBot="1" x14ac:dyDescent="0.3">
      <c r="A110" s="131"/>
      <c r="B110" s="248">
        <f t="shared" si="49"/>
        <v>100</v>
      </c>
      <c r="C110" s="249">
        <f t="shared" si="50"/>
        <v>10774.39</v>
      </c>
      <c r="D110" s="258"/>
      <c r="E110" s="259"/>
      <c r="F110" s="250">
        <f t="shared" si="39"/>
        <v>0</v>
      </c>
      <c r="G110" s="346"/>
      <c r="H110" s="269"/>
      <c r="I110" s="269"/>
      <c r="J110" s="270"/>
      <c r="K110" s="251">
        <f t="shared" si="40"/>
        <v>100</v>
      </c>
      <c r="L110" s="252">
        <f t="shared" si="41"/>
        <v>0</v>
      </c>
      <c r="M110" s="286"/>
      <c r="N110" s="269" t="s">
        <v>110</v>
      </c>
      <c r="O110" s="320"/>
      <c r="P110" s="282"/>
      <c r="Q110" s="270" t="s">
        <v>111</v>
      </c>
      <c r="R110" s="286"/>
      <c r="S110" s="269" t="s">
        <v>110</v>
      </c>
      <c r="T110" s="323"/>
      <c r="U110" s="322"/>
      <c r="V110" s="270" t="s">
        <v>111</v>
      </c>
      <c r="W110" s="253">
        <f t="shared" si="42"/>
        <v>100</v>
      </c>
      <c r="X110" s="286"/>
      <c r="Y110" s="269" t="s">
        <v>110</v>
      </c>
      <c r="Z110" s="319"/>
      <c r="AA110" s="316"/>
      <c r="AB110" s="270" t="s">
        <v>111</v>
      </c>
      <c r="AC110" s="286"/>
      <c r="AD110" s="269" t="s">
        <v>110</v>
      </c>
      <c r="AE110" s="316"/>
      <c r="AF110" s="316"/>
      <c r="AG110" s="270" t="s">
        <v>111</v>
      </c>
      <c r="AH110" s="46"/>
      <c r="AI110" s="131">
        <f t="shared" si="43"/>
        <v>0</v>
      </c>
      <c r="AJ110" s="131">
        <f t="shared" si="44"/>
        <v>0</v>
      </c>
      <c r="AK110" s="131">
        <f t="shared" si="45"/>
        <v>0</v>
      </c>
      <c r="AL110" s="131">
        <f t="shared" si="46"/>
        <v>0</v>
      </c>
      <c r="AM110" s="131"/>
      <c r="AN110" s="131"/>
      <c r="AO110" s="143"/>
      <c r="AP110" s="131"/>
      <c r="AQ110" s="143"/>
      <c r="AR110" s="222"/>
      <c r="AS110" s="143"/>
      <c r="AT110" s="129"/>
      <c r="AU110" s="129"/>
      <c r="AV110" s="152"/>
      <c r="AW110" s="129"/>
      <c r="AX110" s="131"/>
      <c r="AY110" s="129"/>
      <c r="AZ110" s="131"/>
      <c r="BA110" s="129"/>
      <c r="BB110" s="211">
        <f t="shared" si="53"/>
        <v>0</v>
      </c>
      <c r="BC110" s="211">
        <f t="shared" si="53"/>
        <v>0</v>
      </c>
      <c r="BD110" s="211">
        <f t="shared" si="53"/>
        <v>0</v>
      </c>
      <c r="BE110" s="211">
        <f t="shared" si="53"/>
        <v>0</v>
      </c>
      <c r="BF110" s="211">
        <f t="shared" si="53"/>
        <v>0</v>
      </c>
      <c r="BG110" s="211">
        <f t="shared" si="53"/>
        <v>0</v>
      </c>
      <c r="BH110" s="211">
        <f t="shared" si="53"/>
        <v>0</v>
      </c>
      <c r="BI110" s="211">
        <f t="shared" si="53"/>
        <v>0</v>
      </c>
      <c r="BJ110" s="211">
        <f t="shared" si="53"/>
        <v>0</v>
      </c>
      <c r="BK110" s="211">
        <f t="shared" si="53"/>
        <v>0</v>
      </c>
      <c r="BL110" s="211">
        <f t="shared" si="53"/>
        <v>0</v>
      </c>
      <c r="BM110" s="211">
        <f t="shared" si="53"/>
        <v>0</v>
      </c>
      <c r="BN110" s="211">
        <f t="shared" si="53"/>
        <v>0</v>
      </c>
      <c r="BO110" s="211">
        <f t="shared" si="53"/>
        <v>0</v>
      </c>
      <c r="BP110" s="131"/>
      <c r="BQ110" s="308">
        <f t="shared" si="47"/>
        <v>0</v>
      </c>
      <c r="BR110" s="308">
        <f t="shared" si="54"/>
        <v>0</v>
      </c>
      <c r="BS110" s="131"/>
      <c r="BT110" s="131"/>
      <c r="BU110" s="131"/>
    </row>
    <row r="111" spans="1:73" x14ac:dyDescent="0.25">
      <c r="B111" s="129"/>
      <c r="C111" s="129"/>
      <c r="D111" s="129"/>
      <c r="E111" s="129"/>
      <c r="F111" s="129"/>
      <c r="G111" s="314"/>
      <c r="H111" s="129"/>
      <c r="I111" s="129"/>
      <c r="J111" s="129"/>
      <c r="K111" s="129"/>
      <c r="L111" s="129"/>
      <c r="M111" s="129"/>
      <c r="N111" s="129"/>
      <c r="O111" s="129"/>
      <c r="P111" s="314"/>
      <c r="Q111" s="129"/>
      <c r="R111" s="129"/>
      <c r="S111" s="129"/>
      <c r="T111" s="314"/>
      <c r="U111" s="314"/>
      <c r="V111" s="129"/>
      <c r="W111" s="129"/>
      <c r="X111" s="129"/>
      <c r="Y111" s="129"/>
      <c r="Z111" s="314"/>
      <c r="AA111" s="129"/>
      <c r="AB111" s="129"/>
      <c r="AC111" s="129"/>
      <c r="AD111" s="129"/>
      <c r="AE111" s="129"/>
      <c r="AF111" s="129"/>
      <c r="AG111" s="129"/>
      <c r="BQ111" s="307"/>
      <c r="BR111" s="307"/>
    </row>
  </sheetData>
  <sheetProtection algorithmName="SHA-512" hashValue="wMHMzvyRyM/zwId1oG1OkhEFxvXndOe3EAAzSMGE/6ePRKOeMo9ty2c6HAaCxdJJujWTDRgu+fypkb3ZaoE3Xg==" saltValue="pRz8NBEGZVgkEtaru7GjhA==" spinCount="100000" sheet="1" objects="1" scenarios="1"/>
  <mergeCells count="22">
    <mergeCell ref="B7:J7"/>
    <mergeCell ref="BB9:BO9"/>
    <mergeCell ref="K5:V5"/>
    <mergeCell ref="W5:AH5"/>
    <mergeCell ref="X9:AB9"/>
    <mergeCell ref="R9:V9"/>
    <mergeCell ref="K1:V1"/>
    <mergeCell ref="W1:AH1"/>
    <mergeCell ref="W3:AB3"/>
    <mergeCell ref="C9:E9"/>
    <mergeCell ref="B1:J1"/>
    <mergeCell ref="M9:Q9"/>
    <mergeCell ref="K3:N3"/>
    <mergeCell ref="B3:H3"/>
    <mergeCell ref="K7:V7"/>
    <mergeCell ref="B5:J5"/>
    <mergeCell ref="W7:AG7"/>
    <mergeCell ref="B4:J4"/>
    <mergeCell ref="K4:V4"/>
    <mergeCell ref="W4:AH4"/>
    <mergeCell ref="C8:G8"/>
    <mergeCell ref="AC9:AG9"/>
  </mergeCells>
  <conditionalFormatting sqref="P12:P110 U12:U110 AA12:AA110 AF12:AF110">
    <cfRule type="expression" dxfId="116" priority="8" stopIfTrue="1">
      <formula>(COUNTBLANK(O12)=0)</formula>
    </cfRule>
  </conditionalFormatting>
  <conditionalFormatting sqref="Z12:Z110 AE12:AE110">
    <cfRule type="expression" dxfId="115" priority="9" stopIfTrue="1">
      <formula>(COUNTBLANK(AA12)=0)</formula>
    </cfRule>
  </conditionalFormatting>
  <conditionalFormatting sqref="O12:O110 T12:T110">
    <cfRule type="expression" dxfId="114" priority="10" stopIfTrue="1">
      <formula>(COUNTBLANK(P12)=0)</formula>
    </cfRule>
  </conditionalFormatting>
  <conditionalFormatting sqref="P11 U11 AA11 AF11">
    <cfRule type="expression" dxfId="113" priority="11" stopIfTrue="1">
      <formula>(COUNTBLANK(O11)=0)</formula>
    </cfRule>
  </conditionalFormatting>
  <conditionalFormatting sqref="Z11 AE11">
    <cfRule type="expression" dxfId="112" priority="12" stopIfTrue="1">
      <formula>(COUNTBLANK(AA11)=0)</formula>
    </cfRule>
  </conditionalFormatting>
  <conditionalFormatting sqref="O11 T11">
    <cfRule type="expression" dxfId="111" priority="13" stopIfTrue="1">
      <formula>(COUNTBLANK(P11)=0)</formula>
    </cfRule>
  </conditionalFormatting>
  <conditionalFormatting sqref="B11:B110 K11:K110 W11:W110">
    <cfRule type="cellIs" dxfId="110" priority="20" stopIfTrue="1" operator="equal">
      <formula>$AJ$1</formula>
    </cfRule>
  </conditionalFormatting>
  <conditionalFormatting sqref="M11:M110 R11:R110 X11:X110 AC11:AC110">
    <cfRule type="expression" dxfId="109" priority="21" stopIfTrue="1">
      <formula>AND(M11&lt;&gt;0,COUNTBLANK(O11:P11)=1,COUNTBLANK(N11:Q11)=1)</formula>
    </cfRule>
    <cfRule type="expression" dxfId="108" priority="3" stopIfTrue="1">
      <formula>AND(M11&lt;&gt;0,COUNTBLANK(O11:P11)=1,COUNTBLANK(N11:Q11)=1)</formula>
    </cfRule>
  </conditionalFormatting>
  <conditionalFormatting sqref="F11:F110">
    <cfRule type="expression" dxfId="107" priority="22" stopIfTrue="1">
      <formula>AND(IF(AND($M11&lt;&gt;0,COUNTBLANK($O11:$P11)&lt;&gt;1),FALSE,TRUE),       IF(AND($R11&lt;&gt;0,COUNTBLANK($T11:$U11)&lt;&gt;1),FALSE,TRUE),       IF(AND($X11&lt;&gt;0,COUNTBLANK($Z11:$AA11)&lt;&gt;1),FALSE,TRUE),       IF(AND($AC11&lt;&gt;0,COUNTBLANK($AE11:$AF11)&lt;&gt;1),FALSE,TRUE))</formula>
    </cfRule>
    <cfRule type="expression" dxfId="106" priority="2" stopIfTrue="1">
      <formula>AND(IF(AND($M11&lt;&gt;0,COUNTBLANK($O11:$P11)&lt;&gt;1),FALSE,TRUE),IF(AND($R11&lt;&gt;0,COUNTBLANK($T11:$U11)&lt;&gt;1),FALSE,TRUE),IF(AND($X11&lt;&gt;0,COUNTBLANK($Z11:$AA11)&lt;&gt;1),FALSE,TRUE),IF(AND($AC11&lt;&gt;0,COUNTBLANK($AE11:$AF11)&lt;&gt;1),FALSE,TRUE))</formula>
    </cfRule>
  </conditionalFormatting>
  <conditionalFormatting sqref="G11:G110">
    <cfRule type="expression" dxfId="105" priority="23" stopIfTrue="1">
      <formula>AND($D11&amp;$E11&lt;&gt; "",$G11="")</formula>
    </cfRule>
    <cfRule type="cellIs" dxfId="104" priority="24" stopIfTrue="1" operator="equal">
      <formula>"STALE"</formula>
    </cfRule>
  </conditionalFormatting>
  <conditionalFormatting sqref="AH11:AH110">
    <cfRule type="expression" dxfId="103" priority="25" stopIfTrue="1">
      <formula>$B11=$AJ$1</formula>
    </cfRule>
  </conditionalFormatting>
  <conditionalFormatting sqref="AQ9">
    <cfRule type="expression" dxfId="102" priority="1" stopIfTrue="1">
      <formula>$AO$9=$AQ$9</formula>
    </cfRule>
  </conditionalFormatting>
  <conditionalFormatting sqref="AV9">
    <cfRule type="expression" dxfId="101" priority="5" stopIfTrue="1">
      <formula>$AV$9=$AO$9</formula>
    </cfRule>
  </conditionalFormatting>
  <dataValidations count="7">
    <dataValidation type="list" allowBlank="1" showErrorMessage="1" sqref="P11:P110 U11:U110 AA11:AA110 AF11:AF110" xr:uid="{00000000-0002-0000-0300-000000000000}">
      <formula1>$AT$11:$AT$53</formula1>
    </dataValidation>
    <dataValidation type="list" allowBlank="1" showErrorMessage="1" sqref="O11:O110 T11:T110 Z11:Z110 AE11:AE110" xr:uid="{00000000-0002-0000-0300-000001000000}">
      <formula1>$AR$11:$AR$27</formula1>
    </dataValidation>
    <dataValidation type="list" allowBlank="1" showErrorMessage="1" sqref="Q10 V10 AB10 AG10" xr:uid="{00000000-0002-0000-0300-000002000000}">
      <formula1>$AP$10:$AP$13</formula1>
      <formula2>0</formula2>
    </dataValidation>
    <dataValidation type="list" showInputMessage="1" showErrorMessage="1" sqref="G11:G110" xr:uid="{00000000-0002-0000-0300-000003000000}">
      <formula1>$BA$13:$BA$22</formula1>
    </dataValidation>
    <dataValidation type="list" allowBlank="1" showInputMessage="1" showErrorMessage="1" sqref="N11:N110 S11:S110 Y11:Y110 AD11:AD110" xr:uid="{00000000-0002-0000-0300-000004000000}">
      <formula1>INDIRECT($AK$1)</formula1>
    </dataValidation>
    <dataValidation type="list" allowBlank="1" showInputMessage="1" showErrorMessage="1" sqref="Q11:Q110 V11:V110 AB11:AB110 AG11:AG110" xr:uid="{00000000-0002-0000-0300-000005000000}">
      <formula1>INDIRECT($AL$1)</formula1>
    </dataValidation>
    <dataValidation type="date" allowBlank="1" showInputMessage="1" showErrorMessage="1" sqref="D11:D110" xr:uid="{00000000-0002-0000-0300-000006000000}">
      <formula1>$AN$1</formula1>
      <formula2>$AN$2</formula2>
    </dataValidation>
  </dataValidations>
  <pageMargins left="0.74791666666666701" right="0.74791666666666701" top="0.98402777777777795" bottom="0.98402777777777795" header="0.51180555555555596" footer="0.51180555555555596"/>
  <pageSetup scale="56" firstPageNumber="0" fitToWidth="3" fitToHeight="2" pageOrder="overThenDown" orientation="landscape" blackAndWhite="1" horizontalDpi="300" verticalDpi="300"/>
  <colBreaks count="1" manualBreakCount="1">
    <brk id="10" min="2" max="109" man="1"/>
  </colBreaks>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V112"/>
  <sheetViews>
    <sheetView showGridLines="0" showRowColHeaders="0" zoomScale="75" zoomScaleNormal="100" workbookViewId="0">
      <pane xSplit="7" ySplit="10" topLeftCell="H11" activePane="bottomRight" state="frozen"/>
      <selection activeCell="AE31" sqref="AE31"/>
      <selection pane="topRight" activeCell="AE31" sqref="AE31"/>
      <selection pane="bottomLeft" activeCell="AE31" sqref="AE31"/>
      <selection pane="bottomRight"/>
    </sheetView>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55" customWidth="1"/>
    <col min="7" max="7" width="8.44140625" style="155" customWidth="1"/>
    <col min="8" max="10" width="43.5546875" style="134" customWidth="1"/>
    <col min="11" max="11" width="5.88671875" style="134" customWidth="1"/>
    <col min="12" max="12" width="12.6640625" style="156" customWidth="1"/>
    <col min="13" max="13" width="9.88671875" style="156" customWidth="1"/>
    <col min="14" max="17" width="22.109375" style="156" customWidth="1"/>
    <col min="18" max="18" width="9.88671875" style="156" customWidth="1"/>
    <col min="19" max="22" width="22.109375" style="156" customWidth="1"/>
    <col min="23" max="23" width="5.88671875" style="134" customWidth="1"/>
    <col min="24" max="24" width="9.33203125" style="156" customWidth="1"/>
    <col min="25" max="28" width="22.109375" style="156" customWidth="1"/>
    <col min="29" max="29" width="9.33203125" style="156" customWidth="1"/>
    <col min="30" max="33" width="22.109375" style="156" customWidth="1"/>
    <col min="34" max="34" width="4.6640625" style="129" customWidth="1"/>
    <col min="35" max="35" width="8.88671875" style="129" hidden="1" customWidth="1"/>
    <col min="36" max="36" width="9.109375" style="129" hidden="1" customWidth="1"/>
    <col min="37" max="37" width="13.6640625" style="129" hidden="1" customWidth="1"/>
    <col min="38" max="38" width="11.88671875" style="129" hidden="1" customWidth="1"/>
    <col min="39" max="39" width="9.109375" style="129" hidden="1" customWidth="1"/>
    <col min="40" max="40" width="17.109375" style="129" hidden="1" customWidth="1"/>
    <col min="41" max="41" width="12.109375" style="129" hidden="1" customWidth="1"/>
    <col min="42" max="42" width="14" style="129" hidden="1" customWidth="1"/>
    <col min="43" max="43" width="12.109375" style="129" hidden="1" customWidth="1"/>
    <col min="44" max="44" width="22.33203125" style="217" hidden="1" customWidth="1"/>
    <col min="45" max="45" width="12.109375" style="129" hidden="1" customWidth="1"/>
    <col min="46" max="46" width="23.44140625" style="129" hidden="1" customWidth="1"/>
    <col min="47" max="47" width="12.109375" style="129" hidden="1" customWidth="1"/>
    <col min="48" max="51" width="13.33203125" style="129" hidden="1" customWidth="1"/>
    <col min="52" max="69" width="9.109375" style="129" hidden="1" customWidth="1"/>
    <col min="70" max="74" width="9.109375" style="129" customWidth="1"/>
    <col min="75" max="75" width="9.109375" style="134" customWidth="1"/>
    <col min="76" max="16384" width="9.109375" style="134"/>
  </cols>
  <sheetData>
    <row r="1" spans="1:74" ht="26.1" customHeight="1" x14ac:dyDescent="0.25">
      <c r="B1" s="402" t="s">
        <v>129</v>
      </c>
      <c r="C1" s="409"/>
      <c r="D1" s="410"/>
      <c r="E1" s="411"/>
      <c r="F1" s="412"/>
      <c r="G1" s="412"/>
      <c r="H1" s="409"/>
      <c r="I1" s="409"/>
      <c r="J1" s="409"/>
      <c r="K1" s="402" t="s">
        <v>130</v>
      </c>
      <c r="L1" s="403"/>
      <c r="M1" s="403"/>
      <c r="N1" s="403"/>
      <c r="O1" s="403"/>
      <c r="P1" s="403"/>
      <c r="Q1" s="403"/>
      <c r="R1" s="403"/>
      <c r="S1" s="403"/>
      <c r="T1" s="403"/>
      <c r="U1" s="403"/>
      <c r="V1" s="403"/>
      <c r="W1" s="402" t="s">
        <v>130</v>
      </c>
      <c r="X1" s="403"/>
      <c r="Y1" s="403"/>
      <c r="Z1" s="403"/>
      <c r="AA1" s="403"/>
      <c r="AB1" s="403"/>
      <c r="AC1" s="403"/>
      <c r="AD1" s="403"/>
      <c r="AE1" s="403"/>
      <c r="AF1" s="403"/>
      <c r="AG1" s="403"/>
      <c r="AH1" s="404"/>
      <c r="AJ1" s="133">
        <v>100</v>
      </c>
      <c r="AK1" s="133" t="str">
        <f>"$AN$11:$AN" &amp; Summary!M1 + 11</f>
        <v>$AN$11:$AN22</v>
      </c>
      <c r="AL1" s="133" t="str">
        <f>"$AP$11:$AP" &amp; Summary!N1 + 11</f>
        <v>$AP$11:$AP12</v>
      </c>
      <c r="AN1" s="229">
        <f>DATE(Contents!C5, 6,30)</f>
        <v>45838</v>
      </c>
      <c r="BV1" s="134"/>
    </row>
    <row r="2" spans="1:74" s="129" customFormat="1" x14ac:dyDescent="0.25">
      <c r="AJ2" s="132" t="str">
        <f>Summary!C10</f>
        <v>Checking</v>
      </c>
      <c r="AK2" s="133" t="s">
        <v>131</v>
      </c>
      <c r="AL2" s="133" t="s">
        <v>132</v>
      </c>
      <c r="AN2" s="229">
        <f>DATE(Contents!C5, 10, 1)</f>
        <v>45931</v>
      </c>
      <c r="AR2" s="217"/>
    </row>
    <row r="3" spans="1:74" s="172" customFormat="1" ht="14.25" customHeight="1" x14ac:dyDescent="0.25">
      <c r="A3" s="129"/>
      <c r="B3" s="400" t="str">
        <f>Contents!$B$46</f>
        <v>Version: AS XLV 3.0 locked</v>
      </c>
      <c r="C3" s="406"/>
      <c r="D3" s="406"/>
      <c r="E3" s="406"/>
      <c r="F3" s="406"/>
      <c r="G3" s="406"/>
      <c r="H3" s="406"/>
      <c r="I3" s="11"/>
      <c r="J3" s="11"/>
      <c r="K3" s="405" t="str">
        <f>Contents!$B$46</f>
        <v>Version: AS XLV 3.0 locked</v>
      </c>
      <c r="L3" s="406"/>
      <c r="M3" s="406"/>
      <c r="N3" s="406"/>
      <c r="O3" s="230"/>
      <c r="P3" s="230"/>
      <c r="Q3" s="10"/>
      <c r="R3" s="10"/>
      <c r="S3" s="10"/>
      <c r="T3" s="10"/>
      <c r="U3" s="10"/>
      <c r="V3" s="10"/>
      <c r="W3" s="405" t="str">
        <f>Contents!$B$46</f>
        <v>Version: AS XLV 3.0 locked</v>
      </c>
      <c r="X3" s="406"/>
      <c r="Y3" s="406"/>
      <c r="Z3" s="406"/>
      <c r="AA3" s="406"/>
      <c r="AB3" s="406"/>
      <c r="AC3" s="11"/>
      <c r="AD3" s="11"/>
      <c r="AE3" s="11"/>
      <c r="AF3" s="11"/>
      <c r="AG3" s="11"/>
      <c r="AH3" s="11"/>
      <c r="AI3" s="129"/>
      <c r="AJ3" s="129"/>
      <c r="AK3" s="129"/>
      <c r="AL3" s="129"/>
      <c r="AM3" s="129"/>
      <c r="AN3" s="129"/>
      <c r="AO3" s="129"/>
      <c r="AP3" s="129"/>
      <c r="AQ3" s="129"/>
      <c r="AR3" s="217"/>
      <c r="AS3" s="129"/>
      <c r="AT3" s="129"/>
      <c r="AU3" s="129"/>
      <c r="AV3" s="129"/>
      <c r="AW3" s="129"/>
      <c r="AX3" s="129"/>
      <c r="AY3" s="129"/>
      <c r="AZ3" s="129"/>
      <c r="BA3" s="129"/>
      <c r="BB3" s="129"/>
      <c r="BC3" s="129"/>
      <c r="BD3" s="129"/>
      <c r="BE3" s="129"/>
      <c r="BF3" s="129"/>
      <c r="BG3" s="129"/>
      <c r="BH3" s="129"/>
      <c r="BI3" s="129"/>
      <c r="BJ3" s="129"/>
      <c r="BK3" s="129"/>
      <c r="BL3" s="129"/>
      <c r="BM3" s="129"/>
      <c r="BN3" s="129"/>
      <c r="BO3" s="129"/>
      <c r="BP3" s="129"/>
      <c r="BQ3" s="129"/>
      <c r="BR3" s="129"/>
      <c r="BS3" s="129"/>
      <c r="BT3" s="129"/>
      <c r="BU3" s="129"/>
      <c r="BV3" s="129"/>
    </row>
    <row r="4" spans="1:74" s="172" customFormat="1" ht="15.75" customHeight="1" x14ac:dyDescent="0.3">
      <c r="A4" s="129"/>
      <c r="B4" s="398" t="str">
        <f>Contents!E3</f>
        <v>THE SOCIETY FOR CREATIVE ANACHRONISM, INC.</v>
      </c>
      <c r="C4" s="406"/>
      <c r="D4" s="406"/>
      <c r="E4" s="406"/>
      <c r="F4" s="406"/>
      <c r="G4" s="406"/>
      <c r="H4" s="406"/>
      <c r="I4" s="406"/>
      <c r="J4" s="406"/>
      <c r="K4" s="418" t="str">
        <f>B4</f>
        <v>THE SOCIETY FOR CREATIVE ANACHRONISM, INC.</v>
      </c>
      <c r="L4" s="406"/>
      <c r="M4" s="406"/>
      <c r="N4" s="406"/>
      <c r="O4" s="406"/>
      <c r="P4" s="406"/>
      <c r="Q4" s="406"/>
      <c r="R4" s="406"/>
      <c r="S4" s="406"/>
      <c r="T4" s="406"/>
      <c r="U4" s="406"/>
      <c r="V4" s="406"/>
      <c r="W4" s="418" t="str">
        <f>B4</f>
        <v>THE SOCIETY FOR CREATIVE ANACHRONISM, INC.</v>
      </c>
      <c r="X4" s="406"/>
      <c r="Y4" s="406"/>
      <c r="Z4" s="406"/>
      <c r="AA4" s="406"/>
      <c r="AB4" s="406"/>
      <c r="AC4" s="406"/>
      <c r="AD4" s="406"/>
      <c r="AE4" s="406"/>
      <c r="AF4" s="406"/>
      <c r="AG4" s="406"/>
      <c r="AH4" s="406"/>
      <c r="AI4" s="129"/>
      <c r="AJ4" s="129"/>
      <c r="AK4" s="129"/>
      <c r="AL4" s="129"/>
      <c r="AM4" s="129"/>
      <c r="AN4" s="129"/>
      <c r="AO4" s="129"/>
      <c r="AP4" s="129"/>
      <c r="AQ4" s="129"/>
      <c r="AR4" s="217"/>
      <c r="AS4" s="129"/>
      <c r="AT4" s="129"/>
      <c r="AU4" s="129"/>
      <c r="AV4" s="129"/>
      <c r="AW4" s="129"/>
      <c r="AX4" s="129"/>
      <c r="AY4" s="129"/>
      <c r="AZ4" s="129"/>
      <c r="BA4" s="129"/>
      <c r="BB4" s="129"/>
      <c r="BC4" s="129"/>
      <c r="BD4" s="129"/>
      <c r="BE4" s="129"/>
      <c r="BF4" s="129"/>
      <c r="BG4" s="129"/>
      <c r="BH4" s="129"/>
      <c r="BI4" s="129"/>
      <c r="BJ4" s="129"/>
      <c r="BK4" s="129"/>
      <c r="BL4" s="129"/>
      <c r="BM4" s="129"/>
      <c r="BN4" s="129"/>
      <c r="BO4" s="129"/>
      <c r="BP4" s="129"/>
      <c r="BQ4" s="129"/>
      <c r="BR4" s="129"/>
      <c r="BS4" s="129"/>
      <c r="BT4" s="129"/>
      <c r="BU4" s="129"/>
      <c r="BV4" s="129"/>
    </row>
    <row r="5" spans="1:74" s="172" customFormat="1" ht="15.75" customHeight="1" x14ac:dyDescent="0.3">
      <c r="A5" s="129"/>
      <c r="B5" s="398" t="s">
        <v>301</v>
      </c>
      <c r="C5" s="406"/>
      <c r="D5" s="406"/>
      <c r="E5" s="406"/>
      <c r="F5" s="406"/>
      <c r="G5" s="406"/>
      <c r="H5" s="406"/>
      <c r="I5" s="406"/>
      <c r="J5" s="406"/>
      <c r="K5" s="424" t="str">
        <f>B5</f>
        <v>LEDGER AND JOURNAL FOR THIRD QUARTER</v>
      </c>
      <c r="L5" s="406"/>
      <c r="M5" s="406"/>
      <c r="N5" s="406"/>
      <c r="O5" s="406"/>
      <c r="P5" s="406"/>
      <c r="Q5" s="406"/>
      <c r="R5" s="406"/>
      <c r="S5" s="406"/>
      <c r="T5" s="406"/>
      <c r="U5" s="406"/>
      <c r="V5" s="425"/>
      <c r="W5" s="398" t="str">
        <f>B5</f>
        <v>LEDGER AND JOURNAL FOR THIRD QUARTER</v>
      </c>
      <c r="X5" s="406"/>
      <c r="Y5" s="406"/>
      <c r="Z5" s="406"/>
      <c r="AA5" s="406"/>
      <c r="AB5" s="406"/>
      <c r="AC5" s="406"/>
      <c r="AD5" s="406"/>
      <c r="AE5" s="406"/>
      <c r="AF5" s="406"/>
      <c r="AG5" s="406"/>
      <c r="AH5" s="406"/>
      <c r="AI5" s="129"/>
      <c r="AJ5" s="129"/>
      <c r="AK5" s="129"/>
      <c r="AL5" s="129"/>
      <c r="AM5" s="129"/>
      <c r="AN5" s="129"/>
      <c r="AO5" s="129"/>
      <c r="AP5" s="129"/>
      <c r="AQ5" s="129"/>
      <c r="AR5" s="217"/>
      <c r="AS5" s="129"/>
      <c r="AT5" s="129"/>
      <c r="AU5" s="129"/>
      <c r="AV5" s="129"/>
      <c r="AW5" s="129"/>
      <c r="AX5" s="129"/>
      <c r="AY5" s="129"/>
      <c r="AZ5" s="129"/>
      <c r="BA5" s="129"/>
      <c r="BB5" s="129"/>
      <c r="BC5" s="129"/>
      <c r="BD5" s="129"/>
      <c r="BE5" s="129"/>
      <c r="BF5" s="129"/>
      <c r="BG5" s="129"/>
      <c r="BH5" s="129"/>
      <c r="BI5" s="129"/>
      <c r="BJ5" s="129"/>
      <c r="BK5" s="129"/>
      <c r="BL5" s="129"/>
      <c r="BM5" s="129"/>
      <c r="BN5" s="129"/>
      <c r="BO5" s="129"/>
      <c r="BP5" s="129"/>
      <c r="BQ5" s="129"/>
      <c r="BR5" s="129"/>
      <c r="BS5" s="129"/>
      <c r="BT5" s="129"/>
      <c r="BU5" s="129"/>
      <c r="BV5" s="129"/>
    </row>
    <row r="6" spans="1:74" s="172" customFormat="1" ht="15.75" customHeight="1" x14ac:dyDescent="0.3">
      <c r="A6" s="129"/>
      <c r="B6" s="13"/>
      <c r="C6" s="13"/>
      <c r="D6" s="13"/>
      <c r="E6" s="13"/>
      <c r="F6" s="13"/>
      <c r="G6" s="13"/>
      <c r="H6" s="13"/>
      <c r="I6" s="13"/>
      <c r="J6" s="13"/>
      <c r="K6" s="34"/>
      <c r="L6" s="231"/>
      <c r="M6" s="13"/>
      <c r="N6" s="13"/>
      <c r="O6" s="13"/>
      <c r="P6" s="13"/>
      <c r="Q6" s="13"/>
      <c r="R6" s="13"/>
      <c r="S6" s="13"/>
      <c r="T6" s="13"/>
      <c r="U6" s="13"/>
      <c r="V6" s="13"/>
      <c r="W6" s="34"/>
      <c r="X6" s="13"/>
      <c r="Y6" s="13"/>
      <c r="Z6" s="13"/>
      <c r="AA6" s="13"/>
      <c r="AB6" s="13"/>
      <c r="AC6" s="13"/>
      <c r="AD6" s="13"/>
      <c r="AE6" s="13"/>
      <c r="AF6" s="13"/>
      <c r="AG6" s="13"/>
      <c r="AH6" s="11"/>
      <c r="AI6" s="129"/>
      <c r="AJ6" s="129"/>
      <c r="AK6" s="129"/>
      <c r="AL6" s="129"/>
      <c r="AM6" s="129"/>
      <c r="AN6" s="129"/>
      <c r="AO6" s="129"/>
      <c r="AP6" s="129"/>
      <c r="AQ6" s="129"/>
      <c r="AR6" s="217"/>
      <c r="AS6" s="129"/>
      <c r="AT6" s="129"/>
      <c r="AU6" s="129"/>
      <c r="AV6" s="129"/>
      <c r="AW6" s="129"/>
      <c r="AX6" s="129"/>
      <c r="AY6" s="129"/>
      <c r="AZ6" s="129"/>
      <c r="BA6" s="129"/>
      <c r="BB6" s="129"/>
      <c r="BC6" s="129"/>
      <c r="BD6" s="129"/>
      <c r="BE6" s="129"/>
      <c r="BF6" s="129"/>
      <c r="BG6" s="129"/>
      <c r="BH6" s="129"/>
      <c r="BI6" s="129"/>
      <c r="BJ6" s="129"/>
      <c r="BK6" s="129"/>
      <c r="BL6" s="129"/>
      <c r="BM6" s="129"/>
      <c r="BN6" s="129"/>
      <c r="BO6" s="129"/>
      <c r="BP6" s="129"/>
      <c r="BQ6" s="129"/>
      <c r="BR6" s="129"/>
      <c r="BS6" s="129"/>
      <c r="BT6" s="129"/>
      <c r="BU6" s="129"/>
      <c r="BV6" s="129"/>
    </row>
    <row r="7" spans="1:74" s="173" customFormat="1" ht="15" customHeight="1" x14ac:dyDescent="0.25">
      <c r="A7" s="129"/>
      <c r="B7" s="401" t="str">
        <f>Contents!$B$45</f>
        <v>Branch:   Caer Galen                                                              Year:        2025</v>
      </c>
      <c r="C7" s="417"/>
      <c r="D7" s="417"/>
      <c r="E7" s="417"/>
      <c r="F7" s="417"/>
      <c r="G7" s="417"/>
      <c r="H7" s="417"/>
      <c r="I7" s="417"/>
      <c r="J7" s="417"/>
      <c r="K7" s="416" t="str">
        <f>Contents!$B$45</f>
        <v>Branch:   Caer Galen                                                              Year:        2025</v>
      </c>
      <c r="L7" s="417"/>
      <c r="M7" s="417"/>
      <c r="N7" s="417"/>
      <c r="O7" s="417"/>
      <c r="P7" s="417"/>
      <c r="Q7" s="417"/>
      <c r="R7" s="417"/>
      <c r="S7" s="417"/>
      <c r="T7" s="417"/>
      <c r="U7" s="417"/>
      <c r="V7" s="417"/>
      <c r="W7" s="416" t="str">
        <f>Contents!$B$45</f>
        <v>Branch:   Caer Galen                                                              Year:        2025</v>
      </c>
      <c r="X7" s="417"/>
      <c r="Y7" s="417"/>
      <c r="Z7" s="417"/>
      <c r="AA7" s="417"/>
      <c r="AB7" s="417"/>
      <c r="AC7" s="417"/>
      <c r="AD7" s="417"/>
      <c r="AE7" s="417"/>
      <c r="AF7" s="417"/>
      <c r="AG7" s="417"/>
      <c r="AH7" s="11"/>
      <c r="AI7" s="129"/>
      <c r="AJ7" s="129"/>
      <c r="AK7" s="129"/>
      <c r="AL7" s="129"/>
      <c r="AM7" s="129"/>
      <c r="AN7" s="129"/>
      <c r="AO7" s="129"/>
      <c r="AP7" s="129"/>
      <c r="AQ7" s="129"/>
      <c r="AR7" s="217"/>
      <c r="AS7" s="129"/>
      <c r="AT7" s="129"/>
      <c r="AU7" s="129"/>
      <c r="AV7" s="129"/>
      <c r="AW7" s="129"/>
      <c r="AX7" s="129"/>
      <c r="AY7" s="129"/>
      <c r="AZ7" s="129"/>
      <c r="BA7" s="129"/>
      <c r="BB7" s="129"/>
      <c r="BC7" s="129"/>
      <c r="BD7" s="129"/>
      <c r="BE7" s="129"/>
      <c r="BF7" s="129"/>
      <c r="BG7" s="129"/>
      <c r="BH7" s="129"/>
      <c r="BI7" s="129"/>
      <c r="BJ7" s="129"/>
      <c r="BK7" s="129"/>
      <c r="BL7" s="129"/>
      <c r="BM7" s="129"/>
      <c r="BN7" s="129"/>
      <c r="BO7" s="129"/>
      <c r="BP7" s="129"/>
      <c r="BQ7" s="129"/>
      <c r="BR7" s="129"/>
      <c r="BS7" s="129"/>
      <c r="BT7" s="129"/>
      <c r="BU7" s="129"/>
      <c r="BV7" s="129"/>
    </row>
    <row r="8" spans="1:74" s="173" customFormat="1" ht="15" customHeight="1" x14ac:dyDescent="0.25">
      <c r="A8" s="129"/>
      <c r="B8" s="9"/>
      <c r="C8" s="419" t="s">
        <v>134</v>
      </c>
      <c r="D8" s="420"/>
      <c r="E8" s="420"/>
      <c r="F8" s="420"/>
      <c r="G8" s="420"/>
      <c r="H8" s="179"/>
      <c r="I8" s="179"/>
      <c r="J8" s="179"/>
      <c r="K8" s="232"/>
      <c r="L8" s="233"/>
      <c r="M8" s="233"/>
      <c r="N8" s="233"/>
      <c r="O8" s="233"/>
      <c r="P8" s="233"/>
      <c r="Q8" s="233"/>
      <c r="R8" s="233"/>
      <c r="S8" s="233"/>
      <c r="T8" s="233"/>
      <c r="U8" s="233"/>
      <c r="V8" s="233"/>
      <c r="W8" s="232"/>
      <c r="X8" s="233"/>
      <c r="Y8" s="233"/>
      <c r="Z8" s="233"/>
      <c r="AA8" s="233"/>
      <c r="AB8" s="233"/>
      <c r="AC8" s="233"/>
      <c r="AD8" s="233"/>
      <c r="AE8" s="233"/>
      <c r="AF8" s="233"/>
      <c r="AG8" s="233"/>
      <c r="AH8" s="11"/>
      <c r="AI8" s="129"/>
      <c r="AJ8" s="129"/>
      <c r="AK8" s="129"/>
      <c r="AL8" s="129"/>
      <c r="AM8" s="129"/>
      <c r="AN8" s="129"/>
      <c r="AO8" s="129"/>
      <c r="AP8" s="129"/>
      <c r="AQ8" s="129"/>
      <c r="AR8" s="217"/>
      <c r="AS8" s="129"/>
      <c r="AT8" s="129"/>
      <c r="AU8" s="129"/>
      <c r="AV8" s="129"/>
      <c r="AW8" s="129"/>
      <c r="AX8" s="129"/>
      <c r="AY8" s="129"/>
      <c r="AZ8" s="129"/>
      <c r="BA8" s="129"/>
      <c r="BB8" s="129"/>
      <c r="BC8" s="129"/>
      <c r="BD8" s="129"/>
      <c r="BE8" s="129"/>
      <c r="BF8" s="129"/>
      <c r="BG8" s="129"/>
      <c r="BH8" s="129"/>
      <c r="BI8" s="129"/>
      <c r="BJ8" s="129"/>
      <c r="BK8" s="129"/>
      <c r="BL8" s="129"/>
      <c r="BM8" s="129"/>
      <c r="BN8" s="129"/>
      <c r="BO8" s="129"/>
      <c r="BP8" s="129"/>
      <c r="BQ8" s="129"/>
      <c r="BR8" s="129"/>
      <c r="BS8" s="129"/>
      <c r="BT8" s="129"/>
      <c r="BU8" s="129"/>
      <c r="BV8" s="129"/>
    </row>
    <row r="9" spans="1:74" s="174" customFormat="1" ht="15" customHeight="1" x14ac:dyDescent="0.25">
      <c r="A9" s="130"/>
      <c r="B9" s="35"/>
      <c r="C9" s="407" t="str">
        <f>Summary!C10&amp;" Balance Forward: "</f>
        <v xml:space="preserve">Checking Balance Forward: </v>
      </c>
      <c r="D9" s="408"/>
      <c r="E9" s="408"/>
      <c r="F9" s="234">
        <f>Ledger_Q2!C110</f>
        <v>10774.39</v>
      </c>
      <c r="G9" s="235"/>
      <c r="H9" s="182"/>
      <c r="I9" s="182"/>
      <c r="J9" s="182"/>
      <c r="K9" s="37"/>
      <c r="L9" s="43"/>
      <c r="M9" s="413" t="s">
        <v>135</v>
      </c>
      <c r="N9" s="414"/>
      <c r="O9" s="414"/>
      <c r="P9" s="414"/>
      <c r="Q9" s="415"/>
      <c r="R9" s="413" t="s">
        <v>135</v>
      </c>
      <c r="S9" s="414"/>
      <c r="T9" s="414"/>
      <c r="U9" s="414"/>
      <c r="V9" s="415"/>
      <c r="W9" s="39"/>
      <c r="X9" s="413" t="s">
        <v>135</v>
      </c>
      <c r="Y9" s="414"/>
      <c r="Z9" s="414"/>
      <c r="AA9" s="414"/>
      <c r="AB9" s="415"/>
      <c r="AC9" s="413" t="s">
        <v>135</v>
      </c>
      <c r="AD9" s="414"/>
      <c r="AE9" s="414"/>
      <c r="AF9" s="414"/>
      <c r="AG9" s="415"/>
      <c r="AH9" s="11"/>
      <c r="AI9" s="130"/>
      <c r="AJ9" s="130"/>
      <c r="AK9" s="130"/>
      <c r="AL9" s="130"/>
      <c r="AM9" s="130"/>
      <c r="AN9" s="135" t="s">
        <v>136</v>
      </c>
      <c r="AO9" s="136">
        <f>SUM(AO11:AO33)</f>
        <v>-842.82</v>
      </c>
      <c r="AP9" s="137"/>
      <c r="AQ9" s="136">
        <f>SUM(AQ11:AQ52)</f>
        <v>-842.82</v>
      </c>
      <c r="AR9" s="218"/>
      <c r="AS9" s="138">
        <f>SUM(AS11:AS27)</f>
        <v>2908.04</v>
      </c>
      <c r="AT9" s="137"/>
      <c r="AU9" s="203">
        <f>SUM(AU11:AU53)</f>
        <v>3750.8599999999997</v>
      </c>
      <c r="AV9" s="204">
        <f>AS9-AU9</f>
        <v>-842.81999999999971</v>
      </c>
      <c r="AW9" s="130"/>
      <c r="AX9" s="130"/>
      <c r="AY9" s="130"/>
      <c r="AZ9" s="130"/>
      <c r="BA9" s="205"/>
      <c r="BB9" s="421" t="s">
        <v>138</v>
      </c>
      <c r="BC9" s="422"/>
      <c r="BD9" s="422"/>
      <c r="BE9" s="422"/>
      <c r="BF9" s="422"/>
      <c r="BG9" s="422"/>
      <c r="BH9" s="422"/>
      <c r="BI9" s="422"/>
      <c r="BJ9" s="422"/>
      <c r="BK9" s="422"/>
      <c r="BL9" s="422"/>
      <c r="BM9" s="422"/>
      <c r="BN9" s="422"/>
      <c r="BO9" s="423"/>
      <c r="BP9" s="130"/>
      <c r="BQ9" s="207" t="s">
        <v>139</v>
      </c>
      <c r="BR9" s="207" t="s">
        <v>140</v>
      </c>
      <c r="BS9" s="130"/>
      <c r="BT9" s="130"/>
      <c r="BU9" s="130"/>
      <c r="BV9" s="130"/>
    </row>
    <row r="10" spans="1:74" s="175" customFormat="1" ht="42" customHeight="1" thickBot="1" x14ac:dyDescent="0.3">
      <c r="A10" s="130"/>
      <c r="B10" s="36"/>
      <c r="C10" s="37" t="s">
        <v>141</v>
      </c>
      <c r="D10" s="329" t="s">
        <v>142</v>
      </c>
      <c r="E10" s="39" t="s">
        <v>143</v>
      </c>
      <c r="F10" s="40" t="s">
        <v>144</v>
      </c>
      <c r="G10" s="41" t="s">
        <v>145</v>
      </c>
      <c r="H10" s="39" t="s">
        <v>146</v>
      </c>
      <c r="I10" s="39" t="s">
        <v>147</v>
      </c>
      <c r="J10" s="39" t="s">
        <v>148</v>
      </c>
      <c r="K10" s="42"/>
      <c r="L10" s="43" t="s">
        <v>149</v>
      </c>
      <c r="M10" s="44" t="s">
        <v>135</v>
      </c>
      <c r="N10" s="45" t="s">
        <v>150</v>
      </c>
      <c r="O10" s="45" t="s">
        <v>151</v>
      </c>
      <c r="P10" s="45" t="s">
        <v>152</v>
      </c>
      <c r="Q10" s="236" t="s">
        <v>153</v>
      </c>
      <c r="R10" s="44" t="s">
        <v>135</v>
      </c>
      <c r="S10" s="45" t="s">
        <v>150</v>
      </c>
      <c r="T10" s="45" t="s">
        <v>151</v>
      </c>
      <c r="U10" s="45" t="s">
        <v>152</v>
      </c>
      <c r="V10" s="236" t="s">
        <v>153</v>
      </c>
      <c r="W10" s="36"/>
      <c r="X10" s="44" t="s">
        <v>135</v>
      </c>
      <c r="Y10" s="45" t="s">
        <v>150</v>
      </c>
      <c r="Z10" s="45" t="s">
        <v>151</v>
      </c>
      <c r="AA10" s="45" t="s">
        <v>152</v>
      </c>
      <c r="AB10" s="236" t="s">
        <v>153</v>
      </c>
      <c r="AC10" s="44" t="s">
        <v>135</v>
      </c>
      <c r="AD10" s="45" t="s">
        <v>150</v>
      </c>
      <c r="AE10" s="45" t="s">
        <v>151</v>
      </c>
      <c r="AF10" s="45" t="s">
        <v>152</v>
      </c>
      <c r="AG10" s="236" t="s">
        <v>153</v>
      </c>
      <c r="AH10" s="11"/>
      <c r="AI10" s="130"/>
      <c r="AJ10" s="130"/>
      <c r="AK10" s="130"/>
      <c r="AL10" s="130"/>
      <c r="AM10" s="130"/>
      <c r="AN10" s="139" t="s">
        <v>154</v>
      </c>
      <c r="AO10" s="140" t="s">
        <v>128</v>
      </c>
      <c r="AP10" s="139" t="s">
        <v>155</v>
      </c>
      <c r="AQ10" s="141" t="s">
        <v>128</v>
      </c>
      <c r="AR10" s="219" t="s">
        <v>151</v>
      </c>
      <c r="AS10" s="141" t="s">
        <v>128</v>
      </c>
      <c r="AT10" s="139" t="s">
        <v>152</v>
      </c>
      <c r="AU10" s="141" t="s">
        <v>128</v>
      </c>
      <c r="AV10" s="206" t="s">
        <v>156</v>
      </c>
      <c r="AW10" s="206" t="s">
        <v>157</v>
      </c>
      <c r="AX10" s="226" t="s">
        <v>158</v>
      </c>
      <c r="AY10" s="206" t="s">
        <v>159</v>
      </c>
      <c r="AZ10" s="130"/>
      <c r="BA10" s="205"/>
      <c r="BB10" s="207" t="str">
        <f>$AN11</f>
        <v>Checking</v>
      </c>
      <c r="BC10" s="207" t="str">
        <f>$AN22</f>
        <v>Undeposited funds</v>
      </c>
      <c r="BD10" s="207" t="str">
        <f>$AN23</f>
        <v>fnord</v>
      </c>
      <c r="BE10" s="207" t="str">
        <f>$AN24</f>
        <v>fnord</v>
      </c>
      <c r="BF10" s="207" t="str">
        <f>$AN25</f>
        <v>fnord</v>
      </c>
      <c r="BG10" s="207" t="str">
        <f>$AN26</f>
        <v>fnord</v>
      </c>
      <c r="BH10" s="207" t="str">
        <f>$AN27</f>
        <v>fnord</v>
      </c>
      <c r="BI10" s="207" t="str">
        <f>$AN28</f>
        <v>fnord</v>
      </c>
      <c r="BJ10" s="207" t="str">
        <f>$AN29</f>
        <v>fnord</v>
      </c>
      <c r="BK10" s="207" t="str">
        <f>$AN30</f>
        <v>fnord</v>
      </c>
      <c r="BL10" s="207" t="str">
        <f>$AN31</f>
        <v>fnord</v>
      </c>
      <c r="BM10" s="207" t="str">
        <f>$AN32</f>
        <v>fnord</v>
      </c>
      <c r="BN10" s="207" t="str">
        <f>$AN33</f>
        <v>fnord</v>
      </c>
      <c r="BO10" s="207"/>
      <c r="BP10" s="130"/>
      <c r="BQ10" s="207">
        <f>COUNTIF(BQ11:BQ110, "&gt;0")</f>
        <v>15</v>
      </c>
      <c r="BR10" s="207">
        <f>MAX(BR11:BR110)</f>
        <v>16</v>
      </c>
      <c r="BS10" s="130"/>
      <c r="BT10" s="130"/>
      <c r="BU10" s="130"/>
      <c r="BV10" s="130"/>
    </row>
    <row r="11" spans="1:74" s="177" customFormat="1" ht="13.8" customHeight="1" x14ac:dyDescent="0.25">
      <c r="A11" s="131"/>
      <c r="B11" s="183">
        <v>1</v>
      </c>
      <c r="C11" s="184">
        <f>Ledger_Q2!$C$110+F11</f>
        <v>10574.39</v>
      </c>
      <c r="D11" s="328">
        <v>45886</v>
      </c>
      <c r="E11" s="331">
        <v>1095</v>
      </c>
      <c r="F11" s="237">
        <f t="shared" ref="F11:F42" si="0">IF(N11=$AJ$2,IF(COUNTBLANK(O11)=0,M11,M11*-1),0)+IF(S11=$AJ$2,IF(COUNTBLANK(T11)=0,R11,R11*-1),0)+IF(Y11=$AJ$2,IF(COUNTBLANK(Z11)=0,X11,X11*-1),0)+IF(AD11=$AJ$2,IF(COUNTBLANK(AE11)=0,AC11,AC11*-1),0)</f>
        <v>-200</v>
      </c>
      <c r="G11" s="271" t="s">
        <v>190</v>
      </c>
      <c r="H11" s="272" t="s">
        <v>302</v>
      </c>
      <c r="I11" s="272" t="s">
        <v>303</v>
      </c>
      <c r="J11" s="273" t="s">
        <v>276</v>
      </c>
      <c r="K11" s="238">
        <f t="shared" ref="K11:K42" si="1">$B11</f>
        <v>1</v>
      </c>
      <c r="L11" s="239">
        <f t="shared" ref="L11:L42" si="2">IF(COUNTBLANK($P11)=1,$M11,$M11*-1)+IF(COUNTBLANK($U11)=1,$R11,$R11*-1)+IF(COUNTBLANK($AA11)=1,$X11,$X11*-1)+IF(COUNTBLANK($AF11)=1,$AC11,$AC11*-1)</f>
        <v>-200</v>
      </c>
      <c r="M11" s="287">
        <v>200</v>
      </c>
      <c r="N11" s="272" t="s">
        <v>110</v>
      </c>
      <c r="O11" s="323"/>
      <c r="P11" s="323" t="s">
        <v>245</v>
      </c>
      <c r="Q11" s="273" t="s">
        <v>111</v>
      </c>
      <c r="R11" s="287"/>
      <c r="S11" s="272" t="s">
        <v>110</v>
      </c>
      <c r="T11" s="323"/>
      <c r="U11" s="323"/>
      <c r="V11" s="273" t="s">
        <v>111</v>
      </c>
      <c r="W11" s="240">
        <f t="shared" ref="W11:W42" si="3">$B11</f>
        <v>1</v>
      </c>
      <c r="X11" s="287"/>
      <c r="Y11" s="272" t="s">
        <v>110</v>
      </c>
      <c r="Z11" s="284"/>
      <c r="AA11" s="284"/>
      <c r="AB11" s="273" t="s">
        <v>111</v>
      </c>
      <c r="AC11" s="287"/>
      <c r="AD11" s="272" t="s">
        <v>110</v>
      </c>
      <c r="AE11" s="284"/>
      <c r="AF11" s="284"/>
      <c r="AG11" s="273" t="s">
        <v>111</v>
      </c>
      <c r="AH11" s="46"/>
      <c r="AI11" s="131">
        <f t="shared" ref="AI11:AI42" si="4">IF(COUNTBLANK($P11)=1,$M11,$M11*-1)</f>
        <v>-200</v>
      </c>
      <c r="AJ11" s="131">
        <f t="shared" ref="AJ11:AJ42" si="5">IF(COUNTBLANK($U11)=1,$R11,$R11*-1)</f>
        <v>0</v>
      </c>
      <c r="AK11" s="131">
        <f t="shared" ref="AK11:AK42" si="6">IF(COUNTBLANK($AA11)=1,$X11,$X11*-1)</f>
        <v>0</v>
      </c>
      <c r="AL11" s="131">
        <f t="shared" ref="AL11:AL42" si="7">IF(COUNTBLANK($AF11)=1,$AC11,$AC11*-1)</f>
        <v>0</v>
      </c>
      <c r="AM11" s="131"/>
      <c r="AN11" s="142" t="str">
        <f>IF(OR(Summary!$C10=0,Summary!$C10=""),"fnord",Summary!$C10)</f>
        <v>Checking</v>
      </c>
      <c r="AO11" s="143">
        <f t="shared" ref="AO11:AO33" si="8">SUMIF($N$11:$N$111,$AN11,$AI$11:$AI$111)+SUMIF($S$11:$S$111,$AN11,$AJ$11:$AJ$111)+SUMIF($Y$11:$Y$111,$AN11,$AK$11:$AK$111)+SUMIF($AD$11:$AD$111,$AN11,$AL$11:$AL$111)</f>
        <v>-842.82</v>
      </c>
      <c r="AP11" s="142" t="str">
        <f>IF(OR(Summary!$G10=0,Summary!$G10=""),"fnord",Summary!$G10)</f>
        <v>General Fund</v>
      </c>
      <c r="AQ11" s="143">
        <f t="shared" ref="AQ11:AQ52" si="9">SUMIF($Q$11:$Q$111,$AP11,$AI$11:$AI$111)+SUMIF($V$11:$V$111,$AP11,$AJ$11:$AJ$111)+SUMIF($AB$11:$AB$111,$AP11,$AK$11:$AK$111)+SUMIF($AG$11:$AG$111,$AP11,$AL$11:$AL$111)</f>
        <v>-842.82</v>
      </c>
      <c r="AR11" s="220" t="s">
        <v>162</v>
      </c>
      <c r="AS11" s="144">
        <f>SUMIF($O$11:$O$111,$AR11,$M$11:$M$111)+SUMIF($T$11:$T$111,$AR11,$R$11:$R$111)+SUMIF($Z$11:$Z$111,$AR11,$X$11:$X$111)+SUMIF($AE$11:$AE$111,$AR11,$AC$11:$AC$111)</f>
        <v>0</v>
      </c>
      <c r="AT11" s="145" t="s">
        <v>163</v>
      </c>
      <c r="AU11" s="144">
        <f t="shared" ref="AU11:AU53" si="10">SUMIF($P$11:$P$111,$AT11,$M$11:$M$111)+SUMIF($U$11:$U$111,$AT11,$R$11:$R$111)+SUMIF($AA$11:$AA$111,$AT11,$X$11:$X$111)+SUMIF($AF$11:$AF$111,$AT11,$AC$11:$AC$111)</f>
        <v>0</v>
      </c>
      <c r="AV11" s="208">
        <f t="shared" ref="AV11:AV33" si="11">COUNTIF($N$11:$N$111,$AN11)+COUNTIF($S$11:$S$111,$AN11)+COUNTIF($Y$11:$Y$111,$AN11)+COUNTIF($AD$11:$AD$111,$AN11)</f>
        <v>400</v>
      </c>
      <c r="AW11" s="225">
        <f t="shared" ref="AW11:AW53" si="12">COUNTIF($Q$11:$Q$111,$AP11)+COUNTIF($V$11:$V$111,$AP11)+COUNTIF($AB$11:$AB$111,$AP11)+COUNTIF($AG$11:$AG$111,$AP11)</f>
        <v>400</v>
      </c>
      <c r="AX11" s="227">
        <f t="shared" ref="AX11:AX27" si="13">COUNTIF($O$11:$O$111,$AR11)+COUNTIF($T$11:$T$111,$AR11)+COUNTIF($Z$11:$Z$111,$AR11)+COUNTIF($AE$11:$AE$111,$AR11)</f>
        <v>0</v>
      </c>
      <c r="AY11" s="228">
        <f t="shared" ref="AY11:AY53" si="14">COUNTIF($P$11:$P$111,$AT11)+COUNTIF($U$11:$U$111,$AT11)+COUNTIF($AA$11:$AA$111,$AT11)+COUNTIF($AF$11:$AF$111,$AT11)</f>
        <v>0</v>
      </c>
      <c r="AZ11" s="131"/>
      <c r="BA11" s="210"/>
      <c r="BB11" s="211">
        <f t="shared" ref="BB11:BO20" si="15">IF($N11=BB$10,IF($O11 = "",$M11 * -1,$M11),0)+IF($S11=BB$10,IF($T11 = "",$R11 * -1,$R11),0)+IF($Y11=BB$10,IF($Z11 = "",$X11 * -1,$X11),0)+IF($AD11=BB$10,IF($AE11 = "",$AC11* -1,$AC11 ),0)</f>
        <v>-200</v>
      </c>
      <c r="BC11" s="211">
        <f t="shared" si="15"/>
        <v>0</v>
      </c>
      <c r="BD11" s="211">
        <f t="shared" si="15"/>
        <v>0</v>
      </c>
      <c r="BE11" s="211">
        <f t="shared" si="15"/>
        <v>0</v>
      </c>
      <c r="BF11" s="211">
        <f t="shared" si="15"/>
        <v>0</v>
      </c>
      <c r="BG11" s="211">
        <f t="shared" si="15"/>
        <v>0</v>
      </c>
      <c r="BH11" s="211">
        <f t="shared" si="15"/>
        <v>0</v>
      </c>
      <c r="BI11" s="211">
        <f t="shared" si="15"/>
        <v>0</v>
      </c>
      <c r="BJ11" s="211">
        <f t="shared" si="15"/>
        <v>0</v>
      </c>
      <c r="BK11" s="211">
        <f t="shared" si="15"/>
        <v>0</v>
      </c>
      <c r="BL11" s="211">
        <f t="shared" si="15"/>
        <v>0</v>
      </c>
      <c r="BM11" s="211">
        <f t="shared" si="15"/>
        <v>0</v>
      </c>
      <c r="BN11" s="211">
        <f t="shared" si="15"/>
        <v>0</v>
      </c>
      <c r="BO11" s="211">
        <f t="shared" si="15"/>
        <v>0</v>
      </c>
      <c r="BP11" s="131"/>
      <c r="BQ11" s="308">
        <f t="shared" ref="BQ11:BQ42" si="16">M11+R11+X11+AC11</f>
        <v>200</v>
      </c>
      <c r="BR11" s="308">
        <f t="shared" ref="BR11:BR42" si="17">IF(BQ11&gt;0,B11,0)</f>
        <v>1</v>
      </c>
      <c r="BS11" s="131"/>
      <c r="BT11" s="131"/>
      <c r="BU11" s="131"/>
    </row>
    <row r="12" spans="1:74" s="177" customFormat="1" ht="15" customHeight="1" x14ac:dyDescent="0.25">
      <c r="A12" s="131"/>
      <c r="B12" s="241">
        <f t="shared" ref="B12:B43" si="18">B11+1</f>
        <v>2</v>
      </c>
      <c r="C12" s="242">
        <f t="shared" ref="C12:C43" si="19">C11+F12</f>
        <v>10519.74</v>
      </c>
      <c r="D12" s="256">
        <v>45857</v>
      </c>
      <c r="E12" s="257">
        <v>1093</v>
      </c>
      <c r="F12" s="247">
        <f t="shared" si="0"/>
        <v>-54.65</v>
      </c>
      <c r="G12" s="266" t="s">
        <v>198</v>
      </c>
      <c r="H12" s="267" t="s">
        <v>304</v>
      </c>
      <c r="I12" s="267" t="s">
        <v>305</v>
      </c>
      <c r="J12" s="268" t="s">
        <v>306</v>
      </c>
      <c r="K12" s="244">
        <f t="shared" si="1"/>
        <v>2</v>
      </c>
      <c r="L12" s="245">
        <f t="shared" si="2"/>
        <v>-54.65</v>
      </c>
      <c r="M12" s="280">
        <v>54.65</v>
      </c>
      <c r="N12" s="321" t="s">
        <v>110</v>
      </c>
      <c r="O12" s="323"/>
      <c r="P12" s="323" t="s">
        <v>195</v>
      </c>
      <c r="Q12" s="324" t="s">
        <v>111</v>
      </c>
      <c r="R12" s="280"/>
      <c r="S12" s="321" t="s">
        <v>110</v>
      </c>
      <c r="T12" s="323"/>
      <c r="U12" s="323"/>
      <c r="V12" s="324" t="s">
        <v>111</v>
      </c>
      <c r="W12" s="246">
        <f t="shared" si="3"/>
        <v>2</v>
      </c>
      <c r="X12" s="285"/>
      <c r="Y12" s="281" t="s">
        <v>110</v>
      </c>
      <c r="Z12" s="284"/>
      <c r="AA12" s="284"/>
      <c r="AB12" s="283" t="s">
        <v>111</v>
      </c>
      <c r="AC12" s="280"/>
      <c r="AD12" s="281" t="s">
        <v>110</v>
      </c>
      <c r="AE12" s="284"/>
      <c r="AF12" s="284"/>
      <c r="AG12" s="283" t="s">
        <v>111</v>
      </c>
      <c r="AH12" s="46"/>
      <c r="AI12" s="131">
        <f t="shared" si="4"/>
        <v>-54.65</v>
      </c>
      <c r="AJ12" s="131">
        <f t="shared" si="5"/>
        <v>0</v>
      </c>
      <c r="AK12" s="131">
        <f t="shared" si="6"/>
        <v>0</v>
      </c>
      <c r="AL12" s="131">
        <f t="shared" si="7"/>
        <v>0</v>
      </c>
      <c r="AM12" s="131"/>
      <c r="AN12" s="142" t="str">
        <f>IF(OR(Summary!$C26=0,Summary!$C26=""),"fnord",Summary!$C26)</f>
        <v>Receivables</v>
      </c>
      <c r="AO12" s="143">
        <f t="shared" si="8"/>
        <v>0</v>
      </c>
      <c r="AP12" s="142" t="str">
        <f>IF(OR(Summary!$G11=0,Summary!$G11=""),"fnord",Summary!$G11)</f>
        <v>Travel Fund</v>
      </c>
      <c r="AQ12" s="146">
        <f t="shared" si="9"/>
        <v>0</v>
      </c>
      <c r="AR12" s="220" t="s">
        <v>165</v>
      </c>
      <c r="AS12" s="144">
        <f t="shared" ref="AS12:AS27" si="20">SUMIF($O$11:$O$111,$AR12,$AI$11:$AI$111)+SUMIF($T$11:$T$111,$AR12,$AJ$11:$AJ$111)+SUMIF($Z$11:$Z$111,$AR12,$AK$11:$AK$111)+SUMIF($AE$11:$AE$111,$AR12,$AL$11:$AL$111)</f>
        <v>0</v>
      </c>
      <c r="AT12" s="145" t="s">
        <v>166</v>
      </c>
      <c r="AU12" s="144">
        <f t="shared" si="10"/>
        <v>0</v>
      </c>
      <c r="AV12" s="212">
        <f t="shared" si="11"/>
        <v>0</v>
      </c>
      <c r="AW12" s="213">
        <f t="shared" si="12"/>
        <v>0</v>
      </c>
      <c r="AX12" s="209">
        <f t="shared" si="13"/>
        <v>0</v>
      </c>
      <c r="AY12" s="214">
        <f t="shared" si="14"/>
        <v>0</v>
      </c>
      <c r="AZ12" s="131"/>
      <c r="BA12" s="210"/>
      <c r="BB12" s="211">
        <f t="shared" si="15"/>
        <v>-54.65</v>
      </c>
      <c r="BC12" s="211">
        <f t="shared" si="15"/>
        <v>0</v>
      </c>
      <c r="BD12" s="211">
        <f t="shared" si="15"/>
        <v>0</v>
      </c>
      <c r="BE12" s="211">
        <f t="shared" si="15"/>
        <v>0</v>
      </c>
      <c r="BF12" s="211">
        <f t="shared" si="15"/>
        <v>0</v>
      </c>
      <c r="BG12" s="211">
        <f t="shared" si="15"/>
        <v>0</v>
      </c>
      <c r="BH12" s="211">
        <f t="shared" si="15"/>
        <v>0</v>
      </c>
      <c r="BI12" s="211">
        <f t="shared" si="15"/>
        <v>0</v>
      </c>
      <c r="BJ12" s="211">
        <f t="shared" si="15"/>
        <v>0</v>
      </c>
      <c r="BK12" s="211">
        <f t="shared" si="15"/>
        <v>0</v>
      </c>
      <c r="BL12" s="211">
        <f t="shared" si="15"/>
        <v>0</v>
      </c>
      <c r="BM12" s="211">
        <f t="shared" si="15"/>
        <v>0</v>
      </c>
      <c r="BN12" s="211">
        <f t="shared" si="15"/>
        <v>0</v>
      </c>
      <c r="BO12" s="211">
        <f t="shared" si="15"/>
        <v>0</v>
      </c>
      <c r="BP12" s="131"/>
      <c r="BQ12" s="308">
        <f t="shared" si="16"/>
        <v>54.65</v>
      </c>
      <c r="BR12" s="308">
        <f t="shared" si="17"/>
        <v>2</v>
      </c>
      <c r="BS12" s="131"/>
      <c r="BT12" s="131"/>
      <c r="BU12" s="131"/>
    </row>
    <row r="13" spans="1:74" s="177" customFormat="1" ht="15" customHeight="1" x14ac:dyDescent="0.25">
      <c r="A13" s="131"/>
      <c r="B13" s="241">
        <f t="shared" si="18"/>
        <v>3</v>
      </c>
      <c r="C13" s="242">
        <f t="shared" si="19"/>
        <v>10729.74</v>
      </c>
      <c r="D13" s="256">
        <v>45892</v>
      </c>
      <c r="E13" s="257" t="s">
        <v>272</v>
      </c>
      <c r="F13" s="247">
        <f t="shared" si="0"/>
        <v>210</v>
      </c>
      <c r="G13" s="266" t="s">
        <v>190</v>
      </c>
      <c r="H13" s="267" t="s">
        <v>307</v>
      </c>
      <c r="I13" s="267" t="s">
        <v>308</v>
      </c>
      <c r="J13" s="268" t="s">
        <v>309</v>
      </c>
      <c r="K13" s="244">
        <f t="shared" si="1"/>
        <v>3</v>
      </c>
      <c r="L13" s="245">
        <f t="shared" si="2"/>
        <v>210</v>
      </c>
      <c r="M13" s="280">
        <v>210</v>
      </c>
      <c r="N13" s="281" t="s">
        <v>110</v>
      </c>
      <c r="O13" s="323" t="s">
        <v>171</v>
      </c>
      <c r="P13" s="323"/>
      <c r="Q13" s="283" t="s">
        <v>111</v>
      </c>
      <c r="R13" s="280"/>
      <c r="S13" s="281" t="s">
        <v>110</v>
      </c>
      <c r="T13" s="323"/>
      <c r="U13" s="323"/>
      <c r="V13" s="283" t="s">
        <v>111</v>
      </c>
      <c r="W13" s="246">
        <f t="shared" si="3"/>
        <v>3</v>
      </c>
      <c r="X13" s="285"/>
      <c r="Y13" s="281" t="s">
        <v>110</v>
      </c>
      <c r="Z13" s="284"/>
      <c r="AA13" s="284"/>
      <c r="AB13" s="283" t="s">
        <v>111</v>
      </c>
      <c r="AC13" s="285"/>
      <c r="AD13" s="267" t="s">
        <v>110</v>
      </c>
      <c r="AE13" s="284"/>
      <c r="AF13" s="284"/>
      <c r="AG13" s="268" t="s">
        <v>111</v>
      </c>
      <c r="AH13" s="46"/>
      <c r="AI13" s="131">
        <f t="shared" si="4"/>
        <v>210</v>
      </c>
      <c r="AJ13" s="131">
        <f t="shared" si="5"/>
        <v>0</v>
      </c>
      <c r="AK13" s="131">
        <f t="shared" si="6"/>
        <v>0</v>
      </c>
      <c r="AL13" s="131">
        <f t="shared" si="7"/>
        <v>0</v>
      </c>
      <c r="AM13" s="131"/>
      <c r="AN13" s="142" t="str">
        <f>IF(OR(Summary!$C27=0,Summary!$C27=""),"fnord",Summary!$C27)</f>
        <v>Inventory</v>
      </c>
      <c r="AO13" s="143">
        <f t="shared" si="8"/>
        <v>0</v>
      </c>
      <c r="AP13" s="142" t="str">
        <f>IF(OR(Summary!$G12=0,Summary!$G12=""),"fnord",Summary!$G12)</f>
        <v>fnord</v>
      </c>
      <c r="AQ13" s="146">
        <f t="shared" si="9"/>
        <v>0</v>
      </c>
      <c r="AR13" s="220" t="s">
        <v>168</v>
      </c>
      <c r="AS13" s="144">
        <f t="shared" si="20"/>
        <v>0</v>
      </c>
      <c r="AT13" s="145" t="s">
        <v>169</v>
      </c>
      <c r="AU13" s="144">
        <f t="shared" si="10"/>
        <v>0</v>
      </c>
      <c r="AV13" s="212">
        <f t="shared" si="11"/>
        <v>0</v>
      </c>
      <c r="AW13" s="213">
        <f t="shared" si="12"/>
        <v>0</v>
      </c>
      <c r="AX13" s="209">
        <f t="shared" si="13"/>
        <v>0</v>
      </c>
      <c r="AY13" s="214">
        <f t="shared" si="14"/>
        <v>0</v>
      </c>
      <c r="AZ13" s="131"/>
      <c r="BA13" s="210"/>
      <c r="BB13" s="211">
        <f t="shared" si="15"/>
        <v>210</v>
      </c>
      <c r="BC13" s="211">
        <f t="shared" si="15"/>
        <v>0</v>
      </c>
      <c r="BD13" s="211">
        <f t="shared" si="15"/>
        <v>0</v>
      </c>
      <c r="BE13" s="211">
        <f t="shared" si="15"/>
        <v>0</v>
      </c>
      <c r="BF13" s="211">
        <f t="shared" si="15"/>
        <v>0</v>
      </c>
      <c r="BG13" s="211">
        <f t="shared" si="15"/>
        <v>0</v>
      </c>
      <c r="BH13" s="211">
        <f t="shared" si="15"/>
        <v>0</v>
      </c>
      <c r="BI13" s="211">
        <f t="shared" si="15"/>
        <v>0</v>
      </c>
      <c r="BJ13" s="211">
        <f t="shared" si="15"/>
        <v>0</v>
      </c>
      <c r="BK13" s="211">
        <f t="shared" si="15"/>
        <v>0</v>
      </c>
      <c r="BL13" s="211">
        <f t="shared" si="15"/>
        <v>0</v>
      </c>
      <c r="BM13" s="211">
        <f t="shared" si="15"/>
        <v>0</v>
      </c>
      <c r="BN13" s="211">
        <f t="shared" si="15"/>
        <v>0</v>
      </c>
      <c r="BO13" s="211">
        <f t="shared" si="15"/>
        <v>0</v>
      </c>
      <c r="BP13" s="131"/>
      <c r="BQ13" s="308">
        <f t="shared" si="16"/>
        <v>210</v>
      </c>
      <c r="BR13" s="308">
        <f t="shared" si="17"/>
        <v>3</v>
      </c>
      <c r="BS13" s="131"/>
      <c r="BT13" s="131"/>
      <c r="BU13" s="131"/>
    </row>
    <row r="14" spans="1:74" s="177" customFormat="1" ht="15" customHeight="1" x14ac:dyDescent="0.25">
      <c r="A14" s="131"/>
      <c r="B14" s="241">
        <f t="shared" si="18"/>
        <v>4</v>
      </c>
      <c r="C14" s="242">
        <f t="shared" si="19"/>
        <v>11464.74</v>
      </c>
      <c r="D14" s="256">
        <v>45892</v>
      </c>
      <c r="E14" s="257" t="s">
        <v>272</v>
      </c>
      <c r="F14" s="247">
        <f t="shared" si="0"/>
        <v>735</v>
      </c>
      <c r="G14" s="266" t="s">
        <v>190</v>
      </c>
      <c r="H14" s="267" t="s">
        <v>310</v>
      </c>
      <c r="I14" s="267" t="s">
        <v>311</v>
      </c>
      <c r="J14" s="268" t="s">
        <v>285</v>
      </c>
      <c r="K14" s="244">
        <f t="shared" si="1"/>
        <v>4</v>
      </c>
      <c r="L14" s="245">
        <f t="shared" si="2"/>
        <v>735</v>
      </c>
      <c r="M14" s="280">
        <v>530</v>
      </c>
      <c r="N14" s="281" t="s">
        <v>110</v>
      </c>
      <c r="O14" s="323" t="s">
        <v>188</v>
      </c>
      <c r="P14" s="323"/>
      <c r="Q14" s="283" t="s">
        <v>111</v>
      </c>
      <c r="R14" s="280">
        <v>200</v>
      </c>
      <c r="S14" s="281" t="s">
        <v>110</v>
      </c>
      <c r="T14" s="323" t="s">
        <v>245</v>
      </c>
      <c r="U14" s="323"/>
      <c r="V14" s="283" t="s">
        <v>111</v>
      </c>
      <c r="W14" s="246">
        <f t="shared" si="3"/>
        <v>4</v>
      </c>
      <c r="X14" s="285">
        <v>5</v>
      </c>
      <c r="Y14" s="281" t="s">
        <v>110</v>
      </c>
      <c r="Z14" s="284" t="s">
        <v>171</v>
      </c>
      <c r="AA14" s="284"/>
      <c r="AB14" s="283" t="s">
        <v>111</v>
      </c>
      <c r="AC14" s="285"/>
      <c r="AD14" s="267" t="s">
        <v>110</v>
      </c>
      <c r="AE14" s="284"/>
      <c r="AF14" s="284"/>
      <c r="AG14" s="268" t="s">
        <v>111</v>
      </c>
      <c r="AH14" s="46"/>
      <c r="AI14" s="131">
        <f t="shared" si="4"/>
        <v>530</v>
      </c>
      <c r="AJ14" s="131">
        <f t="shared" si="5"/>
        <v>200</v>
      </c>
      <c r="AK14" s="131">
        <f t="shared" si="6"/>
        <v>5</v>
      </c>
      <c r="AL14" s="131">
        <f t="shared" si="7"/>
        <v>0</v>
      </c>
      <c r="AM14" s="131"/>
      <c r="AN14" s="142" t="str">
        <f>IF(OR(Summary!$C28=0,Summary!$C28=""),"fnord",Summary!$C28)</f>
        <v>Regalia</v>
      </c>
      <c r="AO14" s="143">
        <f t="shared" si="8"/>
        <v>0</v>
      </c>
      <c r="AP14" s="142" t="str">
        <f>IF(OR(Summary!$G13=0,Summary!$G13=""),"fnord",Summary!$G13)</f>
        <v>fnord</v>
      </c>
      <c r="AQ14" s="146">
        <f t="shared" si="9"/>
        <v>0</v>
      </c>
      <c r="AR14" s="223" t="s">
        <v>171</v>
      </c>
      <c r="AS14" s="144">
        <f t="shared" si="20"/>
        <v>215</v>
      </c>
      <c r="AT14" s="145" t="s">
        <v>172</v>
      </c>
      <c r="AU14" s="144">
        <f t="shared" si="10"/>
        <v>0</v>
      </c>
      <c r="AV14" s="212">
        <f t="shared" si="11"/>
        <v>0</v>
      </c>
      <c r="AW14" s="213">
        <f t="shared" si="12"/>
        <v>0</v>
      </c>
      <c r="AX14" s="209">
        <f t="shared" si="13"/>
        <v>2</v>
      </c>
      <c r="AY14" s="214">
        <f t="shared" si="14"/>
        <v>0</v>
      </c>
      <c r="AZ14" s="131"/>
      <c r="BA14" s="210"/>
      <c r="BB14" s="211">
        <f t="shared" si="15"/>
        <v>735</v>
      </c>
      <c r="BC14" s="211">
        <f t="shared" si="15"/>
        <v>0</v>
      </c>
      <c r="BD14" s="211">
        <f t="shared" si="15"/>
        <v>0</v>
      </c>
      <c r="BE14" s="211">
        <f t="shared" si="15"/>
        <v>0</v>
      </c>
      <c r="BF14" s="211">
        <f t="shared" si="15"/>
        <v>0</v>
      </c>
      <c r="BG14" s="211">
        <f t="shared" si="15"/>
        <v>0</v>
      </c>
      <c r="BH14" s="211">
        <f t="shared" si="15"/>
        <v>0</v>
      </c>
      <c r="BI14" s="211">
        <f t="shared" si="15"/>
        <v>0</v>
      </c>
      <c r="BJ14" s="211">
        <f t="shared" si="15"/>
        <v>0</v>
      </c>
      <c r="BK14" s="211">
        <f t="shared" si="15"/>
        <v>0</v>
      </c>
      <c r="BL14" s="211">
        <f t="shared" si="15"/>
        <v>0</v>
      </c>
      <c r="BM14" s="211">
        <f t="shared" si="15"/>
        <v>0</v>
      </c>
      <c r="BN14" s="211">
        <f t="shared" si="15"/>
        <v>0</v>
      </c>
      <c r="BO14" s="211">
        <f t="shared" si="15"/>
        <v>0</v>
      </c>
      <c r="BP14" s="131"/>
      <c r="BQ14" s="308">
        <f t="shared" si="16"/>
        <v>735</v>
      </c>
      <c r="BR14" s="308">
        <f t="shared" si="17"/>
        <v>4</v>
      </c>
      <c r="BS14" s="131"/>
      <c r="BT14" s="131"/>
      <c r="BU14" s="131"/>
    </row>
    <row r="15" spans="1:74" s="177" customFormat="1" ht="15" customHeight="1" x14ac:dyDescent="0.25">
      <c r="A15" s="131"/>
      <c r="B15" s="241">
        <f t="shared" si="18"/>
        <v>5</v>
      </c>
      <c r="C15" s="242">
        <f t="shared" si="19"/>
        <v>10464.74</v>
      </c>
      <c r="D15" s="256">
        <v>45892</v>
      </c>
      <c r="E15" s="257">
        <v>1097</v>
      </c>
      <c r="F15" s="247">
        <f t="shared" si="0"/>
        <v>-1000</v>
      </c>
      <c r="G15" s="266" t="s">
        <v>198</v>
      </c>
      <c r="H15" s="267" t="s">
        <v>184</v>
      </c>
      <c r="I15" s="267" t="s">
        <v>312</v>
      </c>
      <c r="J15" s="268" t="s">
        <v>313</v>
      </c>
      <c r="K15" s="244">
        <f t="shared" si="1"/>
        <v>5</v>
      </c>
      <c r="L15" s="245">
        <f t="shared" si="2"/>
        <v>-1000</v>
      </c>
      <c r="M15" s="280">
        <v>1000</v>
      </c>
      <c r="N15" s="281" t="s">
        <v>110</v>
      </c>
      <c r="O15" s="323"/>
      <c r="P15" s="323" t="s">
        <v>245</v>
      </c>
      <c r="Q15" s="283" t="s">
        <v>111</v>
      </c>
      <c r="R15" s="280"/>
      <c r="S15" s="281" t="s">
        <v>110</v>
      </c>
      <c r="T15" s="323"/>
      <c r="U15" s="323"/>
      <c r="V15" s="283" t="s">
        <v>111</v>
      </c>
      <c r="W15" s="246">
        <f t="shared" si="3"/>
        <v>5</v>
      </c>
      <c r="X15" s="285"/>
      <c r="Y15" s="281" t="s">
        <v>110</v>
      </c>
      <c r="Z15" s="284"/>
      <c r="AA15" s="284"/>
      <c r="AB15" s="283" t="s">
        <v>111</v>
      </c>
      <c r="AC15" s="285"/>
      <c r="AD15" s="267" t="s">
        <v>110</v>
      </c>
      <c r="AE15" s="284"/>
      <c r="AF15" s="284"/>
      <c r="AG15" s="268" t="s">
        <v>111</v>
      </c>
      <c r="AH15" s="46"/>
      <c r="AI15" s="131">
        <f t="shared" si="4"/>
        <v>-1000</v>
      </c>
      <c r="AJ15" s="131">
        <f t="shared" si="5"/>
        <v>0</v>
      </c>
      <c r="AK15" s="131">
        <f t="shared" si="6"/>
        <v>0</v>
      </c>
      <c r="AL15" s="131">
        <f t="shared" si="7"/>
        <v>0</v>
      </c>
      <c r="AM15" s="131"/>
      <c r="AN15" s="142" t="str">
        <f>IF(OR(Summary!$C29=0,Summary!$C29=""),"fnord",Summary!$C29)</f>
        <v>Depreciable Assets</v>
      </c>
      <c r="AO15" s="143">
        <f t="shared" si="8"/>
        <v>0</v>
      </c>
      <c r="AP15" s="142" t="str">
        <f>IF(OR(Summary!$G14=0,Summary!$G14=""),"fnord",Summary!$G14)</f>
        <v>fnord</v>
      </c>
      <c r="AQ15" s="146">
        <f t="shared" si="9"/>
        <v>0</v>
      </c>
      <c r="AR15" s="223" t="s">
        <v>174</v>
      </c>
      <c r="AS15" s="144">
        <f t="shared" si="20"/>
        <v>0</v>
      </c>
      <c r="AT15" s="145" t="s">
        <v>175</v>
      </c>
      <c r="AU15" s="144">
        <f t="shared" si="10"/>
        <v>0</v>
      </c>
      <c r="AV15" s="212">
        <f t="shared" si="11"/>
        <v>0</v>
      </c>
      <c r="AW15" s="213">
        <f t="shared" si="12"/>
        <v>0</v>
      </c>
      <c r="AX15" s="209">
        <f t="shared" si="13"/>
        <v>0</v>
      </c>
      <c r="AY15" s="214">
        <f t="shared" si="14"/>
        <v>0</v>
      </c>
      <c r="AZ15" s="131"/>
      <c r="BA15" s="210" t="s">
        <v>137</v>
      </c>
      <c r="BB15" s="211">
        <f t="shared" si="15"/>
        <v>-1000</v>
      </c>
      <c r="BC15" s="211">
        <f t="shared" si="15"/>
        <v>0</v>
      </c>
      <c r="BD15" s="211">
        <f t="shared" si="15"/>
        <v>0</v>
      </c>
      <c r="BE15" s="211">
        <f t="shared" si="15"/>
        <v>0</v>
      </c>
      <c r="BF15" s="211">
        <f t="shared" si="15"/>
        <v>0</v>
      </c>
      <c r="BG15" s="211">
        <f t="shared" si="15"/>
        <v>0</v>
      </c>
      <c r="BH15" s="211">
        <f t="shared" si="15"/>
        <v>0</v>
      </c>
      <c r="BI15" s="211">
        <f t="shared" si="15"/>
        <v>0</v>
      </c>
      <c r="BJ15" s="211">
        <f t="shared" si="15"/>
        <v>0</v>
      </c>
      <c r="BK15" s="211">
        <f t="shared" si="15"/>
        <v>0</v>
      </c>
      <c r="BL15" s="211">
        <f t="shared" si="15"/>
        <v>0</v>
      </c>
      <c r="BM15" s="211">
        <f t="shared" si="15"/>
        <v>0</v>
      </c>
      <c r="BN15" s="211">
        <f t="shared" si="15"/>
        <v>0</v>
      </c>
      <c r="BO15" s="211">
        <f t="shared" si="15"/>
        <v>0</v>
      </c>
      <c r="BP15" s="131"/>
      <c r="BQ15" s="308">
        <f t="shared" si="16"/>
        <v>1000</v>
      </c>
      <c r="BR15" s="308">
        <f t="shared" si="17"/>
        <v>5</v>
      </c>
      <c r="BS15" s="131"/>
      <c r="BT15" s="131"/>
      <c r="BU15" s="131"/>
    </row>
    <row r="16" spans="1:74" s="177" customFormat="1" ht="15" customHeight="1" x14ac:dyDescent="0.25">
      <c r="A16" s="131"/>
      <c r="B16" s="241">
        <f t="shared" si="18"/>
        <v>6</v>
      </c>
      <c r="C16" s="242">
        <f t="shared" si="19"/>
        <v>10219.74</v>
      </c>
      <c r="D16" s="256">
        <v>45892</v>
      </c>
      <c r="E16" s="257">
        <v>1096</v>
      </c>
      <c r="F16" s="247">
        <f t="shared" si="0"/>
        <v>-245</v>
      </c>
      <c r="G16" s="266" t="s">
        <v>198</v>
      </c>
      <c r="H16" s="267" t="s">
        <v>314</v>
      </c>
      <c r="I16" s="267" t="s">
        <v>315</v>
      </c>
      <c r="J16" s="268" t="s">
        <v>316</v>
      </c>
      <c r="K16" s="244">
        <f t="shared" si="1"/>
        <v>6</v>
      </c>
      <c r="L16" s="245">
        <f t="shared" si="2"/>
        <v>-245</v>
      </c>
      <c r="M16" s="280">
        <v>180</v>
      </c>
      <c r="N16" s="281" t="s">
        <v>110</v>
      </c>
      <c r="O16" s="323"/>
      <c r="P16" s="323" t="s">
        <v>187</v>
      </c>
      <c r="Q16" s="283" t="s">
        <v>111</v>
      </c>
      <c r="R16" s="280">
        <v>65</v>
      </c>
      <c r="S16" s="281" t="s">
        <v>110</v>
      </c>
      <c r="T16" s="323"/>
      <c r="U16" s="323" t="s">
        <v>204</v>
      </c>
      <c r="V16" s="283" t="s">
        <v>111</v>
      </c>
      <c r="W16" s="246">
        <f t="shared" si="3"/>
        <v>6</v>
      </c>
      <c r="X16" s="285"/>
      <c r="Y16" s="281" t="s">
        <v>110</v>
      </c>
      <c r="Z16" s="284"/>
      <c r="AA16" s="284"/>
      <c r="AB16" s="283" t="s">
        <v>111</v>
      </c>
      <c r="AC16" s="285"/>
      <c r="AD16" s="267" t="s">
        <v>110</v>
      </c>
      <c r="AE16" s="284"/>
      <c r="AF16" s="284"/>
      <c r="AG16" s="268" t="s">
        <v>111</v>
      </c>
      <c r="AH16" s="46"/>
      <c r="AI16" s="131">
        <f t="shared" si="4"/>
        <v>-180</v>
      </c>
      <c r="AJ16" s="131">
        <f t="shared" si="5"/>
        <v>-65</v>
      </c>
      <c r="AK16" s="131">
        <f t="shared" si="6"/>
        <v>0</v>
      </c>
      <c r="AL16" s="131">
        <f t="shared" si="7"/>
        <v>0</v>
      </c>
      <c r="AM16" s="131"/>
      <c r="AN16" s="142" t="str">
        <f>IF(OR(Summary!$C30=0,Summary!$C30=""),"fnord",Summary!$C30)</f>
        <v>Prepaid Expenses</v>
      </c>
      <c r="AO16" s="143">
        <f t="shared" si="8"/>
        <v>0</v>
      </c>
      <c r="AP16" s="142" t="str">
        <f>IF(OR(Summary!$G15=0,Summary!$G15=""),"fnord",Summary!$G15)</f>
        <v>fnord</v>
      </c>
      <c r="AQ16" s="146">
        <f t="shared" si="9"/>
        <v>0</v>
      </c>
      <c r="AR16" s="223" t="s">
        <v>181</v>
      </c>
      <c r="AS16" s="144">
        <f t="shared" si="20"/>
        <v>0</v>
      </c>
      <c r="AT16" s="145" t="s">
        <v>182</v>
      </c>
      <c r="AU16" s="144">
        <f t="shared" si="10"/>
        <v>0</v>
      </c>
      <c r="AV16" s="212">
        <f t="shared" si="11"/>
        <v>0</v>
      </c>
      <c r="AW16" s="213">
        <f t="shared" si="12"/>
        <v>0</v>
      </c>
      <c r="AX16" s="209">
        <f t="shared" si="13"/>
        <v>0</v>
      </c>
      <c r="AY16" s="214">
        <f t="shared" si="14"/>
        <v>0</v>
      </c>
      <c r="AZ16" s="131"/>
      <c r="BA16" s="210" t="s">
        <v>183</v>
      </c>
      <c r="BB16" s="211">
        <f t="shared" si="15"/>
        <v>-245</v>
      </c>
      <c r="BC16" s="211">
        <f t="shared" si="15"/>
        <v>0</v>
      </c>
      <c r="BD16" s="211">
        <f t="shared" si="15"/>
        <v>0</v>
      </c>
      <c r="BE16" s="211">
        <f t="shared" si="15"/>
        <v>0</v>
      </c>
      <c r="BF16" s="211">
        <f t="shared" si="15"/>
        <v>0</v>
      </c>
      <c r="BG16" s="211">
        <f t="shared" si="15"/>
        <v>0</v>
      </c>
      <c r="BH16" s="211">
        <f t="shared" si="15"/>
        <v>0</v>
      </c>
      <c r="BI16" s="211">
        <f t="shared" si="15"/>
        <v>0</v>
      </c>
      <c r="BJ16" s="211">
        <f t="shared" si="15"/>
        <v>0</v>
      </c>
      <c r="BK16" s="211">
        <f t="shared" si="15"/>
        <v>0</v>
      </c>
      <c r="BL16" s="211">
        <f t="shared" si="15"/>
        <v>0</v>
      </c>
      <c r="BM16" s="211">
        <f t="shared" si="15"/>
        <v>0</v>
      </c>
      <c r="BN16" s="211">
        <f t="shared" si="15"/>
        <v>0</v>
      </c>
      <c r="BO16" s="211">
        <f t="shared" si="15"/>
        <v>0</v>
      </c>
      <c r="BP16" s="131"/>
      <c r="BQ16" s="308">
        <f t="shared" si="16"/>
        <v>245</v>
      </c>
      <c r="BR16" s="308">
        <f t="shared" si="17"/>
        <v>6</v>
      </c>
      <c r="BS16" s="131"/>
      <c r="BT16" s="131"/>
      <c r="BU16" s="131"/>
    </row>
    <row r="17" spans="1:73" s="177" customFormat="1" ht="15" customHeight="1" x14ac:dyDescent="0.25">
      <c r="A17" s="131"/>
      <c r="B17" s="241">
        <f t="shared" si="18"/>
        <v>7</v>
      </c>
      <c r="C17" s="242">
        <f t="shared" si="19"/>
        <v>9719.74</v>
      </c>
      <c r="D17" s="256">
        <v>45880</v>
      </c>
      <c r="E17" s="257">
        <v>1094</v>
      </c>
      <c r="F17" s="247">
        <f t="shared" si="0"/>
        <v>-500</v>
      </c>
      <c r="G17" s="266" t="s">
        <v>198</v>
      </c>
      <c r="H17" s="267" t="s">
        <v>317</v>
      </c>
      <c r="I17" s="267" t="s">
        <v>318</v>
      </c>
      <c r="J17" s="268" t="s">
        <v>313</v>
      </c>
      <c r="K17" s="244">
        <f t="shared" si="1"/>
        <v>7</v>
      </c>
      <c r="L17" s="245">
        <f t="shared" si="2"/>
        <v>-500</v>
      </c>
      <c r="M17" s="280">
        <v>500</v>
      </c>
      <c r="N17" s="281" t="s">
        <v>110</v>
      </c>
      <c r="O17" s="323"/>
      <c r="P17" s="323" t="s">
        <v>245</v>
      </c>
      <c r="Q17" s="283" t="s">
        <v>111</v>
      </c>
      <c r="R17" s="280"/>
      <c r="S17" s="281" t="s">
        <v>110</v>
      </c>
      <c r="T17" s="323"/>
      <c r="U17" s="323"/>
      <c r="V17" s="283" t="s">
        <v>111</v>
      </c>
      <c r="W17" s="246">
        <f t="shared" si="3"/>
        <v>7</v>
      </c>
      <c r="X17" s="285"/>
      <c r="Y17" s="281" t="s">
        <v>110</v>
      </c>
      <c r="Z17" s="284"/>
      <c r="AA17" s="284"/>
      <c r="AB17" s="283" t="s">
        <v>111</v>
      </c>
      <c r="AC17" s="285"/>
      <c r="AD17" s="267" t="s">
        <v>110</v>
      </c>
      <c r="AE17" s="284"/>
      <c r="AF17" s="284"/>
      <c r="AG17" s="268" t="s">
        <v>111</v>
      </c>
      <c r="AH17" s="46"/>
      <c r="AI17" s="131">
        <f t="shared" si="4"/>
        <v>-500</v>
      </c>
      <c r="AJ17" s="131">
        <f t="shared" si="5"/>
        <v>0</v>
      </c>
      <c r="AK17" s="131">
        <f t="shared" si="6"/>
        <v>0</v>
      </c>
      <c r="AL17" s="131">
        <f t="shared" si="7"/>
        <v>0</v>
      </c>
      <c r="AM17" s="131"/>
      <c r="AN17" s="142" t="str">
        <f>IF(OR(Summary!$C31=0,Summary!$C31=""),"fnord",Summary!$C31)</f>
        <v>Other Assets</v>
      </c>
      <c r="AO17" s="143">
        <f t="shared" si="8"/>
        <v>0</v>
      </c>
      <c r="AP17" s="142" t="str">
        <f>IF(OR(Summary!$G16=0,Summary!$G16=""),"fnord",Summary!$G16)</f>
        <v>fnord</v>
      </c>
      <c r="AQ17" s="146">
        <f t="shared" si="9"/>
        <v>0</v>
      </c>
      <c r="AR17" s="220" t="s">
        <v>188</v>
      </c>
      <c r="AS17" s="144">
        <f t="shared" si="20"/>
        <v>530</v>
      </c>
      <c r="AT17" s="145" t="s">
        <v>189</v>
      </c>
      <c r="AU17" s="144">
        <f t="shared" si="10"/>
        <v>0</v>
      </c>
      <c r="AV17" s="145">
        <f t="shared" si="11"/>
        <v>0</v>
      </c>
      <c r="AW17" s="214">
        <f t="shared" si="12"/>
        <v>0</v>
      </c>
      <c r="AX17" s="209">
        <f t="shared" si="13"/>
        <v>1</v>
      </c>
      <c r="AY17" s="214">
        <f t="shared" si="14"/>
        <v>0</v>
      </c>
      <c r="AZ17" s="131"/>
      <c r="BA17" s="210" t="s">
        <v>190</v>
      </c>
      <c r="BB17" s="211">
        <f t="shared" si="15"/>
        <v>-500</v>
      </c>
      <c r="BC17" s="211">
        <f t="shared" si="15"/>
        <v>0</v>
      </c>
      <c r="BD17" s="211">
        <f t="shared" si="15"/>
        <v>0</v>
      </c>
      <c r="BE17" s="211">
        <f t="shared" si="15"/>
        <v>0</v>
      </c>
      <c r="BF17" s="211">
        <f t="shared" si="15"/>
        <v>0</v>
      </c>
      <c r="BG17" s="211">
        <f t="shared" si="15"/>
        <v>0</v>
      </c>
      <c r="BH17" s="211">
        <f t="shared" si="15"/>
        <v>0</v>
      </c>
      <c r="BI17" s="211">
        <f t="shared" si="15"/>
        <v>0</v>
      </c>
      <c r="BJ17" s="211">
        <f t="shared" si="15"/>
        <v>0</v>
      </c>
      <c r="BK17" s="211">
        <f t="shared" si="15"/>
        <v>0</v>
      </c>
      <c r="BL17" s="211">
        <f t="shared" si="15"/>
        <v>0</v>
      </c>
      <c r="BM17" s="211">
        <f t="shared" si="15"/>
        <v>0</v>
      </c>
      <c r="BN17" s="211">
        <f t="shared" si="15"/>
        <v>0</v>
      </c>
      <c r="BO17" s="211">
        <f t="shared" si="15"/>
        <v>0</v>
      </c>
      <c r="BP17" s="131"/>
      <c r="BQ17" s="308">
        <f t="shared" si="16"/>
        <v>500</v>
      </c>
      <c r="BR17" s="308">
        <f t="shared" si="17"/>
        <v>7</v>
      </c>
      <c r="BS17" s="131"/>
      <c r="BT17" s="131"/>
      <c r="BU17" s="131"/>
    </row>
    <row r="18" spans="1:73" s="177" customFormat="1" ht="15" customHeight="1" x14ac:dyDescent="0.25">
      <c r="A18" s="131"/>
      <c r="B18" s="241">
        <f t="shared" si="18"/>
        <v>8</v>
      </c>
      <c r="C18" s="242">
        <f t="shared" si="19"/>
        <v>9702</v>
      </c>
      <c r="D18" s="256">
        <v>45908</v>
      </c>
      <c r="E18" s="257">
        <v>1102</v>
      </c>
      <c r="F18" s="247">
        <f t="shared" si="0"/>
        <v>-17.739999999999998</v>
      </c>
      <c r="G18" s="266" t="s">
        <v>198</v>
      </c>
      <c r="H18" s="267" t="s">
        <v>319</v>
      </c>
      <c r="I18" s="267" t="s">
        <v>320</v>
      </c>
      <c r="J18" s="268" t="s">
        <v>306</v>
      </c>
      <c r="K18" s="244">
        <f t="shared" si="1"/>
        <v>8</v>
      </c>
      <c r="L18" s="245">
        <f t="shared" si="2"/>
        <v>-17.739999999999998</v>
      </c>
      <c r="M18" s="280">
        <v>17.739999999999998</v>
      </c>
      <c r="N18" s="281" t="s">
        <v>110</v>
      </c>
      <c r="O18" s="323"/>
      <c r="P18" s="323" t="s">
        <v>180</v>
      </c>
      <c r="Q18" s="283" t="s">
        <v>111</v>
      </c>
      <c r="R18" s="280"/>
      <c r="S18" s="281" t="s">
        <v>110</v>
      </c>
      <c r="T18" s="323"/>
      <c r="U18" s="323"/>
      <c r="V18" s="283" t="s">
        <v>111</v>
      </c>
      <c r="W18" s="246">
        <f t="shared" si="3"/>
        <v>8</v>
      </c>
      <c r="X18" s="285"/>
      <c r="Y18" s="281" t="s">
        <v>110</v>
      </c>
      <c r="Z18" s="284"/>
      <c r="AA18" s="284"/>
      <c r="AB18" s="283" t="s">
        <v>111</v>
      </c>
      <c r="AC18" s="285"/>
      <c r="AD18" s="267" t="s">
        <v>110</v>
      </c>
      <c r="AE18" s="284"/>
      <c r="AF18" s="284"/>
      <c r="AG18" s="268" t="s">
        <v>111</v>
      </c>
      <c r="AH18" s="46"/>
      <c r="AI18" s="131">
        <f t="shared" si="4"/>
        <v>-17.739999999999998</v>
      </c>
      <c r="AJ18" s="131">
        <f t="shared" si="5"/>
        <v>0</v>
      </c>
      <c r="AK18" s="131">
        <f t="shared" si="6"/>
        <v>0</v>
      </c>
      <c r="AL18" s="131">
        <f t="shared" si="7"/>
        <v>0</v>
      </c>
      <c r="AM18" s="131"/>
      <c r="AN18" s="142" t="str">
        <f>IF(OR(Summary!$C32=0,Summary!$C32=""),"fnord",Summary!$C32)</f>
        <v>Newsletter Liability</v>
      </c>
      <c r="AO18" s="143">
        <f t="shared" si="8"/>
        <v>0</v>
      </c>
      <c r="AP18" s="142" t="str">
        <f>IF(OR(Summary!$G17=0,Summary!$G17=""),"fnord",Summary!$G17)</f>
        <v>fnord</v>
      </c>
      <c r="AQ18" s="146">
        <f t="shared" si="9"/>
        <v>0</v>
      </c>
      <c r="AR18" s="220" t="s">
        <v>196</v>
      </c>
      <c r="AS18" s="144">
        <f t="shared" si="20"/>
        <v>1963.04</v>
      </c>
      <c r="AT18" s="145" t="s">
        <v>197</v>
      </c>
      <c r="AU18" s="144">
        <f t="shared" si="10"/>
        <v>0</v>
      </c>
      <c r="AV18" s="145">
        <f t="shared" si="11"/>
        <v>0</v>
      </c>
      <c r="AW18" s="214">
        <f t="shared" si="12"/>
        <v>0</v>
      </c>
      <c r="AX18" s="209">
        <f t="shared" si="13"/>
        <v>1</v>
      </c>
      <c r="AY18" s="214">
        <f t="shared" si="14"/>
        <v>0</v>
      </c>
      <c r="AZ18" s="131"/>
      <c r="BA18" s="210" t="s">
        <v>198</v>
      </c>
      <c r="BB18" s="211">
        <f t="shared" si="15"/>
        <v>-17.739999999999998</v>
      </c>
      <c r="BC18" s="211">
        <f t="shared" si="15"/>
        <v>0</v>
      </c>
      <c r="BD18" s="211">
        <f t="shared" si="15"/>
        <v>0</v>
      </c>
      <c r="BE18" s="211">
        <f t="shared" si="15"/>
        <v>0</v>
      </c>
      <c r="BF18" s="211">
        <f t="shared" si="15"/>
        <v>0</v>
      </c>
      <c r="BG18" s="211">
        <f t="shared" si="15"/>
        <v>0</v>
      </c>
      <c r="BH18" s="211">
        <f t="shared" si="15"/>
        <v>0</v>
      </c>
      <c r="BI18" s="211">
        <f t="shared" si="15"/>
        <v>0</v>
      </c>
      <c r="BJ18" s="211">
        <f t="shared" si="15"/>
        <v>0</v>
      </c>
      <c r="BK18" s="211">
        <f t="shared" si="15"/>
        <v>0</v>
      </c>
      <c r="BL18" s="211">
        <f t="shared" si="15"/>
        <v>0</v>
      </c>
      <c r="BM18" s="211">
        <f t="shared" si="15"/>
        <v>0</v>
      </c>
      <c r="BN18" s="211">
        <f t="shared" si="15"/>
        <v>0</v>
      </c>
      <c r="BO18" s="211">
        <f t="shared" si="15"/>
        <v>0</v>
      </c>
      <c r="BP18" s="131"/>
      <c r="BQ18" s="308">
        <f t="shared" si="16"/>
        <v>17.739999999999998</v>
      </c>
      <c r="BR18" s="308">
        <f t="shared" si="17"/>
        <v>8</v>
      </c>
      <c r="BS18" s="131"/>
      <c r="BT18" s="131"/>
      <c r="BU18" s="131"/>
    </row>
    <row r="19" spans="1:73" s="177" customFormat="1" ht="15" customHeight="1" x14ac:dyDescent="0.25">
      <c r="A19" s="131"/>
      <c r="B19" s="241">
        <f t="shared" si="18"/>
        <v>9</v>
      </c>
      <c r="C19" s="242">
        <f t="shared" si="19"/>
        <v>9238.7199999999993</v>
      </c>
      <c r="D19" s="256">
        <v>45908</v>
      </c>
      <c r="E19" s="257">
        <v>1104</v>
      </c>
      <c r="F19" s="247">
        <f t="shared" si="0"/>
        <v>-463.28</v>
      </c>
      <c r="G19" s="266" t="s">
        <v>198</v>
      </c>
      <c r="H19" s="267" t="s">
        <v>319</v>
      </c>
      <c r="I19" s="267" t="s">
        <v>321</v>
      </c>
      <c r="J19" s="268" t="s">
        <v>322</v>
      </c>
      <c r="K19" s="244">
        <f t="shared" si="1"/>
        <v>9</v>
      </c>
      <c r="L19" s="245">
        <f t="shared" si="2"/>
        <v>-463.28</v>
      </c>
      <c r="M19" s="280">
        <v>200</v>
      </c>
      <c r="N19" s="281" t="s">
        <v>110</v>
      </c>
      <c r="O19" s="323"/>
      <c r="P19" s="323" t="s">
        <v>187</v>
      </c>
      <c r="Q19" s="283" t="s">
        <v>111</v>
      </c>
      <c r="R19" s="280">
        <v>263.27999999999997</v>
      </c>
      <c r="S19" s="281" t="s">
        <v>110</v>
      </c>
      <c r="T19" s="323"/>
      <c r="U19" s="323" t="s">
        <v>180</v>
      </c>
      <c r="V19" s="283" t="s">
        <v>111</v>
      </c>
      <c r="W19" s="246">
        <f t="shared" si="3"/>
        <v>9</v>
      </c>
      <c r="X19" s="285"/>
      <c r="Y19" s="281" t="s">
        <v>110</v>
      </c>
      <c r="Z19" s="284"/>
      <c r="AA19" s="284"/>
      <c r="AB19" s="283" t="s">
        <v>111</v>
      </c>
      <c r="AC19" s="285"/>
      <c r="AD19" s="267" t="s">
        <v>110</v>
      </c>
      <c r="AE19" s="284"/>
      <c r="AF19" s="284"/>
      <c r="AG19" s="268" t="s">
        <v>111</v>
      </c>
      <c r="AH19" s="46"/>
      <c r="AI19" s="131">
        <f t="shared" si="4"/>
        <v>-200</v>
      </c>
      <c r="AJ19" s="131">
        <f t="shared" si="5"/>
        <v>-263.27999999999997</v>
      </c>
      <c r="AK19" s="131">
        <f t="shared" si="6"/>
        <v>0</v>
      </c>
      <c r="AL19" s="131">
        <f t="shared" si="7"/>
        <v>0</v>
      </c>
      <c r="AM19" s="131"/>
      <c r="AN19" s="142" t="str">
        <f>IF(OR(Summary!$C33=0,Summary!$C33=""),"fnord",Summary!$C33)</f>
        <v>Deferred Revenue</v>
      </c>
      <c r="AO19" s="143">
        <f t="shared" si="8"/>
        <v>0</v>
      </c>
      <c r="AP19" s="142" t="str">
        <f>IF(OR(Summary!$G18=0,Summary!$G18=""),"fnord",Summary!$G18)</f>
        <v>fnord</v>
      </c>
      <c r="AQ19" s="146">
        <f t="shared" si="9"/>
        <v>0</v>
      </c>
      <c r="AR19" s="220" t="s">
        <v>203</v>
      </c>
      <c r="AS19" s="144">
        <f t="shared" si="20"/>
        <v>0</v>
      </c>
      <c r="AT19" s="145" t="s">
        <v>204</v>
      </c>
      <c r="AU19" s="144">
        <f t="shared" si="10"/>
        <v>373.77</v>
      </c>
      <c r="AV19" s="145">
        <f t="shared" si="11"/>
        <v>0</v>
      </c>
      <c r="AW19" s="214">
        <f t="shared" si="12"/>
        <v>0</v>
      </c>
      <c r="AX19" s="209">
        <f t="shared" si="13"/>
        <v>0</v>
      </c>
      <c r="AY19" s="214">
        <f t="shared" si="14"/>
        <v>2</v>
      </c>
      <c r="AZ19" s="131"/>
      <c r="BA19" s="210" t="s">
        <v>205</v>
      </c>
      <c r="BB19" s="211">
        <f t="shared" si="15"/>
        <v>-463.28</v>
      </c>
      <c r="BC19" s="211">
        <f t="shared" si="15"/>
        <v>0</v>
      </c>
      <c r="BD19" s="211">
        <f t="shared" si="15"/>
        <v>0</v>
      </c>
      <c r="BE19" s="211">
        <f t="shared" si="15"/>
        <v>0</v>
      </c>
      <c r="BF19" s="211">
        <f t="shared" si="15"/>
        <v>0</v>
      </c>
      <c r="BG19" s="211">
        <f t="shared" si="15"/>
        <v>0</v>
      </c>
      <c r="BH19" s="211">
        <f t="shared" si="15"/>
        <v>0</v>
      </c>
      <c r="BI19" s="211">
        <f t="shared" si="15"/>
        <v>0</v>
      </c>
      <c r="BJ19" s="211">
        <f t="shared" si="15"/>
        <v>0</v>
      </c>
      <c r="BK19" s="211">
        <f t="shared" si="15"/>
        <v>0</v>
      </c>
      <c r="BL19" s="211">
        <f t="shared" si="15"/>
        <v>0</v>
      </c>
      <c r="BM19" s="211">
        <f t="shared" si="15"/>
        <v>0</v>
      </c>
      <c r="BN19" s="211">
        <f t="shared" si="15"/>
        <v>0</v>
      </c>
      <c r="BO19" s="211">
        <f t="shared" si="15"/>
        <v>0</v>
      </c>
      <c r="BP19" s="131"/>
      <c r="BQ19" s="308">
        <f t="shared" si="16"/>
        <v>463.28</v>
      </c>
      <c r="BR19" s="308">
        <f t="shared" si="17"/>
        <v>9</v>
      </c>
      <c r="BS19" s="131"/>
      <c r="BT19" s="131"/>
      <c r="BU19" s="131"/>
    </row>
    <row r="20" spans="1:73" s="177" customFormat="1" ht="15" customHeight="1" x14ac:dyDescent="0.25">
      <c r="A20" s="131"/>
      <c r="B20" s="241">
        <f t="shared" si="18"/>
        <v>10</v>
      </c>
      <c r="C20" s="242">
        <f t="shared" si="19"/>
        <v>9158.7199999999993</v>
      </c>
      <c r="D20" s="256">
        <v>45895</v>
      </c>
      <c r="E20" s="257">
        <v>1098</v>
      </c>
      <c r="F20" s="247">
        <f t="shared" si="0"/>
        <v>-80</v>
      </c>
      <c r="G20" s="266" t="s">
        <v>198</v>
      </c>
      <c r="H20" s="267" t="s">
        <v>323</v>
      </c>
      <c r="I20" s="267" t="s">
        <v>324</v>
      </c>
      <c r="J20" s="268" t="s">
        <v>325</v>
      </c>
      <c r="K20" s="244">
        <f t="shared" si="1"/>
        <v>10</v>
      </c>
      <c r="L20" s="245">
        <f t="shared" si="2"/>
        <v>-80</v>
      </c>
      <c r="M20" s="280">
        <v>80</v>
      </c>
      <c r="N20" s="281" t="s">
        <v>110</v>
      </c>
      <c r="O20" s="323"/>
      <c r="P20" s="323" t="s">
        <v>269</v>
      </c>
      <c r="Q20" s="283" t="s">
        <v>111</v>
      </c>
      <c r="R20" s="280"/>
      <c r="S20" s="281" t="s">
        <v>110</v>
      </c>
      <c r="T20" s="323"/>
      <c r="U20" s="323"/>
      <c r="V20" s="283" t="s">
        <v>111</v>
      </c>
      <c r="W20" s="246">
        <f t="shared" si="3"/>
        <v>10</v>
      </c>
      <c r="X20" s="285"/>
      <c r="Y20" s="281" t="s">
        <v>110</v>
      </c>
      <c r="Z20" s="284"/>
      <c r="AA20" s="284"/>
      <c r="AB20" s="283" t="s">
        <v>111</v>
      </c>
      <c r="AC20" s="285"/>
      <c r="AD20" s="267" t="s">
        <v>110</v>
      </c>
      <c r="AE20" s="284"/>
      <c r="AF20" s="284"/>
      <c r="AG20" s="268" t="s">
        <v>111</v>
      </c>
      <c r="AH20" s="46"/>
      <c r="AI20" s="131">
        <f t="shared" si="4"/>
        <v>-80</v>
      </c>
      <c r="AJ20" s="131">
        <f t="shared" si="5"/>
        <v>0</v>
      </c>
      <c r="AK20" s="131">
        <f t="shared" si="6"/>
        <v>0</v>
      </c>
      <c r="AL20" s="131">
        <f t="shared" si="7"/>
        <v>0</v>
      </c>
      <c r="AM20" s="131"/>
      <c r="AN20" s="142" t="str">
        <f>IF(OR(Summary!$C34=0,Summary!$C34=""),"fnord",Summary!$C34)</f>
        <v>Payables</v>
      </c>
      <c r="AO20" s="143">
        <f t="shared" si="8"/>
        <v>0</v>
      </c>
      <c r="AP20" s="142" t="str">
        <f>IF(OR(Summary!$G19=0,Summary!$G19=""),"fnord",Summary!$G19)</f>
        <v>fnord</v>
      </c>
      <c r="AQ20" s="146">
        <f t="shared" si="9"/>
        <v>0</v>
      </c>
      <c r="AR20" s="220" t="s">
        <v>208</v>
      </c>
      <c r="AS20" s="144">
        <f t="shared" si="20"/>
        <v>0</v>
      </c>
      <c r="AT20" s="145" t="s">
        <v>209</v>
      </c>
      <c r="AU20" s="144">
        <f t="shared" si="10"/>
        <v>0</v>
      </c>
      <c r="AV20" s="145">
        <f t="shared" si="11"/>
        <v>0</v>
      </c>
      <c r="AW20" s="214">
        <f t="shared" si="12"/>
        <v>0</v>
      </c>
      <c r="AX20" s="209">
        <f t="shared" si="13"/>
        <v>0</v>
      </c>
      <c r="AY20" s="214">
        <f t="shared" si="14"/>
        <v>0</v>
      </c>
      <c r="AZ20" s="131"/>
      <c r="BA20" s="210" t="s">
        <v>210</v>
      </c>
      <c r="BB20" s="211">
        <f t="shared" si="15"/>
        <v>-80</v>
      </c>
      <c r="BC20" s="211">
        <f t="shared" si="15"/>
        <v>0</v>
      </c>
      <c r="BD20" s="211">
        <f t="shared" si="15"/>
        <v>0</v>
      </c>
      <c r="BE20" s="211">
        <f t="shared" si="15"/>
        <v>0</v>
      </c>
      <c r="BF20" s="211">
        <f t="shared" si="15"/>
        <v>0</v>
      </c>
      <c r="BG20" s="211">
        <f t="shared" si="15"/>
        <v>0</v>
      </c>
      <c r="BH20" s="211">
        <f t="shared" si="15"/>
        <v>0</v>
      </c>
      <c r="BI20" s="211">
        <f t="shared" si="15"/>
        <v>0</v>
      </c>
      <c r="BJ20" s="211">
        <f t="shared" si="15"/>
        <v>0</v>
      </c>
      <c r="BK20" s="211">
        <f t="shared" si="15"/>
        <v>0</v>
      </c>
      <c r="BL20" s="211">
        <f t="shared" si="15"/>
        <v>0</v>
      </c>
      <c r="BM20" s="211">
        <f t="shared" si="15"/>
        <v>0</v>
      </c>
      <c r="BN20" s="211">
        <f t="shared" si="15"/>
        <v>0</v>
      </c>
      <c r="BO20" s="211">
        <f t="shared" si="15"/>
        <v>0</v>
      </c>
      <c r="BP20" s="131"/>
      <c r="BQ20" s="308">
        <f t="shared" si="16"/>
        <v>80</v>
      </c>
      <c r="BR20" s="308">
        <f t="shared" si="17"/>
        <v>10</v>
      </c>
      <c r="BS20" s="131"/>
      <c r="BT20" s="131"/>
      <c r="BU20" s="131"/>
    </row>
    <row r="21" spans="1:73" s="177" customFormat="1" ht="15" customHeight="1" x14ac:dyDescent="0.25">
      <c r="A21" s="131"/>
      <c r="B21" s="241">
        <f t="shared" si="18"/>
        <v>11</v>
      </c>
      <c r="C21" s="242">
        <f t="shared" si="19"/>
        <v>9096.32</v>
      </c>
      <c r="D21" s="256">
        <v>45908</v>
      </c>
      <c r="E21" s="257">
        <v>1101</v>
      </c>
      <c r="F21" s="247">
        <f t="shared" si="0"/>
        <v>-62.4</v>
      </c>
      <c r="G21" s="266" t="s">
        <v>198</v>
      </c>
      <c r="H21" s="267" t="s">
        <v>304</v>
      </c>
      <c r="I21" s="267" t="s">
        <v>326</v>
      </c>
      <c r="J21" s="268" t="s">
        <v>306</v>
      </c>
      <c r="K21" s="244">
        <f t="shared" si="1"/>
        <v>11</v>
      </c>
      <c r="L21" s="245">
        <f t="shared" si="2"/>
        <v>-62.4</v>
      </c>
      <c r="M21" s="280">
        <v>62.4</v>
      </c>
      <c r="N21" s="281" t="s">
        <v>110</v>
      </c>
      <c r="O21" s="323"/>
      <c r="P21" s="323" t="s">
        <v>195</v>
      </c>
      <c r="Q21" s="283" t="s">
        <v>111</v>
      </c>
      <c r="R21" s="280"/>
      <c r="S21" s="281" t="s">
        <v>110</v>
      </c>
      <c r="T21" s="323"/>
      <c r="U21" s="323"/>
      <c r="V21" s="283" t="s">
        <v>111</v>
      </c>
      <c r="W21" s="246">
        <f t="shared" si="3"/>
        <v>11</v>
      </c>
      <c r="X21" s="285"/>
      <c r="Y21" s="281" t="s">
        <v>110</v>
      </c>
      <c r="Z21" s="284"/>
      <c r="AA21" s="284"/>
      <c r="AB21" s="283" t="s">
        <v>111</v>
      </c>
      <c r="AC21" s="285"/>
      <c r="AD21" s="267" t="s">
        <v>110</v>
      </c>
      <c r="AE21" s="284"/>
      <c r="AF21" s="284"/>
      <c r="AG21" s="268" t="s">
        <v>111</v>
      </c>
      <c r="AH21" s="46"/>
      <c r="AI21" s="131">
        <f t="shared" si="4"/>
        <v>-62.4</v>
      </c>
      <c r="AJ21" s="131">
        <f t="shared" si="5"/>
        <v>0</v>
      </c>
      <c r="AK21" s="131">
        <f t="shared" si="6"/>
        <v>0</v>
      </c>
      <c r="AL21" s="131">
        <f t="shared" si="7"/>
        <v>0</v>
      </c>
      <c r="AM21" s="131"/>
      <c r="AN21" s="142" t="str">
        <f>IF(OR(Summary!$C35=0,Summary!$C35=""),"fnord",Summary!$C35)</f>
        <v>Other Liabilities</v>
      </c>
      <c r="AO21" s="143">
        <f t="shared" si="8"/>
        <v>0</v>
      </c>
      <c r="AP21" s="142" t="str">
        <f>IF(OR(Summary!$G20=0,Summary!$G20=""),"fnord",Summary!$G20)</f>
        <v>fnord</v>
      </c>
      <c r="AQ21" s="146">
        <f t="shared" si="9"/>
        <v>0</v>
      </c>
      <c r="AR21" s="220" t="s">
        <v>215</v>
      </c>
      <c r="AS21" s="144">
        <f t="shared" si="20"/>
        <v>0</v>
      </c>
      <c r="AT21" s="145" t="s">
        <v>216</v>
      </c>
      <c r="AU21" s="144">
        <f t="shared" si="10"/>
        <v>0</v>
      </c>
      <c r="AV21" s="145">
        <f t="shared" si="11"/>
        <v>0</v>
      </c>
      <c r="AW21" s="214">
        <f t="shared" si="12"/>
        <v>0</v>
      </c>
      <c r="AX21" s="209">
        <f t="shared" si="13"/>
        <v>0</v>
      </c>
      <c r="AY21" s="214">
        <f t="shared" si="14"/>
        <v>0</v>
      </c>
      <c r="AZ21" s="131"/>
      <c r="BA21" s="210" t="s">
        <v>217</v>
      </c>
      <c r="BB21" s="211">
        <f t="shared" ref="BB21:BO30" si="21">IF($N21=BB$10,IF($O21 = "",$M21 * -1,$M21),0)+IF($S21=BB$10,IF($T21 = "",$R21 * -1,$R21),0)+IF($Y21=BB$10,IF($Z21 = "",$X21 * -1,$X21),0)+IF($AD21=BB$10,IF($AE21 = "",$AC21* -1,$AC21 ),0)</f>
        <v>-62.4</v>
      </c>
      <c r="BC21" s="211">
        <f t="shared" si="21"/>
        <v>0</v>
      </c>
      <c r="BD21" s="211">
        <f t="shared" si="21"/>
        <v>0</v>
      </c>
      <c r="BE21" s="211">
        <f t="shared" si="21"/>
        <v>0</v>
      </c>
      <c r="BF21" s="211">
        <f t="shared" si="21"/>
        <v>0</v>
      </c>
      <c r="BG21" s="211">
        <f t="shared" si="21"/>
        <v>0</v>
      </c>
      <c r="BH21" s="211">
        <f t="shared" si="21"/>
        <v>0</v>
      </c>
      <c r="BI21" s="211">
        <f t="shared" si="21"/>
        <v>0</v>
      </c>
      <c r="BJ21" s="211">
        <f t="shared" si="21"/>
        <v>0</v>
      </c>
      <c r="BK21" s="211">
        <f t="shared" si="21"/>
        <v>0</v>
      </c>
      <c r="BL21" s="211">
        <f t="shared" si="21"/>
        <v>0</v>
      </c>
      <c r="BM21" s="211">
        <f t="shared" si="21"/>
        <v>0</v>
      </c>
      <c r="BN21" s="211">
        <f t="shared" si="21"/>
        <v>0</v>
      </c>
      <c r="BO21" s="211">
        <f t="shared" si="21"/>
        <v>0</v>
      </c>
      <c r="BP21" s="131"/>
      <c r="BQ21" s="308">
        <f t="shared" si="16"/>
        <v>62.4</v>
      </c>
      <c r="BR21" s="308">
        <f t="shared" si="17"/>
        <v>11</v>
      </c>
      <c r="BS21" s="131"/>
      <c r="BT21" s="131"/>
      <c r="BU21" s="131"/>
    </row>
    <row r="22" spans="1:73" s="177" customFormat="1" ht="15" customHeight="1" x14ac:dyDescent="0.25">
      <c r="A22" s="131"/>
      <c r="B22" s="241">
        <f t="shared" si="18"/>
        <v>12</v>
      </c>
      <c r="C22" s="242">
        <f t="shared" si="19"/>
        <v>8387.94</v>
      </c>
      <c r="D22" s="256">
        <v>45908</v>
      </c>
      <c r="E22" s="257">
        <v>1103</v>
      </c>
      <c r="F22" s="247">
        <f t="shared" si="0"/>
        <v>-708.38</v>
      </c>
      <c r="G22" s="266" t="s">
        <v>198</v>
      </c>
      <c r="H22" s="267" t="s">
        <v>304</v>
      </c>
      <c r="I22" s="267" t="s">
        <v>327</v>
      </c>
      <c r="J22" s="268" t="s">
        <v>306</v>
      </c>
      <c r="K22" s="244">
        <f t="shared" si="1"/>
        <v>12</v>
      </c>
      <c r="L22" s="245">
        <f t="shared" si="2"/>
        <v>-708.38</v>
      </c>
      <c r="M22" s="280">
        <v>708.38</v>
      </c>
      <c r="N22" s="281" t="s">
        <v>110</v>
      </c>
      <c r="O22" s="323"/>
      <c r="P22" s="323" t="s">
        <v>180</v>
      </c>
      <c r="Q22" s="283" t="s">
        <v>111</v>
      </c>
      <c r="R22" s="280"/>
      <c r="S22" s="281" t="s">
        <v>110</v>
      </c>
      <c r="T22" s="323"/>
      <c r="U22" s="323"/>
      <c r="V22" s="283" t="s">
        <v>111</v>
      </c>
      <c r="W22" s="246">
        <f t="shared" si="3"/>
        <v>12</v>
      </c>
      <c r="X22" s="285"/>
      <c r="Y22" s="281" t="s">
        <v>110</v>
      </c>
      <c r="Z22" s="284"/>
      <c r="AA22" s="284"/>
      <c r="AB22" s="283" t="s">
        <v>111</v>
      </c>
      <c r="AC22" s="285"/>
      <c r="AD22" s="267" t="s">
        <v>110</v>
      </c>
      <c r="AE22" s="284"/>
      <c r="AF22" s="284"/>
      <c r="AG22" s="268" t="s">
        <v>111</v>
      </c>
      <c r="AH22" s="46"/>
      <c r="AI22" s="131">
        <f t="shared" si="4"/>
        <v>-708.38</v>
      </c>
      <c r="AJ22" s="131">
        <f t="shared" si="5"/>
        <v>0</v>
      </c>
      <c r="AK22" s="131">
        <f t="shared" si="6"/>
        <v>0</v>
      </c>
      <c r="AL22" s="131">
        <f t="shared" si="7"/>
        <v>0</v>
      </c>
      <c r="AM22" s="131"/>
      <c r="AN22" s="142" t="str">
        <f>IF(OR(Summary!$C11=0,Summary!$C11=""),"fnord",Summary!$C11)</f>
        <v>Undeposited funds</v>
      </c>
      <c r="AO22" s="143">
        <f t="shared" si="8"/>
        <v>0</v>
      </c>
      <c r="AP22" s="142" t="str">
        <f>IF(OR(Summary!$G21=0,Summary!$G21=""),"fnord",Summary!$G21)</f>
        <v>fnord</v>
      </c>
      <c r="AQ22" s="146">
        <f t="shared" si="9"/>
        <v>0</v>
      </c>
      <c r="AR22" s="220" t="s">
        <v>220</v>
      </c>
      <c r="AS22" s="144">
        <f t="shared" si="20"/>
        <v>0</v>
      </c>
      <c r="AT22" s="145" t="s">
        <v>221</v>
      </c>
      <c r="AU22" s="144">
        <f t="shared" si="10"/>
        <v>0</v>
      </c>
      <c r="AV22" s="145">
        <f t="shared" si="11"/>
        <v>0</v>
      </c>
      <c r="AW22" s="214">
        <f t="shared" si="12"/>
        <v>0</v>
      </c>
      <c r="AX22" s="209">
        <f t="shared" si="13"/>
        <v>0</v>
      </c>
      <c r="AY22" s="214">
        <f t="shared" si="14"/>
        <v>0</v>
      </c>
      <c r="AZ22" s="131"/>
      <c r="BA22" s="210" t="s">
        <v>222</v>
      </c>
      <c r="BB22" s="211">
        <f t="shared" si="21"/>
        <v>-708.38</v>
      </c>
      <c r="BC22" s="211">
        <f t="shared" si="21"/>
        <v>0</v>
      </c>
      <c r="BD22" s="211">
        <f t="shared" si="21"/>
        <v>0</v>
      </c>
      <c r="BE22" s="211">
        <f t="shared" si="21"/>
        <v>0</v>
      </c>
      <c r="BF22" s="211">
        <f t="shared" si="21"/>
        <v>0</v>
      </c>
      <c r="BG22" s="211">
        <f t="shared" si="21"/>
        <v>0</v>
      </c>
      <c r="BH22" s="211">
        <f t="shared" si="21"/>
        <v>0</v>
      </c>
      <c r="BI22" s="211">
        <f t="shared" si="21"/>
        <v>0</v>
      </c>
      <c r="BJ22" s="211">
        <f t="shared" si="21"/>
        <v>0</v>
      </c>
      <c r="BK22" s="211">
        <f t="shared" si="21"/>
        <v>0</v>
      </c>
      <c r="BL22" s="211">
        <f t="shared" si="21"/>
        <v>0</v>
      </c>
      <c r="BM22" s="211">
        <f t="shared" si="21"/>
        <v>0</v>
      </c>
      <c r="BN22" s="211">
        <f t="shared" si="21"/>
        <v>0</v>
      </c>
      <c r="BO22" s="211">
        <f t="shared" si="21"/>
        <v>0</v>
      </c>
      <c r="BP22" s="131"/>
      <c r="BQ22" s="308">
        <f t="shared" si="16"/>
        <v>708.38</v>
      </c>
      <c r="BR22" s="308">
        <f t="shared" si="17"/>
        <v>12</v>
      </c>
      <c r="BS22" s="131"/>
      <c r="BT22" s="131"/>
      <c r="BU22" s="131"/>
    </row>
    <row r="23" spans="1:73" s="177" customFormat="1" ht="15" customHeight="1" x14ac:dyDescent="0.25">
      <c r="A23" s="131"/>
      <c r="B23" s="241">
        <f t="shared" si="18"/>
        <v>13</v>
      </c>
      <c r="C23" s="242">
        <f t="shared" si="19"/>
        <v>8347.94</v>
      </c>
      <c r="D23" s="256">
        <v>45908</v>
      </c>
      <c r="E23" s="257">
        <v>1099</v>
      </c>
      <c r="F23" s="247">
        <f t="shared" si="0"/>
        <v>-40</v>
      </c>
      <c r="G23" s="266" t="s">
        <v>198</v>
      </c>
      <c r="H23" s="267" t="s">
        <v>328</v>
      </c>
      <c r="I23" s="267" t="s">
        <v>329</v>
      </c>
      <c r="J23" s="268" t="s">
        <v>330</v>
      </c>
      <c r="K23" s="244">
        <f t="shared" si="1"/>
        <v>13</v>
      </c>
      <c r="L23" s="245">
        <f t="shared" si="2"/>
        <v>-40</v>
      </c>
      <c r="M23" s="280">
        <v>40</v>
      </c>
      <c r="N23" s="281" t="s">
        <v>110</v>
      </c>
      <c r="O23" s="323"/>
      <c r="P23" s="323" t="s">
        <v>270</v>
      </c>
      <c r="Q23" s="283" t="s">
        <v>111</v>
      </c>
      <c r="R23" s="280"/>
      <c r="S23" s="281" t="s">
        <v>110</v>
      </c>
      <c r="T23" s="323"/>
      <c r="U23" s="323"/>
      <c r="V23" s="283" t="s">
        <v>111</v>
      </c>
      <c r="W23" s="246">
        <f t="shared" si="3"/>
        <v>13</v>
      </c>
      <c r="X23" s="285"/>
      <c r="Y23" s="281" t="s">
        <v>110</v>
      </c>
      <c r="Z23" s="284"/>
      <c r="AA23" s="284"/>
      <c r="AB23" s="283" t="s">
        <v>111</v>
      </c>
      <c r="AC23" s="285"/>
      <c r="AD23" s="267" t="s">
        <v>110</v>
      </c>
      <c r="AE23" s="284"/>
      <c r="AF23" s="284"/>
      <c r="AG23" s="268" t="s">
        <v>111</v>
      </c>
      <c r="AH23" s="46"/>
      <c r="AI23" s="131">
        <f t="shared" si="4"/>
        <v>-40</v>
      </c>
      <c r="AJ23" s="131">
        <f t="shared" si="5"/>
        <v>0</v>
      </c>
      <c r="AK23" s="131">
        <f t="shared" si="6"/>
        <v>0</v>
      </c>
      <c r="AL23" s="131">
        <f t="shared" si="7"/>
        <v>0</v>
      </c>
      <c r="AM23" s="131"/>
      <c r="AN23" s="142" t="str">
        <f>IF(OR(Summary!$C12=0,Summary!$C12=""),"fnord",Summary!$C12)</f>
        <v>fnord</v>
      </c>
      <c r="AO23" s="143">
        <f t="shared" si="8"/>
        <v>0</v>
      </c>
      <c r="AP23" s="142" t="str">
        <f>IF(OR(Summary!$G22=0,Summary!$G22=""),"fnord",Summary!$G22)</f>
        <v>fnord</v>
      </c>
      <c r="AQ23" s="146">
        <f t="shared" si="9"/>
        <v>0</v>
      </c>
      <c r="AR23" s="220" t="s">
        <v>226</v>
      </c>
      <c r="AS23" s="144">
        <f t="shared" si="20"/>
        <v>0</v>
      </c>
      <c r="AT23" s="145" t="s">
        <v>227</v>
      </c>
      <c r="AU23" s="144">
        <f t="shared" si="10"/>
        <v>0</v>
      </c>
      <c r="AV23" s="145">
        <f t="shared" si="11"/>
        <v>0</v>
      </c>
      <c r="AW23" s="214">
        <f t="shared" si="12"/>
        <v>0</v>
      </c>
      <c r="AX23" s="209">
        <f t="shared" si="13"/>
        <v>0</v>
      </c>
      <c r="AY23" s="214">
        <f t="shared" si="14"/>
        <v>0</v>
      </c>
      <c r="AZ23" s="131"/>
      <c r="BA23" s="131"/>
      <c r="BB23" s="211">
        <f t="shared" si="21"/>
        <v>-40</v>
      </c>
      <c r="BC23" s="211">
        <f t="shared" si="21"/>
        <v>0</v>
      </c>
      <c r="BD23" s="211">
        <f t="shared" si="21"/>
        <v>0</v>
      </c>
      <c r="BE23" s="211">
        <f t="shared" si="21"/>
        <v>0</v>
      </c>
      <c r="BF23" s="211">
        <f t="shared" si="21"/>
        <v>0</v>
      </c>
      <c r="BG23" s="211">
        <f t="shared" si="21"/>
        <v>0</v>
      </c>
      <c r="BH23" s="211">
        <f t="shared" si="21"/>
        <v>0</v>
      </c>
      <c r="BI23" s="211">
        <f t="shared" si="21"/>
        <v>0</v>
      </c>
      <c r="BJ23" s="211">
        <f t="shared" si="21"/>
        <v>0</v>
      </c>
      <c r="BK23" s="211">
        <f t="shared" si="21"/>
        <v>0</v>
      </c>
      <c r="BL23" s="211">
        <f t="shared" si="21"/>
        <v>0</v>
      </c>
      <c r="BM23" s="211">
        <f t="shared" si="21"/>
        <v>0</v>
      </c>
      <c r="BN23" s="211">
        <f t="shared" si="21"/>
        <v>0</v>
      </c>
      <c r="BO23" s="211">
        <f t="shared" si="21"/>
        <v>0</v>
      </c>
      <c r="BP23" s="131"/>
      <c r="BQ23" s="308">
        <f t="shared" si="16"/>
        <v>40</v>
      </c>
      <c r="BR23" s="308">
        <f t="shared" si="17"/>
        <v>13</v>
      </c>
      <c r="BS23" s="131"/>
      <c r="BT23" s="131"/>
      <c r="BU23" s="131"/>
    </row>
    <row r="24" spans="1:73" s="177" customFormat="1" ht="15" customHeight="1" x14ac:dyDescent="0.25">
      <c r="A24" s="131"/>
      <c r="B24" s="241">
        <f t="shared" si="18"/>
        <v>14</v>
      </c>
      <c r="C24" s="242">
        <f t="shared" si="19"/>
        <v>7968.5300000000007</v>
      </c>
      <c r="D24" s="256">
        <v>45908</v>
      </c>
      <c r="E24" s="257">
        <v>1100</v>
      </c>
      <c r="F24" s="247">
        <f t="shared" si="0"/>
        <v>-379.40999999999997</v>
      </c>
      <c r="G24" s="266" t="s">
        <v>198</v>
      </c>
      <c r="H24" s="267" t="s">
        <v>331</v>
      </c>
      <c r="I24" s="267" t="s">
        <v>332</v>
      </c>
      <c r="J24" s="268" t="s">
        <v>333</v>
      </c>
      <c r="K24" s="244">
        <f t="shared" si="1"/>
        <v>14</v>
      </c>
      <c r="L24" s="245">
        <f t="shared" si="2"/>
        <v>-379.40999999999997</v>
      </c>
      <c r="M24" s="280">
        <v>308.77</v>
      </c>
      <c r="N24" s="281" t="s">
        <v>110</v>
      </c>
      <c r="O24" s="323"/>
      <c r="P24" s="323" t="s">
        <v>204</v>
      </c>
      <c r="Q24" s="283" t="s">
        <v>111</v>
      </c>
      <c r="R24" s="280">
        <v>70.64</v>
      </c>
      <c r="S24" s="281" t="s">
        <v>110</v>
      </c>
      <c r="T24" s="323"/>
      <c r="U24" s="323" t="s">
        <v>180</v>
      </c>
      <c r="V24" s="283" t="s">
        <v>111</v>
      </c>
      <c r="W24" s="246">
        <f t="shared" si="3"/>
        <v>14</v>
      </c>
      <c r="X24" s="285"/>
      <c r="Y24" s="281" t="s">
        <v>110</v>
      </c>
      <c r="Z24" s="284"/>
      <c r="AA24" s="284"/>
      <c r="AB24" s="283" t="s">
        <v>111</v>
      </c>
      <c r="AC24" s="285"/>
      <c r="AD24" s="267" t="s">
        <v>110</v>
      </c>
      <c r="AE24" s="284"/>
      <c r="AF24" s="284"/>
      <c r="AG24" s="268" t="s">
        <v>111</v>
      </c>
      <c r="AH24" s="46"/>
      <c r="AI24" s="131">
        <f t="shared" si="4"/>
        <v>-308.77</v>
      </c>
      <c r="AJ24" s="131">
        <f t="shared" si="5"/>
        <v>-70.64</v>
      </c>
      <c r="AK24" s="131">
        <f t="shared" si="6"/>
        <v>0</v>
      </c>
      <c r="AL24" s="131">
        <f t="shared" si="7"/>
        <v>0</v>
      </c>
      <c r="AM24" s="131"/>
      <c r="AN24" s="142" t="str">
        <f>IF(OR(Summary!$C13=0,Summary!$C13=""),"fnord",Summary!$C13)</f>
        <v>fnord</v>
      </c>
      <c r="AO24" s="143">
        <f t="shared" si="8"/>
        <v>0</v>
      </c>
      <c r="AP24" s="142" t="str">
        <f>IF(OR(Summary!$G23=0,Summary!$G23=""),"fnord",Summary!$G23)</f>
        <v>fnord</v>
      </c>
      <c r="AQ24" s="146">
        <f t="shared" si="9"/>
        <v>0</v>
      </c>
      <c r="AR24" s="220" t="s">
        <v>232</v>
      </c>
      <c r="AS24" s="144">
        <f t="shared" si="20"/>
        <v>0</v>
      </c>
      <c r="AT24" s="145" t="s">
        <v>233</v>
      </c>
      <c r="AU24" s="144">
        <f t="shared" si="10"/>
        <v>0</v>
      </c>
      <c r="AV24" s="145">
        <f t="shared" si="11"/>
        <v>0</v>
      </c>
      <c r="AW24" s="214">
        <f t="shared" si="12"/>
        <v>0</v>
      </c>
      <c r="AX24" s="209">
        <f t="shared" si="13"/>
        <v>0</v>
      </c>
      <c r="AY24" s="214">
        <f t="shared" si="14"/>
        <v>0</v>
      </c>
      <c r="AZ24" s="131"/>
      <c r="BA24" s="131"/>
      <c r="BB24" s="211">
        <f t="shared" si="21"/>
        <v>-379.40999999999997</v>
      </c>
      <c r="BC24" s="211">
        <f t="shared" si="21"/>
        <v>0</v>
      </c>
      <c r="BD24" s="211">
        <f t="shared" si="21"/>
        <v>0</v>
      </c>
      <c r="BE24" s="211">
        <f t="shared" si="21"/>
        <v>0</v>
      </c>
      <c r="BF24" s="211">
        <f t="shared" si="21"/>
        <v>0</v>
      </c>
      <c r="BG24" s="211">
        <f t="shared" si="21"/>
        <v>0</v>
      </c>
      <c r="BH24" s="211">
        <f t="shared" si="21"/>
        <v>0</v>
      </c>
      <c r="BI24" s="211">
        <f t="shared" si="21"/>
        <v>0</v>
      </c>
      <c r="BJ24" s="211">
        <f t="shared" si="21"/>
        <v>0</v>
      </c>
      <c r="BK24" s="211">
        <f t="shared" si="21"/>
        <v>0</v>
      </c>
      <c r="BL24" s="211">
        <f t="shared" si="21"/>
        <v>0</v>
      </c>
      <c r="BM24" s="211">
        <f t="shared" si="21"/>
        <v>0</v>
      </c>
      <c r="BN24" s="211">
        <f t="shared" si="21"/>
        <v>0</v>
      </c>
      <c r="BO24" s="211">
        <f t="shared" si="21"/>
        <v>0</v>
      </c>
      <c r="BP24" s="131"/>
      <c r="BQ24" s="308">
        <f t="shared" si="16"/>
        <v>379.40999999999997</v>
      </c>
      <c r="BR24" s="308">
        <f t="shared" si="17"/>
        <v>14</v>
      </c>
      <c r="BS24" s="131"/>
      <c r="BT24" s="131"/>
      <c r="BU24" s="131"/>
    </row>
    <row r="25" spans="1:73" s="177" customFormat="1" ht="15" customHeight="1" x14ac:dyDescent="0.25">
      <c r="A25" s="131"/>
      <c r="B25" s="241">
        <f t="shared" si="18"/>
        <v>15</v>
      </c>
      <c r="C25" s="242">
        <f t="shared" si="19"/>
        <v>7968.5300000000007</v>
      </c>
      <c r="D25" s="256"/>
      <c r="E25" s="257"/>
      <c r="F25" s="247">
        <f t="shared" si="0"/>
        <v>0</v>
      </c>
      <c r="G25" s="266"/>
      <c r="H25" s="267" t="s">
        <v>277</v>
      </c>
      <c r="I25" s="267" t="s">
        <v>278</v>
      </c>
      <c r="J25" s="268" t="s">
        <v>334</v>
      </c>
      <c r="K25" s="244">
        <f t="shared" si="1"/>
        <v>15</v>
      </c>
      <c r="L25" s="245">
        <f t="shared" si="2"/>
        <v>0</v>
      </c>
      <c r="M25" s="280"/>
      <c r="N25" s="281" t="s">
        <v>110</v>
      </c>
      <c r="O25" s="323"/>
      <c r="P25" s="323"/>
      <c r="Q25" s="283" t="s">
        <v>111</v>
      </c>
      <c r="R25" s="280"/>
      <c r="S25" s="281" t="s">
        <v>110</v>
      </c>
      <c r="T25" s="323"/>
      <c r="U25" s="323"/>
      <c r="V25" s="283" t="s">
        <v>111</v>
      </c>
      <c r="W25" s="246">
        <f t="shared" si="3"/>
        <v>15</v>
      </c>
      <c r="X25" s="285"/>
      <c r="Y25" s="281" t="s">
        <v>110</v>
      </c>
      <c r="Z25" s="284"/>
      <c r="AA25" s="284"/>
      <c r="AB25" s="283" t="s">
        <v>111</v>
      </c>
      <c r="AC25" s="285"/>
      <c r="AD25" s="267" t="s">
        <v>110</v>
      </c>
      <c r="AE25" s="284"/>
      <c r="AF25" s="284"/>
      <c r="AG25" s="268" t="s">
        <v>111</v>
      </c>
      <c r="AH25" s="46"/>
      <c r="AI25" s="131">
        <f t="shared" si="4"/>
        <v>0</v>
      </c>
      <c r="AJ25" s="131">
        <f t="shared" si="5"/>
        <v>0</v>
      </c>
      <c r="AK25" s="131">
        <f t="shared" si="6"/>
        <v>0</v>
      </c>
      <c r="AL25" s="131">
        <f t="shared" si="7"/>
        <v>0</v>
      </c>
      <c r="AM25" s="131"/>
      <c r="AN25" s="142" t="str">
        <f>IF(OR(Summary!$C14=0,Summary!$C14=""),"fnord",Summary!$C14)</f>
        <v>fnord</v>
      </c>
      <c r="AO25" s="143">
        <f t="shared" si="8"/>
        <v>0</v>
      </c>
      <c r="AP25" s="142" t="str">
        <f>IF(OR(Summary!$G24=0,Summary!$G24=""),"fnord",Summary!$G24)</f>
        <v>fnord</v>
      </c>
      <c r="AQ25" s="146">
        <f t="shared" si="9"/>
        <v>0</v>
      </c>
      <c r="AR25" s="220" t="s">
        <v>236</v>
      </c>
      <c r="AS25" s="144">
        <f t="shared" si="20"/>
        <v>0</v>
      </c>
      <c r="AT25" s="145" t="s">
        <v>237</v>
      </c>
      <c r="AU25" s="144">
        <f t="shared" si="10"/>
        <v>0</v>
      </c>
      <c r="AV25" s="145">
        <f t="shared" si="11"/>
        <v>0</v>
      </c>
      <c r="AW25" s="214">
        <f t="shared" si="12"/>
        <v>0</v>
      </c>
      <c r="AX25" s="209">
        <f t="shared" si="13"/>
        <v>0</v>
      </c>
      <c r="AY25" s="214">
        <f t="shared" si="14"/>
        <v>0</v>
      </c>
      <c r="AZ25" s="131"/>
      <c r="BA25" s="131"/>
      <c r="BB25" s="211">
        <f t="shared" si="21"/>
        <v>0</v>
      </c>
      <c r="BC25" s="211">
        <f t="shared" si="21"/>
        <v>0</v>
      </c>
      <c r="BD25" s="211">
        <f t="shared" si="21"/>
        <v>0</v>
      </c>
      <c r="BE25" s="211">
        <f t="shared" si="21"/>
        <v>0</v>
      </c>
      <c r="BF25" s="211">
        <f t="shared" si="21"/>
        <v>0</v>
      </c>
      <c r="BG25" s="211">
        <f t="shared" si="21"/>
        <v>0</v>
      </c>
      <c r="BH25" s="211">
        <f t="shared" si="21"/>
        <v>0</v>
      </c>
      <c r="BI25" s="211">
        <f t="shared" si="21"/>
        <v>0</v>
      </c>
      <c r="BJ25" s="211">
        <f t="shared" si="21"/>
        <v>0</v>
      </c>
      <c r="BK25" s="211">
        <f t="shared" si="21"/>
        <v>0</v>
      </c>
      <c r="BL25" s="211">
        <f t="shared" si="21"/>
        <v>0</v>
      </c>
      <c r="BM25" s="211">
        <f t="shared" si="21"/>
        <v>0</v>
      </c>
      <c r="BN25" s="211">
        <f t="shared" si="21"/>
        <v>0</v>
      </c>
      <c r="BO25" s="211">
        <f t="shared" si="21"/>
        <v>0</v>
      </c>
      <c r="BP25" s="131"/>
      <c r="BQ25" s="308">
        <f t="shared" si="16"/>
        <v>0</v>
      </c>
      <c r="BR25" s="308">
        <f t="shared" si="17"/>
        <v>0</v>
      </c>
      <c r="BS25" s="131"/>
      <c r="BT25" s="131"/>
      <c r="BU25" s="131"/>
    </row>
    <row r="26" spans="1:73" s="177" customFormat="1" ht="15" customHeight="1" x14ac:dyDescent="0.25">
      <c r="A26" s="131"/>
      <c r="B26" s="241">
        <f t="shared" si="18"/>
        <v>16</v>
      </c>
      <c r="C26" s="242">
        <f t="shared" si="19"/>
        <v>9931.57</v>
      </c>
      <c r="D26" s="256">
        <v>45930</v>
      </c>
      <c r="E26" s="257" t="s">
        <v>272</v>
      </c>
      <c r="F26" s="247">
        <f t="shared" si="0"/>
        <v>1963.04</v>
      </c>
      <c r="G26" s="266" t="s">
        <v>198</v>
      </c>
      <c r="H26" s="267" t="s">
        <v>335</v>
      </c>
      <c r="I26" s="267" t="s">
        <v>336</v>
      </c>
      <c r="J26" s="268" t="s">
        <v>337</v>
      </c>
      <c r="K26" s="244">
        <f t="shared" si="1"/>
        <v>16</v>
      </c>
      <c r="L26" s="245">
        <f t="shared" si="2"/>
        <v>1963.04</v>
      </c>
      <c r="M26" s="280">
        <v>1963.04</v>
      </c>
      <c r="N26" s="281" t="s">
        <v>110</v>
      </c>
      <c r="O26" s="323" t="s">
        <v>196</v>
      </c>
      <c r="P26" s="323"/>
      <c r="Q26" s="283" t="s">
        <v>111</v>
      </c>
      <c r="R26" s="280"/>
      <c r="S26" s="281" t="s">
        <v>110</v>
      </c>
      <c r="T26" s="323"/>
      <c r="U26" s="323"/>
      <c r="V26" s="283" t="s">
        <v>111</v>
      </c>
      <c r="W26" s="246">
        <f t="shared" si="3"/>
        <v>16</v>
      </c>
      <c r="X26" s="285"/>
      <c r="Y26" s="281" t="s">
        <v>110</v>
      </c>
      <c r="Z26" s="284"/>
      <c r="AA26" s="284"/>
      <c r="AB26" s="283" t="s">
        <v>111</v>
      </c>
      <c r="AC26" s="285"/>
      <c r="AD26" s="267" t="s">
        <v>110</v>
      </c>
      <c r="AE26" s="284"/>
      <c r="AF26" s="284"/>
      <c r="AG26" s="268" t="s">
        <v>111</v>
      </c>
      <c r="AH26" s="46"/>
      <c r="AI26" s="131">
        <f t="shared" si="4"/>
        <v>1963.04</v>
      </c>
      <c r="AJ26" s="131">
        <f t="shared" si="5"/>
        <v>0</v>
      </c>
      <c r="AK26" s="131">
        <f t="shared" si="6"/>
        <v>0</v>
      </c>
      <c r="AL26" s="131">
        <f t="shared" si="7"/>
        <v>0</v>
      </c>
      <c r="AM26" s="131"/>
      <c r="AN26" s="142" t="str">
        <f>IF(OR(Summary!$C15=0,Summary!$C15=""),"fnord",Summary!$C15)</f>
        <v>fnord</v>
      </c>
      <c r="AO26" s="143">
        <f t="shared" si="8"/>
        <v>0</v>
      </c>
      <c r="AP26" s="142" t="str">
        <f>IF(OR(Summary!$G25=0,Summary!$G25=""),"fnord",Summary!$G25)</f>
        <v>fnord</v>
      </c>
      <c r="AQ26" s="146">
        <f t="shared" si="9"/>
        <v>0</v>
      </c>
      <c r="AR26" s="220" t="s">
        <v>241</v>
      </c>
      <c r="AS26" s="144">
        <f t="shared" si="20"/>
        <v>0</v>
      </c>
      <c r="AT26" s="145" t="s">
        <v>242</v>
      </c>
      <c r="AU26" s="144">
        <f t="shared" si="10"/>
        <v>0</v>
      </c>
      <c r="AV26" s="145">
        <f t="shared" si="11"/>
        <v>0</v>
      </c>
      <c r="AW26" s="224">
        <f t="shared" si="12"/>
        <v>0</v>
      </c>
      <c r="AX26" s="209">
        <f t="shared" si="13"/>
        <v>0</v>
      </c>
      <c r="AY26" s="214">
        <f t="shared" si="14"/>
        <v>0</v>
      </c>
      <c r="AZ26" s="131"/>
      <c r="BA26" s="131"/>
      <c r="BB26" s="211">
        <f t="shared" si="21"/>
        <v>1963.04</v>
      </c>
      <c r="BC26" s="211">
        <f t="shared" si="21"/>
        <v>0</v>
      </c>
      <c r="BD26" s="211">
        <f t="shared" si="21"/>
        <v>0</v>
      </c>
      <c r="BE26" s="211">
        <f t="shared" si="21"/>
        <v>0</v>
      </c>
      <c r="BF26" s="211">
        <f t="shared" si="21"/>
        <v>0</v>
      </c>
      <c r="BG26" s="211">
        <f t="shared" si="21"/>
        <v>0</v>
      </c>
      <c r="BH26" s="211">
        <f t="shared" si="21"/>
        <v>0</v>
      </c>
      <c r="BI26" s="211">
        <f t="shared" si="21"/>
        <v>0</v>
      </c>
      <c r="BJ26" s="211">
        <f t="shared" si="21"/>
        <v>0</v>
      </c>
      <c r="BK26" s="211">
        <f t="shared" si="21"/>
        <v>0</v>
      </c>
      <c r="BL26" s="211">
        <f t="shared" si="21"/>
        <v>0</v>
      </c>
      <c r="BM26" s="211">
        <f t="shared" si="21"/>
        <v>0</v>
      </c>
      <c r="BN26" s="211">
        <f t="shared" si="21"/>
        <v>0</v>
      </c>
      <c r="BO26" s="211">
        <f t="shared" si="21"/>
        <v>0</v>
      </c>
      <c r="BP26" s="131"/>
      <c r="BQ26" s="308">
        <f t="shared" si="16"/>
        <v>1963.04</v>
      </c>
      <c r="BR26" s="308">
        <f t="shared" si="17"/>
        <v>16</v>
      </c>
      <c r="BS26" s="131"/>
      <c r="BT26" s="131"/>
      <c r="BU26" s="131"/>
    </row>
    <row r="27" spans="1:73" s="177" customFormat="1" ht="15" customHeight="1" x14ac:dyDescent="0.25">
      <c r="A27" s="131"/>
      <c r="B27" s="241">
        <f t="shared" si="18"/>
        <v>17</v>
      </c>
      <c r="C27" s="242">
        <f t="shared" si="19"/>
        <v>9931.57</v>
      </c>
      <c r="D27" s="256"/>
      <c r="E27" s="257"/>
      <c r="F27" s="247">
        <f t="shared" si="0"/>
        <v>0</v>
      </c>
      <c r="G27" s="266"/>
      <c r="H27" s="267"/>
      <c r="I27" s="267"/>
      <c r="J27" s="268"/>
      <c r="K27" s="244">
        <f t="shared" si="1"/>
        <v>17</v>
      </c>
      <c r="L27" s="245">
        <f t="shared" si="2"/>
        <v>0</v>
      </c>
      <c r="M27" s="280"/>
      <c r="N27" s="281" t="s">
        <v>110</v>
      </c>
      <c r="O27" s="323"/>
      <c r="P27" s="323"/>
      <c r="Q27" s="283" t="s">
        <v>111</v>
      </c>
      <c r="R27" s="280"/>
      <c r="S27" s="281" t="s">
        <v>110</v>
      </c>
      <c r="T27" s="323"/>
      <c r="U27" s="323"/>
      <c r="V27" s="283" t="s">
        <v>111</v>
      </c>
      <c r="W27" s="246">
        <f t="shared" si="3"/>
        <v>17</v>
      </c>
      <c r="X27" s="285"/>
      <c r="Y27" s="281" t="s">
        <v>110</v>
      </c>
      <c r="Z27" s="284"/>
      <c r="AA27" s="284"/>
      <c r="AB27" s="283" t="s">
        <v>111</v>
      </c>
      <c r="AC27" s="285"/>
      <c r="AD27" s="267" t="s">
        <v>110</v>
      </c>
      <c r="AE27" s="284"/>
      <c r="AF27" s="284"/>
      <c r="AG27" s="268" t="s">
        <v>111</v>
      </c>
      <c r="AH27" s="46"/>
      <c r="AI27" s="131">
        <f t="shared" si="4"/>
        <v>0</v>
      </c>
      <c r="AJ27" s="131">
        <f t="shared" si="5"/>
        <v>0</v>
      </c>
      <c r="AK27" s="131">
        <f t="shared" si="6"/>
        <v>0</v>
      </c>
      <c r="AL27" s="131">
        <f t="shared" si="7"/>
        <v>0</v>
      </c>
      <c r="AM27" s="131"/>
      <c r="AN27" s="142" t="str">
        <f>IF(OR(Summary!$C16=0,Summary!$C16=""),"fnord",Summary!$C16)</f>
        <v>fnord</v>
      </c>
      <c r="AO27" s="143">
        <f t="shared" si="8"/>
        <v>0</v>
      </c>
      <c r="AP27" s="142" t="str">
        <f>IF(OR(Summary!$G26=0,Summary!$G26=""),"fnord",Summary!$G26)</f>
        <v>fnord</v>
      </c>
      <c r="AQ27" s="146">
        <f t="shared" si="9"/>
        <v>0</v>
      </c>
      <c r="AR27" s="221" t="s">
        <v>245</v>
      </c>
      <c r="AS27" s="148">
        <f t="shared" si="20"/>
        <v>200</v>
      </c>
      <c r="AT27" s="145" t="s">
        <v>195</v>
      </c>
      <c r="AU27" s="144">
        <f t="shared" si="10"/>
        <v>117.05</v>
      </c>
      <c r="AV27" s="145">
        <f t="shared" si="11"/>
        <v>0</v>
      </c>
      <c r="AW27" s="214">
        <f t="shared" si="12"/>
        <v>0</v>
      </c>
      <c r="AX27" s="209">
        <f t="shared" si="13"/>
        <v>1</v>
      </c>
      <c r="AY27" s="214">
        <f t="shared" si="14"/>
        <v>2</v>
      </c>
      <c r="AZ27" s="131"/>
      <c r="BA27" s="131"/>
      <c r="BB27" s="211">
        <f t="shared" si="21"/>
        <v>0</v>
      </c>
      <c r="BC27" s="211">
        <f t="shared" si="21"/>
        <v>0</v>
      </c>
      <c r="BD27" s="211">
        <f t="shared" si="21"/>
        <v>0</v>
      </c>
      <c r="BE27" s="211">
        <f t="shared" si="21"/>
        <v>0</v>
      </c>
      <c r="BF27" s="211">
        <f t="shared" si="21"/>
        <v>0</v>
      </c>
      <c r="BG27" s="211">
        <f t="shared" si="21"/>
        <v>0</v>
      </c>
      <c r="BH27" s="211">
        <f t="shared" si="21"/>
        <v>0</v>
      </c>
      <c r="BI27" s="211">
        <f t="shared" si="21"/>
        <v>0</v>
      </c>
      <c r="BJ27" s="211">
        <f t="shared" si="21"/>
        <v>0</v>
      </c>
      <c r="BK27" s="211">
        <f t="shared" si="21"/>
        <v>0</v>
      </c>
      <c r="BL27" s="211">
        <f t="shared" si="21"/>
        <v>0</v>
      </c>
      <c r="BM27" s="211">
        <f t="shared" si="21"/>
        <v>0</v>
      </c>
      <c r="BN27" s="211">
        <f t="shared" si="21"/>
        <v>0</v>
      </c>
      <c r="BO27" s="211">
        <f t="shared" si="21"/>
        <v>0</v>
      </c>
      <c r="BP27" s="131"/>
      <c r="BQ27" s="308">
        <f t="shared" si="16"/>
        <v>0</v>
      </c>
      <c r="BR27" s="308">
        <f t="shared" si="17"/>
        <v>0</v>
      </c>
      <c r="BS27" s="131"/>
      <c r="BT27" s="131"/>
      <c r="BU27" s="131"/>
    </row>
    <row r="28" spans="1:73" s="177" customFormat="1" ht="15" customHeight="1" x14ac:dyDescent="0.25">
      <c r="A28" s="131"/>
      <c r="B28" s="241">
        <f t="shared" si="18"/>
        <v>18</v>
      </c>
      <c r="C28" s="242">
        <f t="shared" si="19"/>
        <v>9931.57</v>
      </c>
      <c r="D28" s="256"/>
      <c r="E28" s="257"/>
      <c r="F28" s="247">
        <f t="shared" si="0"/>
        <v>0</v>
      </c>
      <c r="G28" s="266"/>
      <c r="H28" s="267"/>
      <c r="I28" s="267"/>
      <c r="J28" s="268"/>
      <c r="K28" s="244">
        <f t="shared" si="1"/>
        <v>18</v>
      </c>
      <c r="L28" s="245">
        <f t="shared" si="2"/>
        <v>0</v>
      </c>
      <c r="M28" s="280"/>
      <c r="N28" s="281" t="s">
        <v>110</v>
      </c>
      <c r="O28" s="323"/>
      <c r="P28" s="323"/>
      <c r="Q28" s="283" t="s">
        <v>111</v>
      </c>
      <c r="R28" s="280"/>
      <c r="S28" s="281" t="s">
        <v>110</v>
      </c>
      <c r="T28" s="323"/>
      <c r="U28" s="323"/>
      <c r="V28" s="283" t="s">
        <v>111</v>
      </c>
      <c r="W28" s="246">
        <f t="shared" si="3"/>
        <v>18</v>
      </c>
      <c r="X28" s="285"/>
      <c r="Y28" s="281" t="s">
        <v>110</v>
      </c>
      <c r="Z28" s="284"/>
      <c r="AA28" s="284"/>
      <c r="AB28" s="283" t="s">
        <v>111</v>
      </c>
      <c r="AC28" s="285"/>
      <c r="AD28" s="267" t="s">
        <v>110</v>
      </c>
      <c r="AE28" s="284"/>
      <c r="AF28" s="284"/>
      <c r="AG28" s="268" t="s">
        <v>111</v>
      </c>
      <c r="AH28" s="46"/>
      <c r="AI28" s="131">
        <f t="shared" si="4"/>
        <v>0</v>
      </c>
      <c r="AJ28" s="131">
        <f t="shared" si="5"/>
        <v>0</v>
      </c>
      <c r="AK28" s="131">
        <f t="shared" si="6"/>
        <v>0</v>
      </c>
      <c r="AL28" s="131">
        <f t="shared" si="7"/>
        <v>0</v>
      </c>
      <c r="AM28" s="131"/>
      <c r="AN28" s="142" t="str">
        <f>IF(OR(Summary!$C17=0,Summary!$C17=""),"fnord",Summary!$C17)</f>
        <v>fnord</v>
      </c>
      <c r="AO28" s="143">
        <f t="shared" si="8"/>
        <v>0</v>
      </c>
      <c r="AP28" s="142" t="str">
        <f>IF(OR(Summary!$G27=0,Summary!$G27=""),"fnord",Summary!$G27)</f>
        <v>fnord</v>
      </c>
      <c r="AQ28" s="146">
        <f t="shared" si="9"/>
        <v>0</v>
      </c>
      <c r="AR28" s="222"/>
      <c r="AS28" s="143"/>
      <c r="AT28" s="145" t="s">
        <v>180</v>
      </c>
      <c r="AU28" s="144">
        <f t="shared" si="10"/>
        <v>1060.04</v>
      </c>
      <c r="AV28" s="145">
        <f t="shared" si="11"/>
        <v>0</v>
      </c>
      <c r="AW28" s="214">
        <f t="shared" si="12"/>
        <v>0</v>
      </c>
      <c r="AX28" s="131"/>
      <c r="AY28" s="214">
        <f t="shared" si="14"/>
        <v>4</v>
      </c>
      <c r="AZ28" s="131"/>
      <c r="BA28" s="131"/>
      <c r="BB28" s="211">
        <f t="shared" si="21"/>
        <v>0</v>
      </c>
      <c r="BC28" s="211">
        <f t="shared" si="21"/>
        <v>0</v>
      </c>
      <c r="BD28" s="211">
        <f t="shared" si="21"/>
        <v>0</v>
      </c>
      <c r="BE28" s="211">
        <f t="shared" si="21"/>
        <v>0</v>
      </c>
      <c r="BF28" s="211">
        <f t="shared" si="21"/>
        <v>0</v>
      </c>
      <c r="BG28" s="211">
        <f t="shared" si="21"/>
        <v>0</v>
      </c>
      <c r="BH28" s="211">
        <f t="shared" si="21"/>
        <v>0</v>
      </c>
      <c r="BI28" s="211">
        <f t="shared" si="21"/>
        <v>0</v>
      </c>
      <c r="BJ28" s="211">
        <f t="shared" si="21"/>
        <v>0</v>
      </c>
      <c r="BK28" s="211">
        <f t="shared" si="21"/>
        <v>0</v>
      </c>
      <c r="BL28" s="211">
        <f t="shared" si="21"/>
        <v>0</v>
      </c>
      <c r="BM28" s="211">
        <f t="shared" si="21"/>
        <v>0</v>
      </c>
      <c r="BN28" s="211">
        <f t="shared" si="21"/>
        <v>0</v>
      </c>
      <c r="BO28" s="211">
        <f t="shared" si="21"/>
        <v>0</v>
      </c>
      <c r="BP28" s="131"/>
      <c r="BQ28" s="308">
        <f t="shared" si="16"/>
        <v>0</v>
      </c>
      <c r="BR28" s="308">
        <f t="shared" si="17"/>
        <v>0</v>
      </c>
      <c r="BS28" s="131"/>
      <c r="BT28" s="131"/>
      <c r="BU28" s="131"/>
    </row>
    <row r="29" spans="1:73" s="177" customFormat="1" ht="15" customHeight="1" x14ac:dyDescent="0.25">
      <c r="A29" s="131"/>
      <c r="B29" s="241">
        <f t="shared" si="18"/>
        <v>19</v>
      </c>
      <c r="C29" s="242">
        <f t="shared" si="19"/>
        <v>9931.57</v>
      </c>
      <c r="D29" s="256"/>
      <c r="E29" s="257"/>
      <c r="F29" s="247">
        <f t="shared" si="0"/>
        <v>0</v>
      </c>
      <c r="G29" s="266"/>
      <c r="H29" s="267"/>
      <c r="I29" s="267"/>
      <c r="J29" s="268"/>
      <c r="K29" s="244">
        <f t="shared" si="1"/>
        <v>19</v>
      </c>
      <c r="L29" s="245">
        <f t="shared" si="2"/>
        <v>0</v>
      </c>
      <c r="M29" s="280"/>
      <c r="N29" s="281" t="s">
        <v>110</v>
      </c>
      <c r="O29" s="323"/>
      <c r="P29" s="323"/>
      <c r="Q29" s="283" t="s">
        <v>111</v>
      </c>
      <c r="R29" s="280"/>
      <c r="S29" s="281" t="s">
        <v>110</v>
      </c>
      <c r="T29" s="323"/>
      <c r="U29" s="323"/>
      <c r="V29" s="283" t="s">
        <v>111</v>
      </c>
      <c r="W29" s="246">
        <f t="shared" si="3"/>
        <v>19</v>
      </c>
      <c r="X29" s="285"/>
      <c r="Y29" s="281" t="s">
        <v>110</v>
      </c>
      <c r="Z29" s="284"/>
      <c r="AA29" s="284"/>
      <c r="AB29" s="283" t="s">
        <v>111</v>
      </c>
      <c r="AC29" s="285"/>
      <c r="AD29" s="267" t="s">
        <v>110</v>
      </c>
      <c r="AE29" s="284"/>
      <c r="AF29" s="284"/>
      <c r="AG29" s="268" t="s">
        <v>111</v>
      </c>
      <c r="AH29" s="46"/>
      <c r="AI29" s="131">
        <f t="shared" si="4"/>
        <v>0</v>
      </c>
      <c r="AJ29" s="131">
        <f t="shared" si="5"/>
        <v>0</v>
      </c>
      <c r="AK29" s="131">
        <f t="shared" si="6"/>
        <v>0</v>
      </c>
      <c r="AL29" s="131">
        <f t="shared" si="7"/>
        <v>0</v>
      </c>
      <c r="AM29" s="131"/>
      <c r="AN29" s="142" t="str">
        <f>IF(OR(Summary!$C18=0,Summary!$C18=""),"fnord",Summary!$C18)</f>
        <v>fnord</v>
      </c>
      <c r="AO29" s="143">
        <f t="shared" si="8"/>
        <v>0</v>
      </c>
      <c r="AP29" s="142" t="str">
        <f>IF(OR(Summary!$G28=0,Summary!$G28=""),"fnord",Summary!$G28)</f>
        <v>fnord</v>
      </c>
      <c r="AQ29" s="146">
        <f t="shared" si="9"/>
        <v>0</v>
      </c>
      <c r="AR29" s="222"/>
      <c r="AS29" s="143"/>
      <c r="AT29" s="145" t="s">
        <v>249</v>
      </c>
      <c r="AU29" s="144">
        <f t="shared" si="10"/>
        <v>0</v>
      </c>
      <c r="AV29" s="145">
        <f t="shared" si="11"/>
        <v>0</v>
      </c>
      <c r="AW29" s="214">
        <f t="shared" si="12"/>
        <v>0</v>
      </c>
      <c r="AX29" s="131"/>
      <c r="AY29" s="214">
        <f t="shared" si="14"/>
        <v>0</v>
      </c>
      <c r="AZ29" s="131"/>
      <c r="BA29" s="131"/>
      <c r="BB29" s="211">
        <f t="shared" si="21"/>
        <v>0</v>
      </c>
      <c r="BC29" s="211">
        <f t="shared" si="21"/>
        <v>0</v>
      </c>
      <c r="BD29" s="211">
        <f t="shared" si="21"/>
        <v>0</v>
      </c>
      <c r="BE29" s="211">
        <f t="shared" si="21"/>
        <v>0</v>
      </c>
      <c r="BF29" s="211">
        <f t="shared" si="21"/>
        <v>0</v>
      </c>
      <c r="BG29" s="211">
        <f t="shared" si="21"/>
        <v>0</v>
      </c>
      <c r="BH29" s="211">
        <f t="shared" si="21"/>
        <v>0</v>
      </c>
      <c r="BI29" s="211">
        <f t="shared" si="21"/>
        <v>0</v>
      </c>
      <c r="BJ29" s="211">
        <f t="shared" si="21"/>
        <v>0</v>
      </c>
      <c r="BK29" s="211">
        <f t="shared" si="21"/>
        <v>0</v>
      </c>
      <c r="BL29" s="211">
        <f t="shared" si="21"/>
        <v>0</v>
      </c>
      <c r="BM29" s="211">
        <f t="shared" si="21"/>
        <v>0</v>
      </c>
      <c r="BN29" s="211">
        <f t="shared" si="21"/>
        <v>0</v>
      </c>
      <c r="BO29" s="211">
        <f t="shared" si="21"/>
        <v>0</v>
      </c>
      <c r="BP29" s="131"/>
      <c r="BQ29" s="308">
        <f t="shared" si="16"/>
        <v>0</v>
      </c>
      <c r="BR29" s="308">
        <f t="shared" si="17"/>
        <v>0</v>
      </c>
      <c r="BS29" s="131"/>
      <c r="BT29" s="131"/>
      <c r="BU29" s="131"/>
    </row>
    <row r="30" spans="1:73" s="177" customFormat="1" ht="15" customHeight="1" x14ac:dyDescent="0.25">
      <c r="A30" s="131"/>
      <c r="B30" s="241">
        <f t="shared" si="18"/>
        <v>20</v>
      </c>
      <c r="C30" s="242">
        <f t="shared" si="19"/>
        <v>9931.57</v>
      </c>
      <c r="D30" s="256"/>
      <c r="E30" s="257"/>
      <c r="F30" s="247">
        <f t="shared" si="0"/>
        <v>0</v>
      </c>
      <c r="G30" s="266"/>
      <c r="H30" s="267"/>
      <c r="I30" s="267"/>
      <c r="J30" s="268"/>
      <c r="K30" s="244">
        <f t="shared" si="1"/>
        <v>20</v>
      </c>
      <c r="L30" s="245">
        <f t="shared" si="2"/>
        <v>0</v>
      </c>
      <c r="M30" s="280"/>
      <c r="N30" s="281" t="s">
        <v>110</v>
      </c>
      <c r="O30" s="323"/>
      <c r="P30" s="323"/>
      <c r="Q30" s="283" t="s">
        <v>111</v>
      </c>
      <c r="R30" s="280"/>
      <c r="S30" s="281" t="s">
        <v>110</v>
      </c>
      <c r="T30" s="323"/>
      <c r="U30" s="323"/>
      <c r="V30" s="283" t="s">
        <v>111</v>
      </c>
      <c r="W30" s="246">
        <f t="shared" si="3"/>
        <v>20</v>
      </c>
      <c r="X30" s="285"/>
      <c r="Y30" s="281" t="s">
        <v>110</v>
      </c>
      <c r="Z30" s="284"/>
      <c r="AA30" s="284"/>
      <c r="AB30" s="283" t="s">
        <v>111</v>
      </c>
      <c r="AC30" s="285"/>
      <c r="AD30" s="267" t="s">
        <v>110</v>
      </c>
      <c r="AE30" s="284"/>
      <c r="AF30" s="284"/>
      <c r="AG30" s="268" t="s">
        <v>111</v>
      </c>
      <c r="AH30" s="46"/>
      <c r="AI30" s="131">
        <f t="shared" si="4"/>
        <v>0</v>
      </c>
      <c r="AJ30" s="131">
        <f t="shared" si="5"/>
        <v>0</v>
      </c>
      <c r="AK30" s="131">
        <f t="shared" si="6"/>
        <v>0</v>
      </c>
      <c r="AL30" s="131">
        <f t="shared" si="7"/>
        <v>0</v>
      </c>
      <c r="AM30" s="131"/>
      <c r="AN30" s="142" t="str">
        <f>IF(OR(Summary!$C19=0,Summary!$C19=""),"fnord",Summary!$C19)</f>
        <v>fnord</v>
      </c>
      <c r="AO30" s="143">
        <f t="shared" si="8"/>
        <v>0</v>
      </c>
      <c r="AP30" s="142" t="str">
        <f>IF(OR(Summary!$G29=0,Summary!$G29=""),"fnord",Summary!$G29)</f>
        <v>fnord</v>
      </c>
      <c r="AQ30" s="146">
        <f t="shared" si="9"/>
        <v>0</v>
      </c>
      <c r="AR30" s="222"/>
      <c r="AS30" s="143"/>
      <c r="AT30" s="145" t="s">
        <v>251</v>
      </c>
      <c r="AU30" s="144">
        <f t="shared" si="10"/>
        <v>0</v>
      </c>
      <c r="AV30" s="145">
        <f t="shared" si="11"/>
        <v>0</v>
      </c>
      <c r="AW30" s="214">
        <f t="shared" si="12"/>
        <v>0</v>
      </c>
      <c r="AX30" s="131"/>
      <c r="AY30" s="214">
        <f t="shared" si="14"/>
        <v>0</v>
      </c>
      <c r="AZ30" s="131"/>
      <c r="BA30" s="131"/>
      <c r="BB30" s="211">
        <f t="shared" si="21"/>
        <v>0</v>
      </c>
      <c r="BC30" s="211">
        <f t="shared" si="21"/>
        <v>0</v>
      </c>
      <c r="BD30" s="211">
        <f t="shared" si="21"/>
        <v>0</v>
      </c>
      <c r="BE30" s="211">
        <f t="shared" si="21"/>
        <v>0</v>
      </c>
      <c r="BF30" s="211">
        <f t="shared" si="21"/>
        <v>0</v>
      </c>
      <c r="BG30" s="211">
        <f t="shared" si="21"/>
        <v>0</v>
      </c>
      <c r="BH30" s="211">
        <f t="shared" si="21"/>
        <v>0</v>
      </c>
      <c r="BI30" s="211">
        <f t="shared" si="21"/>
        <v>0</v>
      </c>
      <c r="BJ30" s="211">
        <f t="shared" si="21"/>
        <v>0</v>
      </c>
      <c r="BK30" s="211">
        <f t="shared" si="21"/>
        <v>0</v>
      </c>
      <c r="BL30" s="211">
        <f t="shared" si="21"/>
        <v>0</v>
      </c>
      <c r="BM30" s="211">
        <f t="shared" si="21"/>
        <v>0</v>
      </c>
      <c r="BN30" s="211">
        <f t="shared" si="21"/>
        <v>0</v>
      </c>
      <c r="BO30" s="211">
        <f t="shared" si="21"/>
        <v>0</v>
      </c>
      <c r="BP30" s="131"/>
      <c r="BQ30" s="308">
        <f t="shared" si="16"/>
        <v>0</v>
      </c>
      <c r="BR30" s="308">
        <f t="shared" si="17"/>
        <v>0</v>
      </c>
      <c r="BS30" s="131"/>
      <c r="BT30" s="131"/>
      <c r="BU30" s="131"/>
    </row>
    <row r="31" spans="1:73" s="177" customFormat="1" ht="15" customHeight="1" x14ac:dyDescent="0.25">
      <c r="A31" s="131"/>
      <c r="B31" s="241">
        <f t="shared" si="18"/>
        <v>21</v>
      </c>
      <c r="C31" s="242">
        <f t="shared" si="19"/>
        <v>9931.57</v>
      </c>
      <c r="D31" s="256"/>
      <c r="E31" s="257"/>
      <c r="F31" s="247">
        <f t="shared" si="0"/>
        <v>0</v>
      </c>
      <c r="G31" s="266"/>
      <c r="H31" s="267"/>
      <c r="I31" s="267"/>
      <c r="J31" s="268"/>
      <c r="K31" s="244">
        <f t="shared" si="1"/>
        <v>21</v>
      </c>
      <c r="L31" s="245">
        <f t="shared" si="2"/>
        <v>0</v>
      </c>
      <c r="M31" s="280"/>
      <c r="N31" s="281" t="s">
        <v>110</v>
      </c>
      <c r="O31" s="323"/>
      <c r="P31" s="323"/>
      <c r="Q31" s="283" t="s">
        <v>111</v>
      </c>
      <c r="R31" s="280"/>
      <c r="S31" s="281" t="s">
        <v>110</v>
      </c>
      <c r="T31" s="323"/>
      <c r="U31" s="323"/>
      <c r="V31" s="283" t="s">
        <v>111</v>
      </c>
      <c r="W31" s="246">
        <f t="shared" si="3"/>
        <v>21</v>
      </c>
      <c r="X31" s="285"/>
      <c r="Y31" s="281" t="s">
        <v>110</v>
      </c>
      <c r="Z31" s="284"/>
      <c r="AA31" s="284"/>
      <c r="AB31" s="283" t="s">
        <v>111</v>
      </c>
      <c r="AC31" s="285"/>
      <c r="AD31" s="267" t="s">
        <v>110</v>
      </c>
      <c r="AE31" s="284"/>
      <c r="AF31" s="284"/>
      <c r="AG31" s="268" t="s">
        <v>111</v>
      </c>
      <c r="AH31" s="46"/>
      <c r="AI31" s="131">
        <f t="shared" si="4"/>
        <v>0</v>
      </c>
      <c r="AJ31" s="131">
        <f t="shared" si="5"/>
        <v>0</v>
      </c>
      <c r="AK31" s="131">
        <f t="shared" si="6"/>
        <v>0</v>
      </c>
      <c r="AL31" s="131">
        <f t="shared" si="7"/>
        <v>0</v>
      </c>
      <c r="AM31" s="131"/>
      <c r="AN31" s="142" t="str">
        <f>IF(OR(Summary!$C20=0,Summary!$C20=""),"fnord",Summary!$C20)</f>
        <v>fnord</v>
      </c>
      <c r="AO31" s="143">
        <f t="shared" si="8"/>
        <v>0</v>
      </c>
      <c r="AP31" s="142" t="str">
        <f>IF(OR(Summary!$G30=0,Summary!$G30=""),"fnord",Summary!$G30)</f>
        <v>fnord</v>
      </c>
      <c r="AQ31" s="146">
        <f t="shared" si="9"/>
        <v>0</v>
      </c>
      <c r="AR31" s="222"/>
      <c r="AS31" s="143"/>
      <c r="AT31" s="145" t="s">
        <v>252</v>
      </c>
      <c r="AU31" s="144">
        <f t="shared" si="10"/>
        <v>0</v>
      </c>
      <c r="AV31" s="145">
        <f t="shared" si="11"/>
        <v>0</v>
      </c>
      <c r="AW31" s="214">
        <f t="shared" si="12"/>
        <v>0</v>
      </c>
      <c r="AX31" s="131"/>
      <c r="AY31" s="214">
        <f t="shared" si="14"/>
        <v>0</v>
      </c>
      <c r="AZ31" s="131"/>
      <c r="BA31" s="131"/>
      <c r="BB31" s="211">
        <f t="shared" ref="BB31:BO40" si="22">IF($N31=BB$10,IF($O31 = "",$M31 * -1,$M31),0)+IF($S31=BB$10,IF($T31 = "",$R31 * -1,$R31),0)+IF($Y31=BB$10,IF($Z31 = "",$X31 * -1,$X31),0)+IF($AD31=BB$10,IF($AE31 = "",$AC31* -1,$AC31 ),0)</f>
        <v>0</v>
      </c>
      <c r="BC31" s="211">
        <f t="shared" si="22"/>
        <v>0</v>
      </c>
      <c r="BD31" s="211">
        <f t="shared" si="22"/>
        <v>0</v>
      </c>
      <c r="BE31" s="211">
        <f t="shared" si="22"/>
        <v>0</v>
      </c>
      <c r="BF31" s="211">
        <f t="shared" si="22"/>
        <v>0</v>
      </c>
      <c r="BG31" s="211">
        <f t="shared" si="22"/>
        <v>0</v>
      </c>
      <c r="BH31" s="211">
        <f t="shared" si="22"/>
        <v>0</v>
      </c>
      <c r="BI31" s="211">
        <f t="shared" si="22"/>
        <v>0</v>
      </c>
      <c r="BJ31" s="211">
        <f t="shared" si="22"/>
        <v>0</v>
      </c>
      <c r="BK31" s="211">
        <f t="shared" si="22"/>
        <v>0</v>
      </c>
      <c r="BL31" s="211">
        <f t="shared" si="22"/>
        <v>0</v>
      </c>
      <c r="BM31" s="211">
        <f t="shared" si="22"/>
        <v>0</v>
      </c>
      <c r="BN31" s="211">
        <f t="shared" si="22"/>
        <v>0</v>
      </c>
      <c r="BO31" s="211">
        <f t="shared" si="22"/>
        <v>0</v>
      </c>
      <c r="BP31" s="131"/>
      <c r="BQ31" s="308">
        <f t="shared" si="16"/>
        <v>0</v>
      </c>
      <c r="BR31" s="308">
        <f t="shared" si="17"/>
        <v>0</v>
      </c>
      <c r="BS31" s="131"/>
      <c r="BT31" s="131"/>
      <c r="BU31" s="131"/>
    </row>
    <row r="32" spans="1:73" s="177" customFormat="1" ht="15" customHeight="1" x14ac:dyDescent="0.25">
      <c r="A32" s="131"/>
      <c r="B32" s="241">
        <f t="shared" si="18"/>
        <v>22</v>
      </c>
      <c r="C32" s="242">
        <f t="shared" si="19"/>
        <v>9931.57</v>
      </c>
      <c r="D32" s="256"/>
      <c r="E32" s="257"/>
      <c r="F32" s="247">
        <f t="shared" si="0"/>
        <v>0</v>
      </c>
      <c r="G32" s="266"/>
      <c r="H32" s="267"/>
      <c r="I32" s="267"/>
      <c r="J32" s="268"/>
      <c r="K32" s="244">
        <f t="shared" si="1"/>
        <v>22</v>
      </c>
      <c r="L32" s="245">
        <f t="shared" si="2"/>
        <v>0</v>
      </c>
      <c r="M32" s="280"/>
      <c r="N32" s="281" t="s">
        <v>110</v>
      </c>
      <c r="O32" s="323"/>
      <c r="P32" s="323"/>
      <c r="Q32" s="283" t="s">
        <v>111</v>
      </c>
      <c r="R32" s="280"/>
      <c r="S32" s="281" t="s">
        <v>110</v>
      </c>
      <c r="T32" s="323"/>
      <c r="U32" s="323"/>
      <c r="V32" s="283" t="s">
        <v>111</v>
      </c>
      <c r="W32" s="246">
        <f t="shared" si="3"/>
        <v>22</v>
      </c>
      <c r="X32" s="285"/>
      <c r="Y32" s="281" t="s">
        <v>110</v>
      </c>
      <c r="Z32" s="284"/>
      <c r="AA32" s="284"/>
      <c r="AB32" s="283" t="s">
        <v>111</v>
      </c>
      <c r="AC32" s="285"/>
      <c r="AD32" s="267" t="s">
        <v>110</v>
      </c>
      <c r="AE32" s="284"/>
      <c r="AF32" s="284"/>
      <c r="AG32" s="268" t="s">
        <v>111</v>
      </c>
      <c r="AH32" s="46"/>
      <c r="AI32" s="131">
        <f t="shared" si="4"/>
        <v>0</v>
      </c>
      <c r="AJ32" s="131">
        <f t="shared" si="5"/>
        <v>0</v>
      </c>
      <c r="AK32" s="131">
        <f t="shared" si="6"/>
        <v>0</v>
      </c>
      <c r="AL32" s="131">
        <f t="shared" si="7"/>
        <v>0</v>
      </c>
      <c r="AM32" s="131"/>
      <c r="AN32" s="142" t="str">
        <f>IF(OR(Summary!$C21=0,Summary!$C21=""),"fnord",Summary!$C21)</f>
        <v>fnord</v>
      </c>
      <c r="AO32" s="143">
        <f t="shared" si="8"/>
        <v>0</v>
      </c>
      <c r="AP32" s="142" t="str">
        <f>IF(OR(Summary!$G31=0,Summary!$G31=""),"fnord",Summary!$G31)</f>
        <v>fnord</v>
      </c>
      <c r="AQ32" s="146">
        <f t="shared" si="9"/>
        <v>0</v>
      </c>
      <c r="AR32" s="222"/>
      <c r="AS32" s="143"/>
      <c r="AT32" s="145" t="s">
        <v>187</v>
      </c>
      <c r="AU32" s="144">
        <f t="shared" si="10"/>
        <v>380</v>
      </c>
      <c r="AV32" s="145">
        <f t="shared" si="11"/>
        <v>0</v>
      </c>
      <c r="AW32" s="214">
        <f t="shared" si="12"/>
        <v>0</v>
      </c>
      <c r="AX32" s="131"/>
      <c r="AY32" s="214">
        <f t="shared" si="14"/>
        <v>2</v>
      </c>
      <c r="AZ32" s="131"/>
      <c r="BA32" s="131"/>
      <c r="BB32" s="211">
        <f t="shared" si="22"/>
        <v>0</v>
      </c>
      <c r="BC32" s="211">
        <f t="shared" si="22"/>
        <v>0</v>
      </c>
      <c r="BD32" s="211">
        <f t="shared" si="22"/>
        <v>0</v>
      </c>
      <c r="BE32" s="211">
        <f t="shared" si="22"/>
        <v>0</v>
      </c>
      <c r="BF32" s="211">
        <f t="shared" si="22"/>
        <v>0</v>
      </c>
      <c r="BG32" s="211">
        <f t="shared" si="22"/>
        <v>0</v>
      </c>
      <c r="BH32" s="211">
        <f t="shared" si="22"/>
        <v>0</v>
      </c>
      <c r="BI32" s="211">
        <f t="shared" si="22"/>
        <v>0</v>
      </c>
      <c r="BJ32" s="211">
        <f t="shared" si="22"/>
        <v>0</v>
      </c>
      <c r="BK32" s="211">
        <f t="shared" si="22"/>
        <v>0</v>
      </c>
      <c r="BL32" s="211">
        <f t="shared" si="22"/>
        <v>0</v>
      </c>
      <c r="BM32" s="211">
        <f t="shared" si="22"/>
        <v>0</v>
      </c>
      <c r="BN32" s="211">
        <f t="shared" si="22"/>
        <v>0</v>
      </c>
      <c r="BO32" s="211">
        <f t="shared" si="22"/>
        <v>0</v>
      </c>
      <c r="BP32" s="131"/>
      <c r="BQ32" s="308">
        <f t="shared" si="16"/>
        <v>0</v>
      </c>
      <c r="BR32" s="308">
        <f t="shared" si="17"/>
        <v>0</v>
      </c>
      <c r="BS32" s="131"/>
      <c r="BT32" s="131"/>
      <c r="BU32" s="131"/>
    </row>
    <row r="33" spans="1:73" s="177" customFormat="1" ht="15" customHeight="1" x14ac:dyDescent="0.25">
      <c r="A33" s="131"/>
      <c r="B33" s="241">
        <f t="shared" si="18"/>
        <v>23</v>
      </c>
      <c r="C33" s="242">
        <f t="shared" si="19"/>
        <v>9931.57</v>
      </c>
      <c r="D33" s="256"/>
      <c r="E33" s="257"/>
      <c r="F33" s="247">
        <f t="shared" si="0"/>
        <v>0</v>
      </c>
      <c r="G33" s="266"/>
      <c r="H33" s="267"/>
      <c r="I33" s="267"/>
      <c r="J33" s="268"/>
      <c r="K33" s="244">
        <f t="shared" si="1"/>
        <v>23</v>
      </c>
      <c r="L33" s="245">
        <f t="shared" si="2"/>
        <v>0</v>
      </c>
      <c r="M33" s="280"/>
      <c r="N33" s="281" t="s">
        <v>110</v>
      </c>
      <c r="O33" s="323"/>
      <c r="P33" s="323"/>
      <c r="Q33" s="283" t="s">
        <v>111</v>
      </c>
      <c r="R33" s="280"/>
      <c r="S33" s="281" t="s">
        <v>110</v>
      </c>
      <c r="T33" s="323"/>
      <c r="U33" s="323"/>
      <c r="V33" s="283" t="s">
        <v>111</v>
      </c>
      <c r="W33" s="246">
        <f t="shared" si="3"/>
        <v>23</v>
      </c>
      <c r="X33" s="285"/>
      <c r="Y33" s="281" t="s">
        <v>110</v>
      </c>
      <c r="Z33" s="284"/>
      <c r="AA33" s="284"/>
      <c r="AB33" s="283" t="s">
        <v>111</v>
      </c>
      <c r="AC33" s="285"/>
      <c r="AD33" s="267" t="s">
        <v>110</v>
      </c>
      <c r="AE33" s="284"/>
      <c r="AF33" s="284"/>
      <c r="AG33" s="268" t="s">
        <v>111</v>
      </c>
      <c r="AH33" s="46"/>
      <c r="AI33" s="131">
        <f t="shared" si="4"/>
        <v>0</v>
      </c>
      <c r="AJ33" s="131">
        <f t="shared" si="5"/>
        <v>0</v>
      </c>
      <c r="AK33" s="131">
        <f t="shared" si="6"/>
        <v>0</v>
      </c>
      <c r="AL33" s="131">
        <f t="shared" si="7"/>
        <v>0</v>
      </c>
      <c r="AM33" s="131"/>
      <c r="AN33" s="147" t="str">
        <f>IF(OR(Summary!$C22=0,Summary!$C22=""),"fnord",Summary!$C22)</f>
        <v>fnord</v>
      </c>
      <c r="AO33" s="149">
        <f t="shared" si="8"/>
        <v>0</v>
      </c>
      <c r="AP33" s="142" t="str">
        <f>IF(OR(Summary!$G32=0,Summary!$G32=""),"fnord",Summary!$G32)</f>
        <v>fnord</v>
      </c>
      <c r="AQ33" s="146">
        <f t="shared" si="9"/>
        <v>0</v>
      </c>
      <c r="AR33" s="222"/>
      <c r="AS33" s="143"/>
      <c r="AT33" s="145" t="s">
        <v>253</v>
      </c>
      <c r="AU33" s="144">
        <f t="shared" si="10"/>
        <v>0</v>
      </c>
      <c r="AV33" s="151">
        <f t="shared" si="11"/>
        <v>0</v>
      </c>
      <c r="AW33" s="214">
        <f t="shared" si="12"/>
        <v>0</v>
      </c>
      <c r="AX33" s="131"/>
      <c r="AY33" s="214">
        <f t="shared" si="14"/>
        <v>0</v>
      </c>
      <c r="AZ33" s="131"/>
      <c r="BA33" s="131"/>
      <c r="BB33" s="211">
        <f t="shared" si="22"/>
        <v>0</v>
      </c>
      <c r="BC33" s="211">
        <f t="shared" si="22"/>
        <v>0</v>
      </c>
      <c r="BD33" s="211">
        <f t="shared" si="22"/>
        <v>0</v>
      </c>
      <c r="BE33" s="211">
        <f t="shared" si="22"/>
        <v>0</v>
      </c>
      <c r="BF33" s="211">
        <f t="shared" si="22"/>
        <v>0</v>
      </c>
      <c r="BG33" s="211">
        <f t="shared" si="22"/>
        <v>0</v>
      </c>
      <c r="BH33" s="211">
        <f t="shared" si="22"/>
        <v>0</v>
      </c>
      <c r="BI33" s="211">
        <f t="shared" si="22"/>
        <v>0</v>
      </c>
      <c r="BJ33" s="211">
        <f t="shared" si="22"/>
        <v>0</v>
      </c>
      <c r="BK33" s="211">
        <f t="shared" si="22"/>
        <v>0</v>
      </c>
      <c r="BL33" s="211">
        <f t="shared" si="22"/>
        <v>0</v>
      </c>
      <c r="BM33" s="211">
        <f t="shared" si="22"/>
        <v>0</v>
      </c>
      <c r="BN33" s="211">
        <f t="shared" si="22"/>
        <v>0</v>
      </c>
      <c r="BO33" s="211">
        <f t="shared" si="22"/>
        <v>0</v>
      </c>
      <c r="BP33" s="131"/>
      <c r="BQ33" s="308">
        <f t="shared" si="16"/>
        <v>0</v>
      </c>
      <c r="BR33" s="308">
        <f t="shared" si="17"/>
        <v>0</v>
      </c>
      <c r="BS33" s="131"/>
      <c r="BT33" s="131"/>
      <c r="BU33" s="131"/>
    </row>
    <row r="34" spans="1:73" s="177" customFormat="1" ht="15" customHeight="1" x14ac:dyDescent="0.25">
      <c r="A34" s="131"/>
      <c r="B34" s="241">
        <f t="shared" si="18"/>
        <v>24</v>
      </c>
      <c r="C34" s="242">
        <f t="shared" si="19"/>
        <v>9931.57</v>
      </c>
      <c r="D34" s="256"/>
      <c r="E34" s="257"/>
      <c r="F34" s="247">
        <f t="shared" si="0"/>
        <v>0</v>
      </c>
      <c r="G34" s="266"/>
      <c r="H34" s="267"/>
      <c r="I34" s="267"/>
      <c r="J34" s="268"/>
      <c r="K34" s="244">
        <f t="shared" si="1"/>
        <v>24</v>
      </c>
      <c r="L34" s="245">
        <f t="shared" si="2"/>
        <v>0</v>
      </c>
      <c r="M34" s="280"/>
      <c r="N34" s="281" t="s">
        <v>110</v>
      </c>
      <c r="O34" s="323"/>
      <c r="P34" s="323"/>
      <c r="Q34" s="283" t="s">
        <v>111</v>
      </c>
      <c r="R34" s="280"/>
      <c r="S34" s="281" t="s">
        <v>110</v>
      </c>
      <c r="T34" s="323"/>
      <c r="U34" s="323"/>
      <c r="V34" s="283" t="s">
        <v>111</v>
      </c>
      <c r="W34" s="246">
        <f t="shared" si="3"/>
        <v>24</v>
      </c>
      <c r="X34" s="285"/>
      <c r="Y34" s="281" t="s">
        <v>110</v>
      </c>
      <c r="Z34" s="284"/>
      <c r="AA34" s="284"/>
      <c r="AB34" s="283" t="s">
        <v>111</v>
      </c>
      <c r="AC34" s="285"/>
      <c r="AD34" s="267" t="s">
        <v>110</v>
      </c>
      <c r="AE34" s="284"/>
      <c r="AF34" s="284"/>
      <c r="AG34" s="268" t="s">
        <v>111</v>
      </c>
      <c r="AH34" s="46"/>
      <c r="AI34" s="131">
        <f t="shared" si="4"/>
        <v>0</v>
      </c>
      <c r="AJ34" s="131">
        <f t="shared" si="5"/>
        <v>0</v>
      </c>
      <c r="AK34" s="131">
        <f t="shared" si="6"/>
        <v>0</v>
      </c>
      <c r="AL34" s="131">
        <f t="shared" si="7"/>
        <v>0</v>
      </c>
      <c r="AM34" s="131"/>
      <c r="AN34" s="131"/>
      <c r="AO34" s="143"/>
      <c r="AP34" s="142" t="str">
        <f>IF(OR(Summary!$G33=0,Summary!$G33=""),"fnord",Summary!$G33)</f>
        <v>fnord</v>
      </c>
      <c r="AQ34" s="146">
        <f t="shared" si="9"/>
        <v>0</v>
      </c>
      <c r="AR34" s="222"/>
      <c r="AS34" s="143"/>
      <c r="AT34" s="145" t="s">
        <v>254</v>
      </c>
      <c r="AU34" s="144">
        <f t="shared" si="10"/>
        <v>0</v>
      </c>
      <c r="AV34" s="152"/>
      <c r="AW34" s="214">
        <f t="shared" si="12"/>
        <v>0</v>
      </c>
      <c r="AX34" s="131"/>
      <c r="AY34" s="214">
        <f t="shared" si="14"/>
        <v>0</v>
      </c>
      <c r="AZ34" s="131"/>
      <c r="BA34" s="131"/>
      <c r="BB34" s="211">
        <f t="shared" si="22"/>
        <v>0</v>
      </c>
      <c r="BC34" s="211">
        <f t="shared" si="22"/>
        <v>0</v>
      </c>
      <c r="BD34" s="211">
        <f t="shared" si="22"/>
        <v>0</v>
      </c>
      <c r="BE34" s="211">
        <f t="shared" si="22"/>
        <v>0</v>
      </c>
      <c r="BF34" s="211">
        <f t="shared" si="22"/>
        <v>0</v>
      </c>
      <c r="BG34" s="211">
        <f t="shared" si="22"/>
        <v>0</v>
      </c>
      <c r="BH34" s="211">
        <f t="shared" si="22"/>
        <v>0</v>
      </c>
      <c r="BI34" s="211">
        <f t="shared" si="22"/>
        <v>0</v>
      </c>
      <c r="BJ34" s="211">
        <f t="shared" si="22"/>
        <v>0</v>
      </c>
      <c r="BK34" s="211">
        <f t="shared" si="22"/>
        <v>0</v>
      </c>
      <c r="BL34" s="211">
        <f t="shared" si="22"/>
        <v>0</v>
      </c>
      <c r="BM34" s="211">
        <f t="shared" si="22"/>
        <v>0</v>
      </c>
      <c r="BN34" s="211">
        <f t="shared" si="22"/>
        <v>0</v>
      </c>
      <c r="BO34" s="211">
        <f t="shared" si="22"/>
        <v>0</v>
      </c>
      <c r="BP34" s="131"/>
      <c r="BQ34" s="308">
        <f t="shared" si="16"/>
        <v>0</v>
      </c>
      <c r="BR34" s="308">
        <f t="shared" si="17"/>
        <v>0</v>
      </c>
      <c r="BS34" s="131"/>
      <c r="BT34" s="131"/>
      <c r="BU34" s="131"/>
    </row>
    <row r="35" spans="1:73" s="177" customFormat="1" ht="15" customHeight="1" x14ac:dyDescent="0.25">
      <c r="A35" s="131"/>
      <c r="B35" s="241">
        <f t="shared" si="18"/>
        <v>25</v>
      </c>
      <c r="C35" s="242">
        <f t="shared" si="19"/>
        <v>9931.57</v>
      </c>
      <c r="D35" s="256"/>
      <c r="E35" s="257"/>
      <c r="F35" s="247">
        <f t="shared" si="0"/>
        <v>0</v>
      </c>
      <c r="G35" s="266"/>
      <c r="H35" s="267"/>
      <c r="I35" s="267"/>
      <c r="J35" s="268"/>
      <c r="K35" s="244">
        <f t="shared" si="1"/>
        <v>25</v>
      </c>
      <c r="L35" s="245">
        <f t="shared" si="2"/>
        <v>0</v>
      </c>
      <c r="M35" s="280"/>
      <c r="N35" s="281" t="s">
        <v>110</v>
      </c>
      <c r="O35" s="323"/>
      <c r="P35" s="323"/>
      <c r="Q35" s="283" t="s">
        <v>111</v>
      </c>
      <c r="R35" s="280"/>
      <c r="S35" s="281" t="s">
        <v>110</v>
      </c>
      <c r="T35" s="323"/>
      <c r="U35" s="323"/>
      <c r="V35" s="283" t="s">
        <v>111</v>
      </c>
      <c r="W35" s="246">
        <f t="shared" si="3"/>
        <v>25</v>
      </c>
      <c r="X35" s="285"/>
      <c r="Y35" s="281" t="s">
        <v>110</v>
      </c>
      <c r="Z35" s="284"/>
      <c r="AA35" s="284"/>
      <c r="AB35" s="283" t="s">
        <v>111</v>
      </c>
      <c r="AC35" s="285"/>
      <c r="AD35" s="267" t="s">
        <v>110</v>
      </c>
      <c r="AE35" s="284"/>
      <c r="AF35" s="284"/>
      <c r="AG35" s="268" t="s">
        <v>111</v>
      </c>
      <c r="AH35" s="46"/>
      <c r="AI35" s="131">
        <f t="shared" si="4"/>
        <v>0</v>
      </c>
      <c r="AJ35" s="131">
        <f t="shared" si="5"/>
        <v>0</v>
      </c>
      <c r="AK35" s="131">
        <f t="shared" si="6"/>
        <v>0</v>
      </c>
      <c r="AL35" s="131">
        <f t="shared" si="7"/>
        <v>0</v>
      </c>
      <c r="AM35" s="131"/>
      <c r="AN35" s="131"/>
      <c r="AO35" s="143"/>
      <c r="AP35" s="142" t="str">
        <f>IF(OR(Summary!$G34=0,Summary!$G34=""),"fnord",Summary!$G34)</f>
        <v>fnord</v>
      </c>
      <c r="AQ35" s="146">
        <f t="shared" si="9"/>
        <v>0</v>
      </c>
      <c r="AR35" s="222"/>
      <c r="AS35" s="143"/>
      <c r="AT35" s="145" t="s">
        <v>255</v>
      </c>
      <c r="AU35" s="144">
        <f t="shared" si="10"/>
        <v>0</v>
      </c>
      <c r="AV35" s="152"/>
      <c r="AW35" s="214">
        <f t="shared" si="12"/>
        <v>0</v>
      </c>
      <c r="AX35" s="131"/>
      <c r="AY35" s="214">
        <f t="shared" si="14"/>
        <v>0</v>
      </c>
      <c r="AZ35" s="131"/>
      <c r="BA35" s="131"/>
      <c r="BB35" s="211">
        <f t="shared" si="22"/>
        <v>0</v>
      </c>
      <c r="BC35" s="211">
        <f t="shared" si="22"/>
        <v>0</v>
      </c>
      <c r="BD35" s="211">
        <f t="shared" si="22"/>
        <v>0</v>
      </c>
      <c r="BE35" s="211">
        <f t="shared" si="22"/>
        <v>0</v>
      </c>
      <c r="BF35" s="211">
        <f t="shared" si="22"/>
        <v>0</v>
      </c>
      <c r="BG35" s="211">
        <f t="shared" si="22"/>
        <v>0</v>
      </c>
      <c r="BH35" s="211">
        <f t="shared" si="22"/>
        <v>0</v>
      </c>
      <c r="BI35" s="211">
        <f t="shared" si="22"/>
        <v>0</v>
      </c>
      <c r="BJ35" s="211">
        <f t="shared" si="22"/>
        <v>0</v>
      </c>
      <c r="BK35" s="211">
        <f t="shared" si="22"/>
        <v>0</v>
      </c>
      <c r="BL35" s="211">
        <f t="shared" si="22"/>
        <v>0</v>
      </c>
      <c r="BM35" s="211">
        <f t="shared" si="22"/>
        <v>0</v>
      </c>
      <c r="BN35" s="211">
        <f t="shared" si="22"/>
        <v>0</v>
      </c>
      <c r="BO35" s="211">
        <f t="shared" si="22"/>
        <v>0</v>
      </c>
      <c r="BP35" s="131"/>
      <c r="BQ35" s="308">
        <f t="shared" si="16"/>
        <v>0</v>
      </c>
      <c r="BR35" s="308">
        <f t="shared" si="17"/>
        <v>0</v>
      </c>
      <c r="BS35" s="131"/>
      <c r="BT35" s="131"/>
      <c r="BU35" s="131"/>
    </row>
    <row r="36" spans="1:73" s="177" customFormat="1" ht="15" customHeight="1" x14ac:dyDescent="0.25">
      <c r="A36" s="131"/>
      <c r="B36" s="241">
        <f t="shared" si="18"/>
        <v>26</v>
      </c>
      <c r="C36" s="242">
        <f t="shared" si="19"/>
        <v>9931.57</v>
      </c>
      <c r="D36" s="256"/>
      <c r="E36" s="257"/>
      <c r="F36" s="247">
        <f t="shared" si="0"/>
        <v>0</v>
      </c>
      <c r="G36" s="266"/>
      <c r="H36" s="267"/>
      <c r="I36" s="267"/>
      <c r="J36" s="268"/>
      <c r="K36" s="244">
        <f t="shared" si="1"/>
        <v>26</v>
      </c>
      <c r="L36" s="245">
        <f t="shared" si="2"/>
        <v>0</v>
      </c>
      <c r="M36" s="280"/>
      <c r="N36" s="281" t="s">
        <v>110</v>
      </c>
      <c r="O36" s="323"/>
      <c r="P36" s="323"/>
      <c r="Q36" s="283" t="s">
        <v>111</v>
      </c>
      <c r="R36" s="280"/>
      <c r="S36" s="281" t="s">
        <v>110</v>
      </c>
      <c r="T36" s="323"/>
      <c r="U36" s="323"/>
      <c r="V36" s="283" t="s">
        <v>111</v>
      </c>
      <c r="W36" s="246">
        <f t="shared" si="3"/>
        <v>26</v>
      </c>
      <c r="X36" s="285"/>
      <c r="Y36" s="281" t="s">
        <v>110</v>
      </c>
      <c r="Z36" s="284"/>
      <c r="AA36" s="284"/>
      <c r="AB36" s="283" t="s">
        <v>111</v>
      </c>
      <c r="AC36" s="285"/>
      <c r="AD36" s="267" t="s">
        <v>110</v>
      </c>
      <c r="AE36" s="284"/>
      <c r="AF36" s="284"/>
      <c r="AG36" s="268" t="s">
        <v>111</v>
      </c>
      <c r="AH36" s="46"/>
      <c r="AI36" s="131">
        <f t="shared" si="4"/>
        <v>0</v>
      </c>
      <c r="AJ36" s="131">
        <f t="shared" si="5"/>
        <v>0</v>
      </c>
      <c r="AK36" s="131">
        <f t="shared" si="6"/>
        <v>0</v>
      </c>
      <c r="AL36" s="131">
        <f t="shared" si="7"/>
        <v>0</v>
      </c>
      <c r="AM36" s="131"/>
      <c r="AN36" s="131"/>
      <c r="AO36" s="143"/>
      <c r="AP36" s="142" t="str">
        <f>IF(OR(Summary!$G35=0,Summary!$G35=""),"fnord",Summary!$G35)</f>
        <v>fnord</v>
      </c>
      <c r="AQ36" s="146">
        <f t="shared" si="9"/>
        <v>0</v>
      </c>
      <c r="AR36" s="222"/>
      <c r="AS36" s="143"/>
      <c r="AT36" s="145" t="s">
        <v>256</v>
      </c>
      <c r="AU36" s="144">
        <f t="shared" si="10"/>
        <v>0</v>
      </c>
      <c r="AV36" s="152"/>
      <c r="AW36" s="214">
        <f t="shared" si="12"/>
        <v>0</v>
      </c>
      <c r="AX36" s="131"/>
      <c r="AY36" s="214">
        <f t="shared" si="14"/>
        <v>0</v>
      </c>
      <c r="AZ36" s="131"/>
      <c r="BA36" s="131"/>
      <c r="BB36" s="211">
        <f t="shared" si="22"/>
        <v>0</v>
      </c>
      <c r="BC36" s="211">
        <f t="shared" si="22"/>
        <v>0</v>
      </c>
      <c r="BD36" s="211">
        <f t="shared" si="22"/>
        <v>0</v>
      </c>
      <c r="BE36" s="211">
        <f t="shared" si="22"/>
        <v>0</v>
      </c>
      <c r="BF36" s="211">
        <f t="shared" si="22"/>
        <v>0</v>
      </c>
      <c r="BG36" s="211">
        <f t="shared" si="22"/>
        <v>0</v>
      </c>
      <c r="BH36" s="211">
        <f t="shared" si="22"/>
        <v>0</v>
      </c>
      <c r="BI36" s="211">
        <f t="shared" si="22"/>
        <v>0</v>
      </c>
      <c r="BJ36" s="211">
        <f t="shared" si="22"/>
        <v>0</v>
      </c>
      <c r="BK36" s="211">
        <f t="shared" si="22"/>
        <v>0</v>
      </c>
      <c r="BL36" s="211">
        <f t="shared" si="22"/>
        <v>0</v>
      </c>
      <c r="BM36" s="211">
        <f t="shared" si="22"/>
        <v>0</v>
      </c>
      <c r="BN36" s="211">
        <f t="shared" si="22"/>
        <v>0</v>
      </c>
      <c r="BO36" s="211">
        <f t="shared" si="22"/>
        <v>0</v>
      </c>
      <c r="BP36" s="131"/>
      <c r="BQ36" s="308">
        <f t="shared" si="16"/>
        <v>0</v>
      </c>
      <c r="BR36" s="308">
        <f t="shared" si="17"/>
        <v>0</v>
      </c>
      <c r="BS36" s="131"/>
      <c r="BT36" s="131"/>
      <c r="BU36" s="131"/>
    </row>
    <row r="37" spans="1:73" s="177" customFormat="1" ht="15" customHeight="1" x14ac:dyDescent="0.25">
      <c r="A37" s="131"/>
      <c r="B37" s="241">
        <f t="shared" si="18"/>
        <v>27</v>
      </c>
      <c r="C37" s="242">
        <f t="shared" si="19"/>
        <v>9931.57</v>
      </c>
      <c r="D37" s="256"/>
      <c r="E37" s="257"/>
      <c r="F37" s="247">
        <f t="shared" si="0"/>
        <v>0</v>
      </c>
      <c r="G37" s="266"/>
      <c r="H37" s="267"/>
      <c r="I37" s="267"/>
      <c r="J37" s="268"/>
      <c r="K37" s="244">
        <f t="shared" si="1"/>
        <v>27</v>
      </c>
      <c r="L37" s="245">
        <f t="shared" si="2"/>
        <v>0</v>
      </c>
      <c r="M37" s="280"/>
      <c r="N37" s="281" t="s">
        <v>110</v>
      </c>
      <c r="O37" s="323"/>
      <c r="P37" s="323"/>
      <c r="Q37" s="283" t="s">
        <v>111</v>
      </c>
      <c r="R37" s="280"/>
      <c r="S37" s="281" t="s">
        <v>110</v>
      </c>
      <c r="T37" s="323"/>
      <c r="U37" s="323"/>
      <c r="V37" s="283" t="s">
        <v>111</v>
      </c>
      <c r="W37" s="246">
        <f t="shared" si="3"/>
        <v>27</v>
      </c>
      <c r="X37" s="285"/>
      <c r="Y37" s="281" t="s">
        <v>110</v>
      </c>
      <c r="Z37" s="284"/>
      <c r="AA37" s="284"/>
      <c r="AB37" s="283" t="s">
        <v>111</v>
      </c>
      <c r="AC37" s="285"/>
      <c r="AD37" s="267" t="s">
        <v>110</v>
      </c>
      <c r="AE37" s="284"/>
      <c r="AF37" s="284"/>
      <c r="AG37" s="268" t="s">
        <v>111</v>
      </c>
      <c r="AH37" s="46"/>
      <c r="AI37" s="131">
        <f t="shared" si="4"/>
        <v>0</v>
      </c>
      <c r="AJ37" s="131">
        <f t="shared" si="5"/>
        <v>0</v>
      </c>
      <c r="AK37" s="131">
        <f t="shared" si="6"/>
        <v>0</v>
      </c>
      <c r="AL37" s="131">
        <f t="shared" si="7"/>
        <v>0</v>
      </c>
      <c r="AM37" s="131"/>
      <c r="AN37" s="131"/>
      <c r="AO37" s="143"/>
      <c r="AP37" s="142" t="str">
        <f>IF(OR(Summary!$G36=0,Summary!$G36=""),"fnord",Summary!$G36)</f>
        <v>fnord</v>
      </c>
      <c r="AQ37" s="146">
        <f t="shared" si="9"/>
        <v>0</v>
      </c>
      <c r="AR37" s="222"/>
      <c r="AS37" s="143"/>
      <c r="AT37" s="145" t="s">
        <v>257</v>
      </c>
      <c r="AU37" s="144">
        <f t="shared" si="10"/>
        <v>0</v>
      </c>
      <c r="AV37" s="152"/>
      <c r="AW37" s="214">
        <f t="shared" si="12"/>
        <v>0</v>
      </c>
      <c r="AX37" s="131"/>
      <c r="AY37" s="214">
        <f t="shared" si="14"/>
        <v>0</v>
      </c>
      <c r="AZ37" s="131"/>
      <c r="BA37" s="131"/>
      <c r="BB37" s="211">
        <f t="shared" si="22"/>
        <v>0</v>
      </c>
      <c r="BC37" s="211">
        <f t="shared" si="22"/>
        <v>0</v>
      </c>
      <c r="BD37" s="211">
        <f t="shared" si="22"/>
        <v>0</v>
      </c>
      <c r="BE37" s="211">
        <f t="shared" si="22"/>
        <v>0</v>
      </c>
      <c r="BF37" s="211">
        <f t="shared" si="22"/>
        <v>0</v>
      </c>
      <c r="BG37" s="211">
        <f t="shared" si="22"/>
        <v>0</v>
      </c>
      <c r="BH37" s="211">
        <f t="shared" si="22"/>
        <v>0</v>
      </c>
      <c r="BI37" s="211">
        <f t="shared" si="22"/>
        <v>0</v>
      </c>
      <c r="BJ37" s="211">
        <f t="shared" si="22"/>
        <v>0</v>
      </c>
      <c r="BK37" s="211">
        <f t="shared" si="22"/>
        <v>0</v>
      </c>
      <c r="BL37" s="211">
        <f t="shared" si="22"/>
        <v>0</v>
      </c>
      <c r="BM37" s="211">
        <f t="shared" si="22"/>
        <v>0</v>
      </c>
      <c r="BN37" s="211">
        <f t="shared" si="22"/>
        <v>0</v>
      </c>
      <c r="BO37" s="211">
        <f t="shared" si="22"/>
        <v>0</v>
      </c>
      <c r="BP37" s="131"/>
      <c r="BQ37" s="308">
        <f t="shared" si="16"/>
        <v>0</v>
      </c>
      <c r="BR37" s="308">
        <f t="shared" si="17"/>
        <v>0</v>
      </c>
      <c r="BS37" s="131"/>
      <c r="BT37" s="131"/>
      <c r="BU37" s="131"/>
    </row>
    <row r="38" spans="1:73" s="177" customFormat="1" ht="15" customHeight="1" x14ac:dyDescent="0.25">
      <c r="A38" s="131"/>
      <c r="B38" s="241">
        <f t="shared" si="18"/>
        <v>28</v>
      </c>
      <c r="C38" s="242">
        <f t="shared" si="19"/>
        <v>9931.57</v>
      </c>
      <c r="D38" s="256"/>
      <c r="E38" s="257"/>
      <c r="F38" s="247">
        <f t="shared" si="0"/>
        <v>0</v>
      </c>
      <c r="G38" s="266"/>
      <c r="H38" s="267"/>
      <c r="I38" s="267"/>
      <c r="J38" s="268"/>
      <c r="K38" s="244">
        <f t="shared" si="1"/>
        <v>28</v>
      </c>
      <c r="L38" s="245">
        <f t="shared" si="2"/>
        <v>0</v>
      </c>
      <c r="M38" s="280"/>
      <c r="N38" s="281" t="s">
        <v>110</v>
      </c>
      <c r="O38" s="323"/>
      <c r="P38" s="323"/>
      <c r="Q38" s="283" t="s">
        <v>111</v>
      </c>
      <c r="R38" s="280"/>
      <c r="S38" s="281" t="s">
        <v>110</v>
      </c>
      <c r="T38" s="323"/>
      <c r="U38" s="323"/>
      <c r="V38" s="283" t="s">
        <v>111</v>
      </c>
      <c r="W38" s="246">
        <f t="shared" si="3"/>
        <v>28</v>
      </c>
      <c r="X38" s="285"/>
      <c r="Y38" s="281" t="s">
        <v>110</v>
      </c>
      <c r="Z38" s="284"/>
      <c r="AA38" s="284"/>
      <c r="AB38" s="283" t="s">
        <v>111</v>
      </c>
      <c r="AC38" s="285"/>
      <c r="AD38" s="267" t="s">
        <v>110</v>
      </c>
      <c r="AE38" s="284"/>
      <c r="AF38" s="284"/>
      <c r="AG38" s="268" t="s">
        <v>111</v>
      </c>
      <c r="AH38" s="46"/>
      <c r="AI38" s="131">
        <f t="shared" si="4"/>
        <v>0</v>
      </c>
      <c r="AJ38" s="131">
        <f t="shared" si="5"/>
        <v>0</v>
      </c>
      <c r="AK38" s="131">
        <f t="shared" si="6"/>
        <v>0</v>
      </c>
      <c r="AL38" s="131">
        <f t="shared" si="7"/>
        <v>0</v>
      </c>
      <c r="AM38" s="131"/>
      <c r="AN38" s="131"/>
      <c r="AO38" s="143"/>
      <c r="AP38" s="142" t="str">
        <f>IF(OR(Summary!$G37=0,Summary!$G37=""),"fnord",Summary!$G37)</f>
        <v>fnord</v>
      </c>
      <c r="AQ38" s="146">
        <f t="shared" si="9"/>
        <v>0</v>
      </c>
      <c r="AR38" s="222"/>
      <c r="AS38" s="143"/>
      <c r="AT38" s="145" t="s">
        <v>258</v>
      </c>
      <c r="AU38" s="144">
        <f t="shared" si="10"/>
        <v>0</v>
      </c>
      <c r="AV38" s="152"/>
      <c r="AW38" s="214">
        <f t="shared" si="12"/>
        <v>0</v>
      </c>
      <c r="AX38" s="131"/>
      <c r="AY38" s="214">
        <f t="shared" si="14"/>
        <v>0</v>
      </c>
      <c r="AZ38" s="131"/>
      <c r="BA38" s="131"/>
      <c r="BB38" s="211">
        <f t="shared" si="22"/>
        <v>0</v>
      </c>
      <c r="BC38" s="211">
        <f t="shared" si="22"/>
        <v>0</v>
      </c>
      <c r="BD38" s="211">
        <f t="shared" si="22"/>
        <v>0</v>
      </c>
      <c r="BE38" s="211">
        <f t="shared" si="22"/>
        <v>0</v>
      </c>
      <c r="BF38" s="211">
        <f t="shared" si="22"/>
        <v>0</v>
      </c>
      <c r="BG38" s="211">
        <f t="shared" si="22"/>
        <v>0</v>
      </c>
      <c r="BH38" s="211">
        <f t="shared" si="22"/>
        <v>0</v>
      </c>
      <c r="BI38" s="211">
        <f t="shared" si="22"/>
        <v>0</v>
      </c>
      <c r="BJ38" s="211">
        <f t="shared" si="22"/>
        <v>0</v>
      </c>
      <c r="BK38" s="211">
        <f t="shared" si="22"/>
        <v>0</v>
      </c>
      <c r="BL38" s="211">
        <f t="shared" si="22"/>
        <v>0</v>
      </c>
      <c r="BM38" s="211">
        <f t="shared" si="22"/>
        <v>0</v>
      </c>
      <c r="BN38" s="211">
        <f t="shared" si="22"/>
        <v>0</v>
      </c>
      <c r="BO38" s="211">
        <f t="shared" si="22"/>
        <v>0</v>
      </c>
      <c r="BP38" s="131"/>
      <c r="BQ38" s="308">
        <f t="shared" si="16"/>
        <v>0</v>
      </c>
      <c r="BR38" s="308">
        <f t="shared" si="17"/>
        <v>0</v>
      </c>
      <c r="BS38" s="131"/>
      <c r="BT38" s="131"/>
      <c r="BU38" s="131"/>
    </row>
    <row r="39" spans="1:73" s="177" customFormat="1" ht="15" customHeight="1" x14ac:dyDescent="0.25">
      <c r="A39" s="131"/>
      <c r="B39" s="241">
        <f t="shared" si="18"/>
        <v>29</v>
      </c>
      <c r="C39" s="242">
        <f t="shared" si="19"/>
        <v>9931.57</v>
      </c>
      <c r="D39" s="256"/>
      <c r="E39" s="257"/>
      <c r="F39" s="247">
        <f t="shared" si="0"/>
        <v>0</v>
      </c>
      <c r="G39" s="266"/>
      <c r="H39" s="267"/>
      <c r="I39" s="267"/>
      <c r="J39" s="268"/>
      <c r="K39" s="244">
        <f t="shared" si="1"/>
        <v>29</v>
      </c>
      <c r="L39" s="245">
        <f t="shared" si="2"/>
        <v>0</v>
      </c>
      <c r="M39" s="280"/>
      <c r="N39" s="281" t="s">
        <v>110</v>
      </c>
      <c r="O39" s="323"/>
      <c r="P39" s="323"/>
      <c r="Q39" s="283" t="s">
        <v>111</v>
      </c>
      <c r="R39" s="280"/>
      <c r="S39" s="281" t="s">
        <v>110</v>
      </c>
      <c r="T39" s="323"/>
      <c r="U39" s="323"/>
      <c r="V39" s="283" t="s">
        <v>111</v>
      </c>
      <c r="W39" s="246">
        <f t="shared" si="3"/>
        <v>29</v>
      </c>
      <c r="X39" s="285"/>
      <c r="Y39" s="281" t="s">
        <v>110</v>
      </c>
      <c r="Z39" s="284"/>
      <c r="AA39" s="284"/>
      <c r="AB39" s="283" t="s">
        <v>111</v>
      </c>
      <c r="AC39" s="285"/>
      <c r="AD39" s="267" t="s">
        <v>110</v>
      </c>
      <c r="AE39" s="284"/>
      <c r="AF39" s="284"/>
      <c r="AG39" s="268" t="s">
        <v>111</v>
      </c>
      <c r="AH39" s="46"/>
      <c r="AI39" s="131">
        <f t="shared" si="4"/>
        <v>0</v>
      </c>
      <c r="AJ39" s="131">
        <f t="shared" si="5"/>
        <v>0</v>
      </c>
      <c r="AK39" s="131">
        <f t="shared" si="6"/>
        <v>0</v>
      </c>
      <c r="AL39" s="131">
        <f t="shared" si="7"/>
        <v>0</v>
      </c>
      <c r="AM39" s="131"/>
      <c r="AN39" s="131"/>
      <c r="AO39" s="143"/>
      <c r="AP39" s="142" t="str">
        <f>IF(OR(Summary!$G38=0,Summary!$G38=""),"fnord",Summary!$G38)</f>
        <v>fnord</v>
      </c>
      <c r="AQ39" s="146">
        <f t="shared" si="9"/>
        <v>0</v>
      </c>
      <c r="AR39" s="222"/>
      <c r="AS39" s="143"/>
      <c r="AT39" s="145" t="s">
        <v>259</v>
      </c>
      <c r="AU39" s="144">
        <f t="shared" si="10"/>
        <v>0</v>
      </c>
      <c r="AV39" s="152"/>
      <c r="AW39" s="214">
        <f t="shared" si="12"/>
        <v>0</v>
      </c>
      <c r="AX39" s="131"/>
      <c r="AY39" s="214">
        <f t="shared" si="14"/>
        <v>0</v>
      </c>
      <c r="AZ39" s="131"/>
      <c r="BA39" s="131"/>
      <c r="BB39" s="211">
        <f t="shared" si="22"/>
        <v>0</v>
      </c>
      <c r="BC39" s="211">
        <f t="shared" si="22"/>
        <v>0</v>
      </c>
      <c r="BD39" s="211">
        <f t="shared" si="22"/>
        <v>0</v>
      </c>
      <c r="BE39" s="211">
        <f t="shared" si="22"/>
        <v>0</v>
      </c>
      <c r="BF39" s="211">
        <f t="shared" si="22"/>
        <v>0</v>
      </c>
      <c r="BG39" s="211">
        <f t="shared" si="22"/>
        <v>0</v>
      </c>
      <c r="BH39" s="211">
        <f t="shared" si="22"/>
        <v>0</v>
      </c>
      <c r="BI39" s="211">
        <f t="shared" si="22"/>
        <v>0</v>
      </c>
      <c r="BJ39" s="211">
        <f t="shared" si="22"/>
        <v>0</v>
      </c>
      <c r="BK39" s="211">
        <f t="shared" si="22"/>
        <v>0</v>
      </c>
      <c r="BL39" s="211">
        <f t="shared" si="22"/>
        <v>0</v>
      </c>
      <c r="BM39" s="211">
        <f t="shared" si="22"/>
        <v>0</v>
      </c>
      <c r="BN39" s="211">
        <f t="shared" si="22"/>
        <v>0</v>
      </c>
      <c r="BO39" s="211">
        <f t="shared" si="22"/>
        <v>0</v>
      </c>
      <c r="BP39" s="131"/>
      <c r="BQ39" s="308">
        <f t="shared" si="16"/>
        <v>0</v>
      </c>
      <c r="BR39" s="308">
        <f t="shared" si="17"/>
        <v>0</v>
      </c>
      <c r="BS39" s="131"/>
      <c r="BT39" s="131"/>
      <c r="BU39" s="131"/>
    </row>
    <row r="40" spans="1:73" s="177" customFormat="1" ht="15" customHeight="1" x14ac:dyDescent="0.25">
      <c r="A40" s="131"/>
      <c r="B40" s="241">
        <f t="shared" si="18"/>
        <v>30</v>
      </c>
      <c r="C40" s="242">
        <f t="shared" si="19"/>
        <v>9931.57</v>
      </c>
      <c r="D40" s="256"/>
      <c r="E40" s="257"/>
      <c r="F40" s="247">
        <f t="shared" si="0"/>
        <v>0</v>
      </c>
      <c r="G40" s="266"/>
      <c r="H40" s="267"/>
      <c r="I40" s="267"/>
      <c r="J40" s="268"/>
      <c r="K40" s="244">
        <f t="shared" si="1"/>
        <v>30</v>
      </c>
      <c r="L40" s="245">
        <f t="shared" si="2"/>
        <v>0</v>
      </c>
      <c r="M40" s="280"/>
      <c r="N40" s="281" t="s">
        <v>110</v>
      </c>
      <c r="O40" s="323"/>
      <c r="P40" s="323"/>
      <c r="Q40" s="283" t="s">
        <v>111</v>
      </c>
      <c r="R40" s="280"/>
      <c r="S40" s="281" t="s">
        <v>110</v>
      </c>
      <c r="T40" s="323"/>
      <c r="U40" s="323"/>
      <c r="V40" s="283" t="s">
        <v>111</v>
      </c>
      <c r="W40" s="246">
        <f t="shared" si="3"/>
        <v>30</v>
      </c>
      <c r="X40" s="285"/>
      <c r="Y40" s="281" t="s">
        <v>110</v>
      </c>
      <c r="Z40" s="284"/>
      <c r="AA40" s="284"/>
      <c r="AB40" s="283" t="s">
        <v>111</v>
      </c>
      <c r="AC40" s="285"/>
      <c r="AD40" s="267" t="s">
        <v>110</v>
      </c>
      <c r="AE40" s="284"/>
      <c r="AF40" s="284"/>
      <c r="AG40" s="268" t="s">
        <v>111</v>
      </c>
      <c r="AH40" s="46"/>
      <c r="AI40" s="131">
        <f t="shared" si="4"/>
        <v>0</v>
      </c>
      <c r="AJ40" s="131">
        <f t="shared" si="5"/>
        <v>0</v>
      </c>
      <c r="AK40" s="131">
        <f t="shared" si="6"/>
        <v>0</v>
      </c>
      <c r="AL40" s="131">
        <f t="shared" si="7"/>
        <v>0</v>
      </c>
      <c r="AM40" s="131"/>
      <c r="AN40" s="131"/>
      <c r="AO40" s="143"/>
      <c r="AP40" s="142" t="str">
        <f>IF(OR(Summary!$G39=0,Summary!$G39=""),"fnord",Summary!$G39)</f>
        <v>fnord</v>
      </c>
      <c r="AQ40" s="146">
        <f t="shared" si="9"/>
        <v>0</v>
      </c>
      <c r="AR40" s="222"/>
      <c r="AS40" s="143"/>
      <c r="AT40" s="145" t="s">
        <v>260</v>
      </c>
      <c r="AU40" s="144">
        <f t="shared" si="10"/>
        <v>0</v>
      </c>
      <c r="AV40" s="152"/>
      <c r="AW40" s="214">
        <f t="shared" si="12"/>
        <v>0</v>
      </c>
      <c r="AX40" s="131"/>
      <c r="AY40" s="214">
        <f t="shared" si="14"/>
        <v>0</v>
      </c>
      <c r="AZ40" s="131"/>
      <c r="BA40" s="131"/>
      <c r="BB40" s="211">
        <f t="shared" si="22"/>
        <v>0</v>
      </c>
      <c r="BC40" s="211">
        <f t="shared" si="22"/>
        <v>0</v>
      </c>
      <c r="BD40" s="211">
        <f t="shared" si="22"/>
        <v>0</v>
      </c>
      <c r="BE40" s="211">
        <f t="shared" si="22"/>
        <v>0</v>
      </c>
      <c r="BF40" s="211">
        <f t="shared" si="22"/>
        <v>0</v>
      </c>
      <c r="BG40" s="211">
        <f t="shared" si="22"/>
        <v>0</v>
      </c>
      <c r="BH40" s="211">
        <f t="shared" si="22"/>
        <v>0</v>
      </c>
      <c r="BI40" s="211">
        <f t="shared" si="22"/>
        <v>0</v>
      </c>
      <c r="BJ40" s="211">
        <f t="shared" si="22"/>
        <v>0</v>
      </c>
      <c r="BK40" s="211">
        <f t="shared" si="22"/>
        <v>0</v>
      </c>
      <c r="BL40" s="211">
        <f t="shared" si="22"/>
        <v>0</v>
      </c>
      <c r="BM40" s="211">
        <f t="shared" si="22"/>
        <v>0</v>
      </c>
      <c r="BN40" s="211">
        <f t="shared" si="22"/>
        <v>0</v>
      </c>
      <c r="BO40" s="211">
        <f t="shared" si="22"/>
        <v>0</v>
      </c>
      <c r="BP40" s="131"/>
      <c r="BQ40" s="308">
        <f t="shared" si="16"/>
        <v>0</v>
      </c>
      <c r="BR40" s="308">
        <f t="shared" si="17"/>
        <v>0</v>
      </c>
      <c r="BS40" s="131"/>
      <c r="BT40" s="131"/>
      <c r="BU40" s="131"/>
    </row>
    <row r="41" spans="1:73" s="177" customFormat="1" ht="15" customHeight="1" x14ac:dyDescent="0.25">
      <c r="A41" s="131"/>
      <c r="B41" s="241">
        <f t="shared" si="18"/>
        <v>31</v>
      </c>
      <c r="C41" s="242">
        <f t="shared" si="19"/>
        <v>9931.57</v>
      </c>
      <c r="D41" s="256"/>
      <c r="E41" s="257"/>
      <c r="F41" s="247">
        <f t="shared" si="0"/>
        <v>0</v>
      </c>
      <c r="G41" s="266"/>
      <c r="H41" s="267"/>
      <c r="I41" s="267"/>
      <c r="J41" s="268"/>
      <c r="K41" s="244">
        <f t="shared" si="1"/>
        <v>31</v>
      </c>
      <c r="L41" s="245">
        <f t="shared" si="2"/>
        <v>0</v>
      </c>
      <c r="M41" s="280"/>
      <c r="N41" s="281" t="s">
        <v>110</v>
      </c>
      <c r="O41" s="323"/>
      <c r="P41" s="323"/>
      <c r="Q41" s="283" t="s">
        <v>111</v>
      </c>
      <c r="R41" s="280"/>
      <c r="S41" s="281" t="s">
        <v>110</v>
      </c>
      <c r="T41" s="323"/>
      <c r="U41" s="323"/>
      <c r="V41" s="283" t="s">
        <v>111</v>
      </c>
      <c r="W41" s="246">
        <f t="shared" si="3"/>
        <v>31</v>
      </c>
      <c r="X41" s="285"/>
      <c r="Y41" s="281" t="s">
        <v>110</v>
      </c>
      <c r="Z41" s="284"/>
      <c r="AA41" s="284"/>
      <c r="AB41" s="283" t="s">
        <v>111</v>
      </c>
      <c r="AC41" s="285"/>
      <c r="AD41" s="267" t="s">
        <v>110</v>
      </c>
      <c r="AE41" s="284"/>
      <c r="AF41" s="284"/>
      <c r="AG41" s="268" t="s">
        <v>111</v>
      </c>
      <c r="AH41" s="46"/>
      <c r="AI41" s="131">
        <f t="shared" si="4"/>
        <v>0</v>
      </c>
      <c r="AJ41" s="131">
        <f t="shared" si="5"/>
        <v>0</v>
      </c>
      <c r="AK41" s="131">
        <f t="shared" si="6"/>
        <v>0</v>
      </c>
      <c r="AL41" s="131">
        <f t="shared" si="7"/>
        <v>0</v>
      </c>
      <c r="AM41" s="131"/>
      <c r="AN41" s="131"/>
      <c r="AO41" s="143"/>
      <c r="AP41" s="142" t="str">
        <f>IF(OR(Summary!$G40=0,Summary!$G40=""),"fnord",Summary!$G40)</f>
        <v>fnord</v>
      </c>
      <c r="AQ41" s="146">
        <f t="shared" si="9"/>
        <v>0</v>
      </c>
      <c r="AR41" s="222"/>
      <c r="AS41" s="143"/>
      <c r="AT41" s="145" t="s">
        <v>261</v>
      </c>
      <c r="AU41" s="144">
        <f t="shared" si="10"/>
        <v>0</v>
      </c>
      <c r="AV41" s="152"/>
      <c r="AW41" s="214">
        <f t="shared" si="12"/>
        <v>0</v>
      </c>
      <c r="AX41" s="131"/>
      <c r="AY41" s="214">
        <f t="shared" si="14"/>
        <v>0</v>
      </c>
      <c r="AZ41" s="131"/>
      <c r="BA41" s="131"/>
      <c r="BB41" s="211">
        <f t="shared" ref="BB41:BO50" si="23">IF($N41=BB$10,IF($O41 = "",$M41 * -1,$M41),0)+IF($S41=BB$10,IF($T41 = "",$R41 * -1,$R41),0)+IF($Y41=BB$10,IF($Z41 = "",$X41 * -1,$X41),0)+IF($AD41=BB$10,IF($AE41 = "",$AC41* -1,$AC41 ),0)</f>
        <v>0</v>
      </c>
      <c r="BC41" s="211">
        <f t="shared" si="23"/>
        <v>0</v>
      </c>
      <c r="BD41" s="211">
        <f t="shared" si="23"/>
        <v>0</v>
      </c>
      <c r="BE41" s="211">
        <f t="shared" si="23"/>
        <v>0</v>
      </c>
      <c r="BF41" s="211">
        <f t="shared" si="23"/>
        <v>0</v>
      </c>
      <c r="BG41" s="211">
        <f t="shared" si="23"/>
        <v>0</v>
      </c>
      <c r="BH41" s="211">
        <f t="shared" si="23"/>
        <v>0</v>
      </c>
      <c r="BI41" s="211">
        <f t="shared" si="23"/>
        <v>0</v>
      </c>
      <c r="BJ41" s="211">
        <f t="shared" si="23"/>
        <v>0</v>
      </c>
      <c r="BK41" s="211">
        <f t="shared" si="23"/>
        <v>0</v>
      </c>
      <c r="BL41" s="211">
        <f t="shared" si="23"/>
        <v>0</v>
      </c>
      <c r="BM41" s="211">
        <f t="shared" si="23"/>
        <v>0</v>
      </c>
      <c r="BN41" s="211">
        <f t="shared" si="23"/>
        <v>0</v>
      </c>
      <c r="BO41" s="211">
        <f t="shared" si="23"/>
        <v>0</v>
      </c>
      <c r="BP41" s="131"/>
      <c r="BQ41" s="308">
        <f t="shared" si="16"/>
        <v>0</v>
      </c>
      <c r="BR41" s="308">
        <f t="shared" si="17"/>
        <v>0</v>
      </c>
      <c r="BS41" s="131"/>
      <c r="BT41" s="131"/>
      <c r="BU41" s="131"/>
    </row>
    <row r="42" spans="1:73" s="177" customFormat="1" ht="15" customHeight="1" x14ac:dyDescent="0.25">
      <c r="A42" s="131"/>
      <c r="B42" s="241">
        <f t="shared" si="18"/>
        <v>32</v>
      </c>
      <c r="C42" s="242">
        <f t="shared" si="19"/>
        <v>9931.57</v>
      </c>
      <c r="D42" s="256"/>
      <c r="E42" s="257"/>
      <c r="F42" s="247">
        <f t="shared" si="0"/>
        <v>0</v>
      </c>
      <c r="G42" s="266"/>
      <c r="H42" s="267"/>
      <c r="I42" s="267"/>
      <c r="J42" s="268"/>
      <c r="K42" s="244">
        <f t="shared" si="1"/>
        <v>32</v>
      </c>
      <c r="L42" s="245">
        <f t="shared" si="2"/>
        <v>0</v>
      </c>
      <c r="M42" s="280"/>
      <c r="N42" s="281" t="s">
        <v>110</v>
      </c>
      <c r="O42" s="323"/>
      <c r="P42" s="323"/>
      <c r="Q42" s="283" t="s">
        <v>111</v>
      </c>
      <c r="R42" s="280"/>
      <c r="S42" s="281" t="s">
        <v>110</v>
      </c>
      <c r="T42" s="323"/>
      <c r="U42" s="323"/>
      <c r="V42" s="283" t="s">
        <v>111</v>
      </c>
      <c r="W42" s="246">
        <f t="shared" si="3"/>
        <v>32</v>
      </c>
      <c r="X42" s="285"/>
      <c r="Y42" s="281" t="s">
        <v>110</v>
      </c>
      <c r="Z42" s="284"/>
      <c r="AA42" s="284"/>
      <c r="AB42" s="283" t="s">
        <v>111</v>
      </c>
      <c r="AC42" s="285"/>
      <c r="AD42" s="267" t="s">
        <v>110</v>
      </c>
      <c r="AE42" s="284"/>
      <c r="AF42" s="284"/>
      <c r="AG42" s="268" t="s">
        <v>111</v>
      </c>
      <c r="AH42" s="46"/>
      <c r="AI42" s="131">
        <f t="shared" si="4"/>
        <v>0</v>
      </c>
      <c r="AJ42" s="131">
        <f t="shared" si="5"/>
        <v>0</v>
      </c>
      <c r="AK42" s="131">
        <f t="shared" si="6"/>
        <v>0</v>
      </c>
      <c r="AL42" s="131">
        <f t="shared" si="7"/>
        <v>0</v>
      </c>
      <c r="AM42" s="131"/>
      <c r="AN42" s="131"/>
      <c r="AO42" s="143"/>
      <c r="AP42" s="142" t="str">
        <f>IF(OR(Summary!$G41=0,Summary!$G41=""),"fnord",Summary!$G41)</f>
        <v>fnord</v>
      </c>
      <c r="AQ42" s="146">
        <f t="shared" si="9"/>
        <v>0</v>
      </c>
      <c r="AR42" s="222"/>
      <c r="AS42" s="143"/>
      <c r="AT42" s="145" t="s">
        <v>262</v>
      </c>
      <c r="AU42" s="144">
        <f t="shared" si="10"/>
        <v>0</v>
      </c>
      <c r="AV42" s="152"/>
      <c r="AW42" s="214">
        <f t="shared" si="12"/>
        <v>0</v>
      </c>
      <c r="AX42" s="131"/>
      <c r="AY42" s="214">
        <f t="shared" si="14"/>
        <v>0</v>
      </c>
      <c r="AZ42" s="131"/>
      <c r="BA42" s="131"/>
      <c r="BB42" s="211">
        <f t="shared" si="23"/>
        <v>0</v>
      </c>
      <c r="BC42" s="211">
        <f t="shared" si="23"/>
        <v>0</v>
      </c>
      <c r="BD42" s="211">
        <f t="shared" si="23"/>
        <v>0</v>
      </c>
      <c r="BE42" s="211">
        <f t="shared" si="23"/>
        <v>0</v>
      </c>
      <c r="BF42" s="211">
        <f t="shared" si="23"/>
        <v>0</v>
      </c>
      <c r="BG42" s="211">
        <f t="shared" si="23"/>
        <v>0</v>
      </c>
      <c r="BH42" s="211">
        <f t="shared" si="23"/>
        <v>0</v>
      </c>
      <c r="BI42" s="211">
        <f t="shared" si="23"/>
        <v>0</v>
      </c>
      <c r="BJ42" s="211">
        <f t="shared" si="23"/>
        <v>0</v>
      </c>
      <c r="BK42" s="211">
        <f t="shared" si="23"/>
        <v>0</v>
      </c>
      <c r="BL42" s="211">
        <f t="shared" si="23"/>
        <v>0</v>
      </c>
      <c r="BM42" s="211">
        <f t="shared" si="23"/>
        <v>0</v>
      </c>
      <c r="BN42" s="211">
        <f t="shared" si="23"/>
        <v>0</v>
      </c>
      <c r="BO42" s="211">
        <f t="shared" si="23"/>
        <v>0</v>
      </c>
      <c r="BP42" s="131"/>
      <c r="BQ42" s="308">
        <f t="shared" si="16"/>
        <v>0</v>
      </c>
      <c r="BR42" s="308">
        <f t="shared" si="17"/>
        <v>0</v>
      </c>
      <c r="BS42" s="131"/>
      <c r="BT42" s="131"/>
      <c r="BU42" s="131"/>
    </row>
    <row r="43" spans="1:73" s="177" customFormat="1" ht="15" customHeight="1" x14ac:dyDescent="0.25">
      <c r="A43" s="131"/>
      <c r="B43" s="241">
        <f t="shared" si="18"/>
        <v>33</v>
      </c>
      <c r="C43" s="242">
        <f t="shared" si="19"/>
        <v>9931.57</v>
      </c>
      <c r="D43" s="256"/>
      <c r="E43" s="257"/>
      <c r="F43" s="247">
        <f t="shared" ref="F43:F74" si="24">IF(N43=$AJ$2,IF(COUNTBLANK(O43)=0,M43,M43*-1),0)+IF(S43=$AJ$2,IF(COUNTBLANK(T43)=0,R43,R43*-1),0)+IF(Y43=$AJ$2,IF(COUNTBLANK(Z43)=0,X43,X43*-1),0)+IF(AD43=$AJ$2,IF(COUNTBLANK(AE43)=0,AC43,AC43*-1),0)</f>
        <v>0</v>
      </c>
      <c r="G43" s="266"/>
      <c r="H43" s="267"/>
      <c r="I43" s="267"/>
      <c r="J43" s="268"/>
      <c r="K43" s="244">
        <f t="shared" ref="K43:K74" si="25">$B43</f>
        <v>33</v>
      </c>
      <c r="L43" s="245">
        <f t="shared" ref="L43:L74" si="26">IF(COUNTBLANK($P43)=1,$M43,$M43*-1)+IF(COUNTBLANK($U43)=1,$R43,$R43*-1)+IF(COUNTBLANK($AA43)=1,$X43,$X43*-1)+IF(COUNTBLANK($AF43)=1,$AC43,$AC43*-1)</f>
        <v>0</v>
      </c>
      <c r="M43" s="280"/>
      <c r="N43" s="281" t="s">
        <v>110</v>
      </c>
      <c r="O43" s="323"/>
      <c r="P43" s="323"/>
      <c r="Q43" s="283" t="s">
        <v>111</v>
      </c>
      <c r="R43" s="280"/>
      <c r="S43" s="281" t="s">
        <v>110</v>
      </c>
      <c r="T43" s="323"/>
      <c r="U43" s="323"/>
      <c r="V43" s="283" t="s">
        <v>111</v>
      </c>
      <c r="W43" s="246">
        <f t="shared" ref="W43:W74" si="27">$B43</f>
        <v>33</v>
      </c>
      <c r="X43" s="285"/>
      <c r="Y43" s="281" t="s">
        <v>110</v>
      </c>
      <c r="Z43" s="284"/>
      <c r="AA43" s="284"/>
      <c r="AB43" s="283" t="s">
        <v>111</v>
      </c>
      <c r="AC43" s="285"/>
      <c r="AD43" s="267" t="s">
        <v>110</v>
      </c>
      <c r="AE43" s="284"/>
      <c r="AF43" s="284"/>
      <c r="AG43" s="268" t="s">
        <v>111</v>
      </c>
      <c r="AH43" s="46"/>
      <c r="AI43" s="131">
        <f t="shared" ref="AI43:AI74" si="28">IF(COUNTBLANK($P43)=1,$M43,$M43*-1)</f>
        <v>0</v>
      </c>
      <c r="AJ43" s="131">
        <f t="shared" ref="AJ43:AJ74" si="29">IF(COUNTBLANK($U43)=1,$R43,$R43*-1)</f>
        <v>0</v>
      </c>
      <c r="AK43" s="131">
        <f t="shared" ref="AK43:AK74" si="30">IF(COUNTBLANK($AA43)=1,$X43,$X43*-1)</f>
        <v>0</v>
      </c>
      <c r="AL43" s="131">
        <f t="shared" ref="AL43:AL74" si="31">IF(COUNTBLANK($AF43)=1,$AC43,$AC43*-1)</f>
        <v>0</v>
      </c>
      <c r="AM43" s="131"/>
      <c r="AN43" s="131"/>
      <c r="AO43" s="143"/>
      <c r="AP43" s="142" t="str">
        <f>IF(OR(Summary!$G42=0,Summary!$G42=""),"fnord",Summary!$G42)</f>
        <v>fnord</v>
      </c>
      <c r="AQ43" s="146">
        <f t="shared" si="9"/>
        <v>0</v>
      </c>
      <c r="AR43" s="222"/>
      <c r="AS43" s="143"/>
      <c r="AT43" s="145" t="s">
        <v>263</v>
      </c>
      <c r="AU43" s="144">
        <f t="shared" si="10"/>
        <v>0</v>
      </c>
      <c r="AV43" s="152"/>
      <c r="AW43" s="214">
        <f t="shared" si="12"/>
        <v>0</v>
      </c>
      <c r="AX43" s="131"/>
      <c r="AY43" s="214">
        <f t="shared" si="14"/>
        <v>0</v>
      </c>
      <c r="AZ43" s="131"/>
      <c r="BA43" s="131"/>
      <c r="BB43" s="211">
        <f t="shared" si="23"/>
        <v>0</v>
      </c>
      <c r="BC43" s="211">
        <f t="shared" si="23"/>
        <v>0</v>
      </c>
      <c r="BD43" s="211">
        <f t="shared" si="23"/>
        <v>0</v>
      </c>
      <c r="BE43" s="211">
        <f t="shared" si="23"/>
        <v>0</v>
      </c>
      <c r="BF43" s="211">
        <f t="shared" si="23"/>
        <v>0</v>
      </c>
      <c r="BG43" s="211">
        <f t="shared" si="23"/>
        <v>0</v>
      </c>
      <c r="BH43" s="211">
        <f t="shared" si="23"/>
        <v>0</v>
      </c>
      <c r="BI43" s="211">
        <f t="shared" si="23"/>
        <v>0</v>
      </c>
      <c r="BJ43" s="211">
        <f t="shared" si="23"/>
        <v>0</v>
      </c>
      <c r="BK43" s="211">
        <f t="shared" si="23"/>
        <v>0</v>
      </c>
      <c r="BL43" s="211">
        <f t="shared" si="23"/>
        <v>0</v>
      </c>
      <c r="BM43" s="211">
        <f t="shared" si="23"/>
        <v>0</v>
      </c>
      <c r="BN43" s="211">
        <f t="shared" si="23"/>
        <v>0</v>
      </c>
      <c r="BO43" s="211">
        <f t="shared" si="23"/>
        <v>0</v>
      </c>
      <c r="BP43" s="131"/>
      <c r="BQ43" s="308">
        <f t="shared" ref="BQ43:BQ74" si="32">M43+R43+X43+AC43</f>
        <v>0</v>
      </c>
      <c r="BR43" s="308">
        <f t="shared" ref="BR43:BR74" si="33">IF(BQ43&gt;0,B43,0)</f>
        <v>0</v>
      </c>
      <c r="BS43" s="131"/>
      <c r="BT43" s="131"/>
      <c r="BU43" s="131"/>
    </row>
    <row r="44" spans="1:73" s="177" customFormat="1" ht="15" customHeight="1" x14ac:dyDescent="0.25">
      <c r="A44" s="131"/>
      <c r="B44" s="241">
        <f t="shared" ref="B44:B75" si="34">B43+1</f>
        <v>34</v>
      </c>
      <c r="C44" s="242">
        <f t="shared" ref="C44:C75" si="35">C43+F44</f>
        <v>9931.57</v>
      </c>
      <c r="D44" s="256"/>
      <c r="E44" s="257"/>
      <c r="F44" s="247">
        <f t="shared" si="24"/>
        <v>0</v>
      </c>
      <c r="G44" s="266"/>
      <c r="H44" s="267"/>
      <c r="I44" s="267"/>
      <c r="J44" s="268"/>
      <c r="K44" s="244">
        <f t="shared" si="25"/>
        <v>34</v>
      </c>
      <c r="L44" s="245">
        <f t="shared" si="26"/>
        <v>0</v>
      </c>
      <c r="M44" s="280"/>
      <c r="N44" s="281" t="s">
        <v>110</v>
      </c>
      <c r="O44" s="323"/>
      <c r="P44" s="323"/>
      <c r="Q44" s="283" t="s">
        <v>111</v>
      </c>
      <c r="R44" s="280"/>
      <c r="S44" s="281" t="s">
        <v>110</v>
      </c>
      <c r="T44" s="323"/>
      <c r="U44" s="323"/>
      <c r="V44" s="283" t="s">
        <v>111</v>
      </c>
      <c r="W44" s="246">
        <f t="shared" si="27"/>
        <v>34</v>
      </c>
      <c r="X44" s="285"/>
      <c r="Y44" s="281" t="s">
        <v>110</v>
      </c>
      <c r="Z44" s="284"/>
      <c r="AA44" s="284"/>
      <c r="AB44" s="283" t="s">
        <v>111</v>
      </c>
      <c r="AC44" s="285"/>
      <c r="AD44" s="267" t="s">
        <v>110</v>
      </c>
      <c r="AE44" s="284"/>
      <c r="AF44" s="284"/>
      <c r="AG44" s="268" t="s">
        <v>111</v>
      </c>
      <c r="AH44" s="46"/>
      <c r="AI44" s="131">
        <f t="shared" si="28"/>
        <v>0</v>
      </c>
      <c r="AJ44" s="131">
        <f t="shared" si="29"/>
        <v>0</v>
      </c>
      <c r="AK44" s="131">
        <f t="shared" si="30"/>
        <v>0</v>
      </c>
      <c r="AL44" s="131">
        <f t="shared" si="31"/>
        <v>0</v>
      </c>
      <c r="AM44" s="131"/>
      <c r="AN44" s="131"/>
      <c r="AO44" s="143"/>
      <c r="AP44" s="142" t="str">
        <f>IF(OR(Summary!$G43=0,Summary!$G43=""),"fnord",Summary!$G43)</f>
        <v>fnord</v>
      </c>
      <c r="AQ44" s="146">
        <f t="shared" si="9"/>
        <v>0</v>
      </c>
      <c r="AR44" s="222"/>
      <c r="AS44" s="143"/>
      <c r="AT44" s="145" t="s">
        <v>264</v>
      </c>
      <c r="AU44" s="144">
        <f t="shared" si="10"/>
        <v>0</v>
      </c>
      <c r="AV44" s="152"/>
      <c r="AW44" s="214">
        <f t="shared" si="12"/>
        <v>0</v>
      </c>
      <c r="AX44" s="131"/>
      <c r="AY44" s="214">
        <f t="shared" si="14"/>
        <v>0</v>
      </c>
      <c r="AZ44" s="131"/>
      <c r="BA44" s="131"/>
      <c r="BB44" s="211">
        <f t="shared" si="23"/>
        <v>0</v>
      </c>
      <c r="BC44" s="211">
        <f t="shared" si="23"/>
        <v>0</v>
      </c>
      <c r="BD44" s="211">
        <f t="shared" si="23"/>
        <v>0</v>
      </c>
      <c r="BE44" s="211">
        <f t="shared" si="23"/>
        <v>0</v>
      </c>
      <c r="BF44" s="211">
        <f t="shared" si="23"/>
        <v>0</v>
      </c>
      <c r="BG44" s="211">
        <f t="shared" si="23"/>
        <v>0</v>
      </c>
      <c r="BH44" s="211">
        <f t="shared" si="23"/>
        <v>0</v>
      </c>
      <c r="BI44" s="211">
        <f t="shared" si="23"/>
        <v>0</v>
      </c>
      <c r="BJ44" s="211">
        <f t="shared" si="23"/>
        <v>0</v>
      </c>
      <c r="BK44" s="211">
        <f t="shared" si="23"/>
        <v>0</v>
      </c>
      <c r="BL44" s="211">
        <f t="shared" si="23"/>
        <v>0</v>
      </c>
      <c r="BM44" s="211">
        <f t="shared" si="23"/>
        <v>0</v>
      </c>
      <c r="BN44" s="211">
        <f t="shared" si="23"/>
        <v>0</v>
      </c>
      <c r="BO44" s="211">
        <f t="shared" si="23"/>
        <v>0</v>
      </c>
      <c r="BP44" s="131"/>
      <c r="BQ44" s="308">
        <f t="shared" si="32"/>
        <v>0</v>
      </c>
      <c r="BR44" s="308">
        <f t="shared" si="33"/>
        <v>0</v>
      </c>
      <c r="BS44" s="131"/>
      <c r="BT44" s="131"/>
      <c r="BU44" s="131"/>
    </row>
    <row r="45" spans="1:73" s="177" customFormat="1" ht="15" customHeight="1" x14ac:dyDescent="0.25">
      <c r="A45" s="131"/>
      <c r="B45" s="241">
        <f t="shared" si="34"/>
        <v>35</v>
      </c>
      <c r="C45" s="242">
        <f t="shared" si="35"/>
        <v>9931.57</v>
      </c>
      <c r="D45" s="256"/>
      <c r="E45" s="257"/>
      <c r="F45" s="247">
        <f t="shared" si="24"/>
        <v>0</v>
      </c>
      <c r="G45" s="266"/>
      <c r="H45" s="267"/>
      <c r="I45" s="267"/>
      <c r="J45" s="268"/>
      <c r="K45" s="244">
        <f t="shared" si="25"/>
        <v>35</v>
      </c>
      <c r="L45" s="245">
        <f t="shared" si="26"/>
        <v>0</v>
      </c>
      <c r="M45" s="280"/>
      <c r="N45" s="281" t="s">
        <v>110</v>
      </c>
      <c r="O45" s="323"/>
      <c r="P45" s="323"/>
      <c r="Q45" s="283" t="s">
        <v>111</v>
      </c>
      <c r="R45" s="280"/>
      <c r="S45" s="281" t="s">
        <v>110</v>
      </c>
      <c r="T45" s="323"/>
      <c r="U45" s="323"/>
      <c r="V45" s="283" t="s">
        <v>111</v>
      </c>
      <c r="W45" s="246">
        <f t="shared" si="27"/>
        <v>35</v>
      </c>
      <c r="X45" s="285"/>
      <c r="Y45" s="281" t="s">
        <v>110</v>
      </c>
      <c r="Z45" s="284"/>
      <c r="AA45" s="284"/>
      <c r="AB45" s="283" t="s">
        <v>111</v>
      </c>
      <c r="AC45" s="285"/>
      <c r="AD45" s="267" t="s">
        <v>110</v>
      </c>
      <c r="AE45" s="284"/>
      <c r="AF45" s="284"/>
      <c r="AG45" s="268" t="s">
        <v>111</v>
      </c>
      <c r="AH45" s="46"/>
      <c r="AI45" s="131">
        <f t="shared" si="28"/>
        <v>0</v>
      </c>
      <c r="AJ45" s="131">
        <f t="shared" si="29"/>
        <v>0</v>
      </c>
      <c r="AK45" s="131">
        <f t="shared" si="30"/>
        <v>0</v>
      </c>
      <c r="AL45" s="131">
        <f t="shared" si="31"/>
        <v>0</v>
      </c>
      <c r="AM45" s="131"/>
      <c r="AN45" s="131"/>
      <c r="AO45" s="143"/>
      <c r="AP45" s="142" t="str">
        <f>IF(OR(Summary!$G44=0,Summary!$G44=""),"fnord",Summary!$G44)</f>
        <v>fnord</v>
      </c>
      <c r="AQ45" s="146">
        <f t="shared" si="9"/>
        <v>0</v>
      </c>
      <c r="AR45" s="222"/>
      <c r="AS45" s="143"/>
      <c r="AT45" s="145" t="s">
        <v>265</v>
      </c>
      <c r="AU45" s="144">
        <f t="shared" si="10"/>
        <v>0</v>
      </c>
      <c r="AV45" s="152"/>
      <c r="AW45" s="214">
        <f t="shared" si="12"/>
        <v>0</v>
      </c>
      <c r="AX45" s="131"/>
      <c r="AY45" s="214">
        <f t="shared" si="14"/>
        <v>0</v>
      </c>
      <c r="AZ45" s="131"/>
      <c r="BA45" s="131"/>
      <c r="BB45" s="211">
        <f t="shared" si="23"/>
        <v>0</v>
      </c>
      <c r="BC45" s="211">
        <f t="shared" si="23"/>
        <v>0</v>
      </c>
      <c r="BD45" s="211">
        <f t="shared" si="23"/>
        <v>0</v>
      </c>
      <c r="BE45" s="211">
        <f t="shared" si="23"/>
        <v>0</v>
      </c>
      <c r="BF45" s="211">
        <f t="shared" si="23"/>
        <v>0</v>
      </c>
      <c r="BG45" s="211">
        <f t="shared" si="23"/>
        <v>0</v>
      </c>
      <c r="BH45" s="211">
        <f t="shared" si="23"/>
        <v>0</v>
      </c>
      <c r="BI45" s="211">
        <f t="shared" si="23"/>
        <v>0</v>
      </c>
      <c r="BJ45" s="211">
        <f t="shared" si="23"/>
        <v>0</v>
      </c>
      <c r="BK45" s="211">
        <f t="shared" si="23"/>
        <v>0</v>
      </c>
      <c r="BL45" s="211">
        <f t="shared" si="23"/>
        <v>0</v>
      </c>
      <c r="BM45" s="211">
        <f t="shared" si="23"/>
        <v>0</v>
      </c>
      <c r="BN45" s="211">
        <f t="shared" si="23"/>
        <v>0</v>
      </c>
      <c r="BO45" s="211">
        <f t="shared" si="23"/>
        <v>0</v>
      </c>
      <c r="BP45" s="131"/>
      <c r="BQ45" s="308">
        <f t="shared" si="32"/>
        <v>0</v>
      </c>
      <c r="BR45" s="308">
        <f t="shared" si="33"/>
        <v>0</v>
      </c>
      <c r="BS45" s="131"/>
      <c r="BT45" s="131"/>
      <c r="BU45" s="131"/>
    </row>
    <row r="46" spans="1:73" s="177" customFormat="1" ht="13.8" customHeight="1" x14ac:dyDescent="0.25">
      <c r="A46" s="131"/>
      <c r="B46" s="241">
        <f t="shared" si="34"/>
        <v>36</v>
      </c>
      <c r="C46" s="242">
        <f t="shared" si="35"/>
        <v>9931.57</v>
      </c>
      <c r="D46" s="256"/>
      <c r="E46" s="257"/>
      <c r="F46" s="247">
        <f t="shared" si="24"/>
        <v>0</v>
      </c>
      <c r="G46" s="266"/>
      <c r="H46" s="267"/>
      <c r="I46" s="267"/>
      <c r="J46" s="268"/>
      <c r="K46" s="244">
        <f t="shared" si="25"/>
        <v>36</v>
      </c>
      <c r="L46" s="245">
        <f t="shared" si="26"/>
        <v>0</v>
      </c>
      <c r="M46" s="280"/>
      <c r="N46" s="281" t="s">
        <v>110</v>
      </c>
      <c r="O46" s="323"/>
      <c r="P46" s="323"/>
      <c r="Q46" s="283" t="s">
        <v>111</v>
      </c>
      <c r="R46" s="280"/>
      <c r="S46" s="281" t="s">
        <v>110</v>
      </c>
      <c r="T46" s="323"/>
      <c r="U46" s="323"/>
      <c r="V46" s="283" t="s">
        <v>111</v>
      </c>
      <c r="W46" s="246">
        <f t="shared" si="27"/>
        <v>36</v>
      </c>
      <c r="X46" s="285"/>
      <c r="Y46" s="281" t="s">
        <v>110</v>
      </c>
      <c r="Z46" s="284"/>
      <c r="AA46" s="284"/>
      <c r="AB46" s="283" t="s">
        <v>111</v>
      </c>
      <c r="AC46" s="285"/>
      <c r="AD46" s="267" t="s">
        <v>110</v>
      </c>
      <c r="AE46" s="284"/>
      <c r="AF46" s="284"/>
      <c r="AG46" s="268" t="s">
        <v>111</v>
      </c>
      <c r="AH46" s="46"/>
      <c r="AI46" s="131">
        <f t="shared" si="28"/>
        <v>0</v>
      </c>
      <c r="AJ46" s="131">
        <f t="shared" si="29"/>
        <v>0</v>
      </c>
      <c r="AK46" s="131">
        <f t="shared" si="30"/>
        <v>0</v>
      </c>
      <c r="AL46" s="131">
        <f t="shared" si="31"/>
        <v>0</v>
      </c>
      <c r="AM46" s="131"/>
      <c r="AN46" s="131"/>
      <c r="AO46" s="143"/>
      <c r="AP46" s="142" t="str">
        <f>IF(OR(Summary!$G45=0,Summary!$G45=""),"fnord",Summary!$G45)</f>
        <v>fnord</v>
      </c>
      <c r="AQ46" s="146">
        <f t="shared" si="9"/>
        <v>0</v>
      </c>
      <c r="AR46" s="222"/>
      <c r="AS46" s="143"/>
      <c r="AT46" s="145" t="s">
        <v>266</v>
      </c>
      <c r="AU46" s="144">
        <f t="shared" si="10"/>
        <v>0</v>
      </c>
      <c r="AV46" s="152"/>
      <c r="AW46" s="214">
        <f t="shared" si="12"/>
        <v>0</v>
      </c>
      <c r="AX46" s="131"/>
      <c r="AY46" s="214">
        <f t="shared" si="14"/>
        <v>0</v>
      </c>
      <c r="AZ46" s="131"/>
      <c r="BA46" s="131"/>
      <c r="BB46" s="211">
        <f t="shared" si="23"/>
        <v>0</v>
      </c>
      <c r="BC46" s="211">
        <f t="shared" si="23"/>
        <v>0</v>
      </c>
      <c r="BD46" s="211">
        <f t="shared" si="23"/>
        <v>0</v>
      </c>
      <c r="BE46" s="211">
        <f t="shared" si="23"/>
        <v>0</v>
      </c>
      <c r="BF46" s="211">
        <f t="shared" si="23"/>
        <v>0</v>
      </c>
      <c r="BG46" s="211">
        <f t="shared" si="23"/>
        <v>0</v>
      </c>
      <c r="BH46" s="211">
        <f t="shared" si="23"/>
        <v>0</v>
      </c>
      <c r="BI46" s="211">
        <f t="shared" si="23"/>
        <v>0</v>
      </c>
      <c r="BJ46" s="211">
        <f t="shared" si="23"/>
        <v>0</v>
      </c>
      <c r="BK46" s="211">
        <f t="shared" si="23"/>
        <v>0</v>
      </c>
      <c r="BL46" s="211">
        <f t="shared" si="23"/>
        <v>0</v>
      </c>
      <c r="BM46" s="211">
        <f t="shared" si="23"/>
        <v>0</v>
      </c>
      <c r="BN46" s="211">
        <f t="shared" si="23"/>
        <v>0</v>
      </c>
      <c r="BO46" s="211">
        <f t="shared" si="23"/>
        <v>0</v>
      </c>
      <c r="BP46" s="131"/>
      <c r="BQ46" s="308">
        <f t="shared" si="32"/>
        <v>0</v>
      </c>
      <c r="BR46" s="308">
        <f t="shared" si="33"/>
        <v>0</v>
      </c>
      <c r="BS46" s="131"/>
      <c r="BT46" s="131"/>
      <c r="BU46" s="131"/>
    </row>
    <row r="47" spans="1:73" s="177" customFormat="1" ht="13.8" customHeight="1" x14ac:dyDescent="0.25">
      <c r="A47" s="131"/>
      <c r="B47" s="241">
        <f t="shared" si="34"/>
        <v>37</v>
      </c>
      <c r="C47" s="242">
        <f t="shared" si="35"/>
        <v>9931.57</v>
      </c>
      <c r="D47" s="256"/>
      <c r="E47" s="257"/>
      <c r="F47" s="247">
        <f t="shared" si="24"/>
        <v>0</v>
      </c>
      <c r="G47" s="266"/>
      <c r="H47" s="267"/>
      <c r="I47" s="267"/>
      <c r="J47" s="268"/>
      <c r="K47" s="244">
        <f t="shared" si="25"/>
        <v>37</v>
      </c>
      <c r="L47" s="245">
        <f t="shared" si="26"/>
        <v>0</v>
      </c>
      <c r="M47" s="280"/>
      <c r="N47" s="281" t="s">
        <v>110</v>
      </c>
      <c r="O47" s="323"/>
      <c r="P47" s="323"/>
      <c r="Q47" s="283" t="s">
        <v>111</v>
      </c>
      <c r="R47" s="280"/>
      <c r="S47" s="281" t="s">
        <v>110</v>
      </c>
      <c r="T47" s="323"/>
      <c r="U47" s="323"/>
      <c r="V47" s="283" t="s">
        <v>111</v>
      </c>
      <c r="W47" s="246">
        <f t="shared" si="27"/>
        <v>37</v>
      </c>
      <c r="X47" s="285"/>
      <c r="Y47" s="281" t="s">
        <v>110</v>
      </c>
      <c r="Z47" s="284"/>
      <c r="AA47" s="284"/>
      <c r="AB47" s="283" t="s">
        <v>111</v>
      </c>
      <c r="AC47" s="285"/>
      <c r="AD47" s="267" t="s">
        <v>110</v>
      </c>
      <c r="AE47" s="284"/>
      <c r="AF47" s="284"/>
      <c r="AG47" s="268" t="s">
        <v>111</v>
      </c>
      <c r="AH47" s="46"/>
      <c r="AI47" s="131">
        <f t="shared" si="28"/>
        <v>0</v>
      </c>
      <c r="AJ47" s="131">
        <f t="shared" si="29"/>
        <v>0</v>
      </c>
      <c r="AK47" s="131">
        <f t="shared" si="30"/>
        <v>0</v>
      </c>
      <c r="AL47" s="131">
        <f t="shared" si="31"/>
        <v>0</v>
      </c>
      <c r="AM47" s="131"/>
      <c r="AN47" s="131"/>
      <c r="AO47" s="143"/>
      <c r="AP47" s="142" t="str">
        <f>IF(OR(Summary!$G46=0,Summary!$G46=""),"fnord",Summary!$G46)</f>
        <v>fnord</v>
      </c>
      <c r="AQ47" s="146">
        <f t="shared" si="9"/>
        <v>0</v>
      </c>
      <c r="AR47" s="222"/>
      <c r="AS47" s="143"/>
      <c r="AT47" s="145" t="s">
        <v>267</v>
      </c>
      <c r="AU47" s="144">
        <f t="shared" si="10"/>
        <v>0</v>
      </c>
      <c r="AV47" s="152"/>
      <c r="AW47" s="214">
        <f t="shared" si="12"/>
        <v>0</v>
      </c>
      <c r="AX47" s="131"/>
      <c r="AY47" s="214">
        <f t="shared" si="14"/>
        <v>0</v>
      </c>
      <c r="AZ47" s="131"/>
      <c r="BA47" s="131"/>
      <c r="BB47" s="211">
        <f t="shared" si="23"/>
        <v>0</v>
      </c>
      <c r="BC47" s="211">
        <f t="shared" si="23"/>
        <v>0</v>
      </c>
      <c r="BD47" s="211">
        <f t="shared" si="23"/>
        <v>0</v>
      </c>
      <c r="BE47" s="211">
        <f t="shared" si="23"/>
        <v>0</v>
      </c>
      <c r="BF47" s="211">
        <f t="shared" si="23"/>
        <v>0</v>
      </c>
      <c r="BG47" s="211">
        <f t="shared" si="23"/>
        <v>0</v>
      </c>
      <c r="BH47" s="211">
        <f t="shared" si="23"/>
        <v>0</v>
      </c>
      <c r="BI47" s="211">
        <f t="shared" si="23"/>
        <v>0</v>
      </c>
      <c r="BJ47" s="211">
        <f t="shared" si="23"/>
        <v>0</v>
      </c>
      <c r="BK47" s="211">
        <f t="shared" si="23"/>
        <v>0</v>
      </c>
      <c r="BL47" s="211">
        <f t="shared" si="23"/>
        <v>0</v>
      </c>
      <c r="BM47" s="211">
        <f t="shared" si="23"/>
        <v>0</v>
      </c>
      <c r="BN47" s="211">
        <f t="shared" si="23"/>
        <v>0</v>
      </c>
      <c r="BO47" s="211">
        <f t="shared" si="23"/>
        <v>0</v>
      </c>
      <c r="BP47" s="131"/>
      <c r="BQ47" s="308">
        <f t="shared" si="32"/>
        <v>0</v>
      </c>
      <c r="BR47" s="308">
        <f t="shared" si="33"/>
        <v>0</v>
      </c>
      <c r="BS47" s="131"/>
      <c r="BT47" s="131"/>
      <c r="BU47" s="131"/>
    </row>
    <row r="48" spans="1:73" s="177" customFormat="1" ht="13.8" customHeight="1" x14ac:dyDescent="0.25">
      <c r="A48" s="131"/>
      <c r="B48" s="241">
        <f t="shared" si="34"/>
        <v>38</v>
      </c>
      <c r="C48" s="242">
        <f t="shared" si="35"/>
        <v>9931.57</v>
      </c>
      <c r="D48" s="256"/>
      <c r="E48" s="257"/>
      <c r="F48" s="247">
        <f t="shared" si="24"/>
        <v>0</v>
      </c>
      <c r="G48" s="266"/>
      <c r="H48" s="267"/>
      <c r="I48" s="267"/>
      <c r="J48" s="268"/>
      <c r="K48" s="244">
        <f t="shared" si="25"/>
        <v>38</v>
      </c>
      <c r="L48" s="245">
        <f t="shared" si="26"/>
        <v>0</v>
      </c>
      <c r="M48" s="280"/>
      <c r="N48" s="281" t="s">
        <v>110</v>
      </c>
      <c r="O48" s="323"/>
      <c r="P48" s="323"/>
      <c r="Q48" s="283" t="s">
        <v>111</v>
      </c>
      <c r="R48" s="280"/>
      <c r="S48" s="281" t="s">
        <v>110</v>
      </c>
      <c r="T48" s="323"/>
      <c r="U48" s="323"/>
      <c r="V48" s="283" t="s">
        <v>111</v>
      </c>
      <c r="W48" s="246">
        <f t="shared" si="27"/>
        <v>38</v>
      </c>
      <c r="X48" s="285"/>
      <c r="Y48" s="281" t="s">
        <v>110</v>
      </c>
      <c r="Z48" s="284"/>
      <c r="AA48" s="284"/>
      <c r="AB48" s="283" t="s">
        <v>111</v>
      </c>
      <c r="AC48" s="285"/>
      <c r="AD48" s="267" t="s">
        <v>110</v>
      </c>
      <c r="AE48" s="284"/>
      <c r="AF48" s="284"/>
      <c r="AG48" s="268" t="s">
        <v>111</v>
      </c>
      <c r="AH48" s="46"/>
      <c r="AI48" s="131">
        <f t="shared" si="28"/>
        <v>0</v>
      </c>
      <c r="AJ48" s="131">
        <f t="shared" si="29"/>
        <v>0</v>
      </c>
      <c r="AK48" s="131">
        <f t="shared" si="30"/>
        <v>0</v>
      </c>
      <c r="AL48" s="131">
        <f t="shared" si="31"/>
        <v>0</v>
      </c>
      <c r="AM48" s="131"/>
      <c r="AN48" s="131"/>
      <c r="AO48" s="143"/>
      <c r="AP48" s="142" t="str">
        <f>IF(OR(Summary!$G47=0,Summary!$G47=""),"fnord",Summary!$G47)</f>
        <v>fnord</v>
      </c>
      <c r="AQ48" s="146">
        <f t="shared" si="9"/>
        <v>0</v>
      </c>
      <c r="AR48" s="222"/>
      <c r="AS48" s="143"/>
      <c r="AT48" s="145" t="s">
        <v>268</v>
      </c>
      <c r="AU48" s="144">
        <f t="shared" si="10"/>
        <v>0</v>
      </c>
      <c r="AV48" s="152"/>
      <c r="AW48" s="214">
        <f t="shared" si="12"/>
        <v>0</v>
      </c>
      <c r="AX48" s="131"/>
      <c r="AY48" s="214">
        <f t="shared" si="14"/>
        <v>0</v>
      </c>
      <c r="AZ48" s="131"/>
      <c r="BA48" s="131"/>
      <c r="BB48" s="211">
        <f t="shared" si="23"/>
        <v>0</v>
      </c>
      <c r="BC48" s="211">
        <f t="shared" si="23"/>
        <v>0</v>
      </c>
      <c r="BD48" s="211">
        <f t="shared" si="23"/>
        <v>0</v>
      </c>
      <c r="BE48" s="211">
        <f t="shared" si="23"/>
        <v>0</v>
      </c>
      <c r="BF48" s="211">
        <f t="shared" si="23"/>
        <v>0</v>
      </c>
      <c r="BG48" s="211">
        <f t="shared" si="23"/>
        <v>0</v>
      </c>
      <c r="BH48" s="211">
        <f t="shared" si="23"/>
        <v>0</v>
      </c>
      <c r="BI48" s="211">
        <f t="shared" si="23"/>
        <v>0</v>
      </c>
      <c r="BJ48" s="211">
        <f t="shared" si="23"/>
        <v>0</v>
      </c>
      <c r="BK48" s="211">
        <f t="shared" si="23"/>
        <v>0</v>
      </c>
      <c r="BL48" s="211">
        <f t="shared" si="23"/>
        <v>0</v>
      </c>
      <c r="BM48" s="211">
        <f t="shared" si="23"/>
        <v>0</v>
      </c>
      <c r="BN48" s="211">
        <f t="shared" si="23"/>
        <v>0</v>
      </c>
      <c r="BO48" s="211">
        <f t="shared" si="23"/>
        <v>0</v>
      </c>
      <c r="BP48" s="131"/>
      <c r="BQ48" s="308">
        <f t="shared" si="32"/>
        <v>0</v>
      </c>
      <c r="BR48" s="308">
        <f t="shared" si="33"/>
        <v>0</v>
      </c>
      <c r="BS48" s="131"/>
      <c r="BT48" s="131"/>
      <c r="BU48" s="131"/>
    </row>
    <row r="49" spans="1:73" s="177" customFormat="1" ht="13.8" customHeight="1" x14ac:dyDescent="0.25">
      <c r="A49" s="131"/>
      <c r="B49" s="241">
        <f t="shared" si="34"/>
        <v>39</v>
      </c>
      <c r="C49" s="242">
        <f t="shared" si="35"/>
        <v>9931.57</v>
      </c>
      <c r="D49" s="256"/>
      <c r="E49" s="257"/>
      <c r="F49" s="247">
        <f t="shared" si="24"/>
        <v>0</v>
      </c>
      <c r="G49" s="266"/>
      <c r="H49" s="267"/>
      <c r="I49" s="267"/>
      <c r="J49" s="268"/>
      <c r="K49" s="244">
        <f t="shared" si="25"/>
        <v>39</v>
      </c>
      <c r="L49" s="245">
        <f t="shared" si="26"/>
        <v>0</v>
      </c>
      <c r="M49" s="280"/>
      <c r="N49" s="281" t="s">
        <v>110</v>
      </c>
      <c r="O49" s="323"/>
      <c r="P49" s="323"/>
      <c r="Q49" s="283" t="s">
        <v>111</v>
      </c>
      <c r="R49" s="280"/>
      <c r="S49" s="281" t="s">
        <v>110</v>
      </c>
      <c r="T49" s="323"/>
      <c r="U49" s="323"/>
      <c r="V49" s="283" t="s">
        <v>111</v>
      </c>
      <c r="W49" s="246">
        <f t="shared" si="27"/>
        <v>39</v>
      </c>
      <c r="X49" s="285"/>
      <c r="Y49" s="281" t="s">
        <v>110</v>
      </c>
      <c r="Z49" s="284"/>
      <c r="AA49" s="284"/>
      <c r="AB49" s="283" t="s">
        <v>111</v>
      </c>
      <c r="AC49" s="285"/>
      <c r="AD49" s="267" t="s">
        <v>110</v>
      </c>
      <c r="AE49" s="284"/>
      <c r="AF49" s="284"/>
      <c r="AG49" s="268" t="s">
        <v>111</v>
      </c>
      <c r="AH49" s="46"/>
      <c r="AI49" s="131">
        <f t="shared" si="28"/>
        <v>0</v>
      </c>
      <c r="AJ49" s="131">
        <f t="shared" si="29"/>
        <v>0</v>
      </c>
      <c r="AK49" s="131">
        <f t="shared" si="30"/>
        <v>0</v>
      </c>
      <c r="AL49" s="131">
        <f t="shared" si="31"/>
        <v>0</v>
      </c>
      <c r="AM49" s="131"/>
      <c r="AN49" s="131"/>
      <c r="AO49" s="143"/>
      <c r="AP49" s="142" t="str">
        <f>IF(OR(Summary!$G48=0,Summary!$G48=""),"fnord",Summary!$G48)</f>
        <v>fnord</v>
      </c>
      <c r="AQ49" s="146">
        <f t="shared" si="9"/>
        <v>0</v>
      </c>
      <c r="AR49" s="222"/>
      <c r="AS49" s="143"/>
      <c r="AT49" s="145" t="s">
        <v>240</v>
      </c>
      <c r="AU49" s="144">
        <f t="shared" si="10"/>
        <v>0</v>
      </c>
      <c r="AV49" s="152"/>
      <c r="AW49" s="214">
        <f t="shared" si="12"/>
        <v>0</v>
      </c>
      <c r="AX49" s="131"/>
      <c r="AY49" s="214">
        <f t="shared" si="14"/>
        <v>0</v>
      </c>
      <c r="AZ49" s="131"/>
      <c r="BA49" s="131"/>
      <c r="BB49" s="211">
        <f t="shared" si="23"/>
        <v>0</v>
      </c>
      <c r="BC49" s="211">
        <f t="shared" si="23"/>
        <v>0</v>
      </c>
      <c r="BD49" s="211">
        <f t="shared" si="23"/>
        <v>0</v>
      </c>
      <c r="BE49" s="211">
        <f t="shared" si="23"/>
        <v>0</v>
      </c>
      <c r="BF49" s="211">
        <f t="shared" si="23"/>
        <v>0</v>
      </c>
      <c r="BG49" s="211">
        <f t="shared" si="23"/>
        <v>0</v>
      </c>
      <c r="BH49" s="211">
        <f t="shared" si="23"/>
        <v>0</v>
      </c>
      <c r="BI49" s="211">
        <f t="shared" si="23"/>
        <v>0</v>
      </c>
      <c r="BJ49" s="211">
        <f t="shared" si="23"/>
        <v>0</v>
      </c>
      <c r="BK49" s="211">
        <f t="shared" si="23"/>
        <v>0</v>
      </c>
      <c r="BL49" s="211">
        <f t="shared" si="23"/>
        <v>0</v>
      </c>
      <c r="BM49" s="211">
        <f t="shared" si="23"/>
        <v>0</v>
      </c>
      <c r="BN49" s="211">
        <f t="shared" si="23"/>
        <v>0</v>
      </c>
      <c r="BO49" s="211">
        <f t="shared" si="23"/>
        <v>0</v>
      </c>
      <c r="BP49" s="131"/>
      <c r="BQ49" s="308">
        <f t="shared" si="32"/>
        <v>0</v>
      </c>
      <c r="BR49" s="308">
        <f t="shared" si="33"/>
        <v>0</v>
      </c>
      <c r="BS49" s="131"/>
      <c r="BT49" s="131"/>
      <c r="BU49" s="131"/>
    </row>
    <row r="50" spans="1:73" s="177" customFormat="1" ht="13.8" customHeight="1" x14ac:dyDescent="0.25">
      <c r="A50" s="131"/>
      <c r="B50" s="241">
        <f t="shared" si="34"/>
        <v>40</v>
      </c>
      <c r="C50" s="242">
        <f t="shared" si="35"/>
        <v>9931.57</v>
      </c>
      <c r="D50" s="256"/>
      <c r="E50" s="257"/>
      <c r="F50" s="247">
        <f t="shared" si="24"/>
        <v>0</v>
      </c>
      <c r="G50" s="266"/>
      <c r="H50" s="267"/>
      <c r="I50" s="267"/>
      <c r="J50" s="268"/>
      <c r="K50" s="244">
        <f t="shared" si="25"/>
        <v>40</v>
      </c>
      <c r="L50" s="245">
        <f t="shared" si="26"/>
        <v>0</v>
      </c>
      <c r="M50" s="280"/>
      <c r="N50" s="281" t="s">
        <v>110</v>
      </c>
      <c r="O50" s="323"/>
      <c r="P50" s="323"/>
      <c r="Q50" s="283" t="s">
        <v>111</v>
      </c>
      <c r="R50" s="280"/>
      <c r="S50" s="281" t="s">
        <v>110</v>
      </c>
      <c r="T50" s="323"/>
      <c r="U50" s="323"/>
      <c r="V50" s="283" t="s">
        <v>111</v>
      </c>
      <c r="W50" s="246">
        <f t="shared" si="27"/>
        <v>40</v>
      </c>
      <c r="X50" s="285"/>
      <c r="Y50" s="281" t="s">
        <v>110</v>
      </c>
      <c r="Z50" s="284"/>
      <c r="AA50" s="284"/>
      <c r="AB50" s="283" t="s">
        <v>111</v>
      </c>
      <c r="AC50" s="285"/>
      <c r="AD50" s="267" t="s">
        <v>110</v>
      </c>
      <c r="AE50" s="284"/>
      <c r="AF50" s="284"/>
      <c r="AG50" s="268" t="s">
        <v>111</v>
      </c>
      <c r="AH50" s="46"/>
      <c r="AI50" s="131">
        <f t="shared" si="28"/>
        <v>0</v>
      </c>
      <c r="AJ50" s="131">
        <f t="shared" si="29"/>
        <v>0</v>
      </c>
      <c r="AK50" s="131">
        <f t="shared" si="30"/>
        <v>0</v>
      </c>
      <c r="AL50" s="131">
        <f t="shared" si="31"/>
        <v>0</v>
      </c>
      <c r="AM50" s="131"/>
      <c r="AN50" s="131"/>
      <c r="AO50" s="143"/>
      <c r="AP50" s="142" t="str">
        <f>IF(OR(Summary!$G49=0,Summary!$G49=""),"fnord",Summary!$G49)</f>
        <v>fnord</v>
      </c>
      <c r="AQ50" s="146">
        <f t="shared" si="9"/>
        <v>0</v>
      </c>
      <c r="AR50" s="222"/>
      <c r="AS50" s="143"/>
      <c r="AT50" s="145" t="s">
        <v>214</v>
      </c>
      <c r="AU50" s="144">
        <f t="shared" si="10"/>
        <v>0</v>
      </c>
      <c r="AV50" s="152"/>
      <c r="AW50" s="214">
        <f t="shared" si="12"/>
        <v>0</v>
      </c>
      <c r="AX50" s="131"/>
      <c r="AY50" s="214">
        <f t="shared" si="14"/>
        <v>0</v>
      </c>
      <c r="AZ50" s="131"/>
      <c r="BA50" s="131"/>
      <c r="BB50" s="211">
        <f t="shared" si="23"/>
        <v>0</v>
      </c>
      <c r="BC50" s="211">
        <f t="shared" si="23"/>
        <v>0</v>
      </c>
      <c r="BD50" s="211">
        <f t="shared" si="23"/>
        <v>0</v>
      </c>
      <c r="BE50" s="211">
        <f t="shared" si="23"/>
        <v>0</v>
      </c>
      <c r="BF50" s="211">
        <f t="shared" si="23"/>
        <v>0</v>
      </c>
      <c r="BG50" s="211">
        <f t="shared" si="23"/>
        <v>0</v>
      </c>
      <c r="BH50" s="211">
        <f t="shared" si="23"/>
        <v>0</v>
      </c>
      <c r="BI50" s="211">
        <f t="shared" si="23"/>
        <v>0</v>
      </c>
      <c r="BJ50" s="211">
        <f t="shared" si="23"/>
        <v>0</v>
      </c>
      <c r="BK50" s="211">
        <f t="shared" si="23"/>
        <v>0</v>
      </c>
      <c r="BL50" s="211">
        <f t="shared" si="23"/>
        <v>0</v>
      </c>
      <c r="BM50" s="211">
        <f t="shared" si="23"/>
        <v>0</v>
      </c>
      <c r="BN50" s="211">
        <f t="shared" si="23"/>
        <v>0</v>
      </c>
      <c r="BO50" s="211">
        <f t="shared" si="23"/>
        <v>0</v>
      </c>
      <c r="BP50" s="131"/>
      <c r="BQ50" s="308">
        <f t="shared" si="32"/>
        <v>0</v>
      </c>
      <c r="BR50" s="308">
        <f t="shared" si="33"/>
        <v>0</v>
      </c>
      <c r="BS50" s="131"/>
      <c r="BT50" s="131"/>
      <c r="BU50" s="131"/>
    </row>
    <row r="51" spans="1:73" s="177" customFormat="1" ht="13.8" customHeight="1" x14ac:dyDescent="0.25">
      <c r="A51" s="131"/>
      <c r="B51" s="241">
        <f t="shared" si="34"/>
        <v>41</v>
      </c>
      <c r="C51" s="242">
        <f t="shared" si="35"/>
        <v>9931.57</v>
      </c>
      <c r="D51" s="256"/>
      <c r="E51" s="257"/>
      <c r="F51" s="247">
        <f t="shared" si="24"/>
        <v>0</v>
      </c>
      <c r="G51" s="266"/>
      <c r="H51" s="267"/>
      <c r="I51" s="267"/>
      <c r="J51" s="268"/>
      <c r="K51" s="244">
        <f t="shared" si="25"/>
        <v>41</v>
      </c>
      <c r="L51" s="245">
        <f t="shared" si="26"/>
        <v>0</v>
      </c>
      <c r="M51" s="280"/>
      <c r="N51" s="281" t="s">
        <v>110</v>
      </c>
      <c r="O51" s="323"/>
      <c r="P51" s="323"/>
      <c r="Q51" s="283" t="s">
        <v>111</v>
      </c>
      <c r="R51" s="280"/>
      <c r="S51" s="281" t="s">
        <v>110</v>
      </c>
      <c r="T51" s="323"/>
      <c r="U51" s="323"/>
      <c r="V51" s="283" t="s">
        <v>111</v>
      </c>
      <c r="W51" s="246">
        <f t="shared" si="27"/>
        <v>41</v>
      </c>
      <c r="X51" s="285"/>
      <c r="Y51" s="281" t="s">
        <v>110</v>
      </c>
      <c r="Z51" s="284"/>
      <c r="AA51" s="284"/>
      <c r="AB51" s="283" t="s">
        <v>111</v>
      </c>
      <c r="AC51" s="285"/>
      <c r="AD51" s="267" t="s">
        <v>110</v>
      </c>
      <c r="AE51" s="284"/>
      <c r="AF51" s="284"/>
      <c r="AG51" s="268" t="s">
        <v>111</v>
      </c>
      <c r="AH51" s="46"/>
      <c r="AI51" s="131">
        <f t="shared" si="28"/>
        <v>0</v>
      </c>
      <c r="AJ51" s="131">
        <f t="shared" si="29"/>
        <v>0</v>
      </c>
      <c r="AK51" s="131">
        <f t="shared" si="30"/>
        <v>0</v>
      </c>
      <c r="AL51" s="131">
        <f t="shared" si="31"/>
        <v>0</v>
      </c>
      <c r="AM51" s="131"/>
      <c r="AN51" s="131"/>
      <c r="AO51" s="143"/>
      <c r="AP51" s="142" t="str">
        <f>IF(OR(Summary!$G50=0,Summary!$G50=""),"fnord",Summary!$G50)</f>
        <v>fnord</v>
      </c>
      <c r="AQ51" s="146">
        <f t="shared" si="9"/>
        <v>0</v>
      </c>
      <c r="AR51" s="222"/>
      <c r="AS51" s="143"/>
      <c r="AT51" s="145" t="s">
        <v>269</v>
      </c>
      <c r="AU51" s="144">
        <f t="shared" si="10"/>
        <v>80</v>
      </c>
      <c r="AV51" s="152"/>
      <c r="AW51" s="214">
        <f t="shared" si="12"/>
        <v>0</v>
      </c>
      <c r="AX51" s="131"/>
      <c r="AY51" s="214">
        <f t="shared" si="14"/>
        <v>1</v>
      </c>
      <c r="AZ51" s="131"/>
      <c r="BA51" s="131"/>
      <c r="BB51" s="211">
        <f t="shared" ref="BB51:BO60" si="36">IF($N51=BB$10,IF($O51 = "",$M51 * -1,$M51),0)+IF($S51=BB$10,IF($T51 = "",$R51 * -1,$R51),0)+IF($Y51=BB$10,IF($Z51 = "",$X51 * -1,$X51),0)+IF($AD51=BB$10,IF($AE51 = "",$AC51* -1,$AC51 ),0)</f>
        <v>0</v>
      </c>
      <c r="BC51" s="211">
        <f t="shared" si="36"/>
        <v>0</v>
      </c>
      <c r="BD51" s="211">
        <f t="shared" si="36"/>
        <v>0</v>
      </c>
      <c r="BE51" s="211">
        <f t="shared" si="36"/>
        <v>0</v>
      </c>
      <c r="BF51" s="211">
        <f t="shared" si="36"/>
        <v>0</v>
      </c>
      <c r="BG51" s="211">
        <f t="shared" si="36"/>
        <v>0</v>
      </c>
      <c r="BH51" s="211">
        <f t="shared" si="36"/>
        <v>0</v>
      </c>
      <c r="BI51" s="211">
        <f t="shared" si="36"/>
        <v>0</v>
      </c>
      <c r="BJ51" s="211">
        <f t="shared" si="36"/>
        <v>0</v>
      </c>
      <c r="BK51" s="211">
        <f t="shared" si="36"/>
        <v>0</v>
      </c>
      <c r="BL51" s="211">
        <f t="shared" si="36"/>
        <v>0</v>
      </c>
      <c r="BM51" s="211">
        <f t="shared" si="36"/>
        <v>0</v>
      </c>
      <c r="BN51" s="211">
        <f t="shared" si="36"/>
        <v>0</v>
      </c>
      <c r="BO51" s="211">
        <f t="shared" si="36"/>
        <v>0</v>
      </c>
      <c r="BP51" s="131"/>
      <c r="BQ51" s="308">
        <f t="shared" si="32"/>
        <v>0</v>
      </c>
      <c r="BR51" s="308">
        <f t="shared" si="33"/>
        <v>0</v>
      </c>
      <c r="BS51" s="131"/>
      <c r="BT51" s="131"/>
      <c r="BU51" s="131"/>
    </row>
    <row r="52" spans="1:73" s="177" customFormat="1" ht="13.8" customHeight="1" x14ac:dyDescent="0.25">
      <c r="A52" s="131"/>
      <c r="B52" s="241">
        <f t="shared" si="34"/>
        <v>42</v>
      </c>
      <c r="C52" s="242">
        <f t="shared" si="35"/>
        <v>9931.57</v>
      </c>
      <c r="D52" s="256"/>
      <c r="E52" s="257"/>
      <c r="F52" s="247">
        <f t="shared" si="24"/>
        <v>0</v>
      </c>
      <c r="G52" s="266"/>
      <c r="H52" s="267"/>
      <c r="I52" s="267"/>
      <c r="J52" s="268"/>
      <c r="K52" s="244">
        <f t="shared" si="25"/>
        <v>42</v>
      </c>
      <c r="L52" s="245">
        <f t="shared" si="26"/>
        <v>0</v>
      </c>
      <c r="M52" s="280"/>
      <c r="N52" s="281" t="s">
        <v>110</v>
      </c>
      <c r="O52" s="323"/>
      <c r="P52" s="323"/>
      <c r="Q52" s="283" t="s">
        <v>111</v>
      </c>
      <c r="R52" s="280"/>
      <c r="S52" s="281" t="s">
        <v>110</v>
      </c>
      <c r="T52" s="323"/>
      <c r="U52" s="323"/>
      <c r="V52" s="283" t="s">
        <v>111</v>
      </c>
      <c r="W52" s="246">
        <f t="shared" si="27"/>
        <v>42</v>
      </c>
      <c r="X52" s="285"/>
      <c r="Y52" s="281" t="s">
        <v>110</v>
      </c>
      <c r="Z52" s="284"/>
      <c r="AA52" s="284"/>
      <c r="AB52" s="283" t="s">
        <v>111</v>
      </c>
      <c r="AC52" s="285"/>
      <c r="AD52" s="267" t="s">
        <v>110</v>
      </c>
      <c r="AE52" s="284"/>
      <c r="AF52" s="284"/>
      <c r="AG52" s="268" t="s">
        <v>111</v>
      </c>
      <c r="AH52" s="46"/>
      <c r="AI52" s="131">
        <f t="shared" si="28"/>
        <v>0</v>
      </c>
      <c r="AJ52" s="131">
        <f t="shared" si="29"/>
        <v>0</v>
      </c>
      <c r="AK52" s="131">
        <f t="shared" si="30"/>
        <v>0</v>
      </c>
      <c r="AL52" s="131">
        <f t="shared" si="31"/>
        <v>0</v>
      </c>
      <c r="AM52" s="131"/>
      <c r="AN52" s="131"/>
      <c r="AO52" s="143"/>
      <c r="AP52" s="147" t="str">
        <f>IF(OR(Summary!$G51=0,Summary!$G51=""),"fnord",Summary!$G51)</f>
        <v>fnord</v>
      </c>
      <c r="AQ52" s="150">
        <f t="shared" si="9"/>
        <v>0</v>
      </c>
      <c r="AR52" s="222"/>
      <c r="AS52" s="143"/>
      <c r="AT52" s="145" t="s">
        <v>270</v>
      </c>
      <c r="AU52" s="144">
        <f t="shared" si="10"/>
        <v>40</v>
      </c>
      <c r="AV52" s="152"/>
      <c r="AW52" s="214">
        <f t="shared" si="12"/>
        <v>0</v>
      </c>
      <c r="AX52" s="131"/>
      <c r="AY52" s="214">
        <f t="shared" si="14"/>
        <v>1</v>
      </c>
      <c r="AZ52" s="131"/>
      <c r="BA52" s="131"/>
      <c r="BB52" s="211">
        <f t="shared" si="36"/>
        <v>0</v>
      </c>
      <c r="BC52" s="211">
        <f t="shared" si="36"/>
        <v>0</v>
      </c>
      <c r="BD52" s="211">
        <f t="shared" si="36"/>
        <v>0</v>
      </c>
      <c r="BE52" s="211">
        <f t="shared" si="36"/>
        <v>0</v>
      </c>
      <c r="BF52" s="211">
        <f t="shared" si="36"/>
        <v>0</v>
      </c>
      <c r="BG52" s="211">
        <f t="shared" si="36"/>
        <v>0</v>
      </c>
      <c r="BH52" s="211">
        <f t="shared" si="36"/>
        <v>0</v>
      </c>
      <c r="BI52" s="211">
        <f t="shared" si="36"/>
        <v>0</v>
      </c>
      <c r="BJ52" s="211">
        <f t="shared" si="36"/>
        <v>0</v>
      </c>
      <c r="BK52" s="211">
        <f t="shared" si="36"/>
        <v>0</v>
      </c>
      <c r="BL52" s="211">
        <f t="shared" si="36"/>
        <v>0</v>
      </c>
      <c r="BM52" s="211">
        <f t="shared" si="36"/>
        <v>0</v>
      </c>
      <c r="BN52" s="211">
        <f t="shared" si="36"/>
        <v>0</v>
      </c>
      <c r="BO52" s="211">
        <f t="shared" si="36"/>
        <v>0</v>
      </c>
      <c r="BP52" s="131"/>
      <c r="BQ52" s="308">
        <f t="shared" si="32"/>
        <v>0</v>
      </c>
      <c r="BR52" s="308">
        <f t="shared" si="33"/>
        <v>0</v>
      </c>
      <c r="BS52" s="131"/>
      <c r="BT52" s="131"/>
      <c r="BU52" s="131"/>
    </row>
    <row r="53" spans="1:73" s="177" customFormat="1" ht="13.8" customHeight="1" x14ac:dyDescent="0.25">
      <c r="A53" s="131"/>
      <c r="B53" s="241">
        <f t="shared" si="34"/>
        <v>43</v>
      </c>
      <c r="C53" s="242">
        <f t="shared" si="35"/>
        <v>9931.57</v>
      </c>
      <c r="D53" s="256"/>
      <c r="E53" s="257"/>
      <c r="F53" s="247">
        <f t="shared" si="24"/>
        <v>0</v>
      </c>
      <c r="G53" s="266"/>
      <c r="H53" s="267"/>
      <c r="I53" s="267"/>
      <c r="J53" s="268"/>
      <c r="K53" s="244">
        <f t="shared" si="25"/>
        <v>43</v>
      </c>
      <c r="L53" s="245">
        <f t="shared" si="26"/>
        <v>0</v>
      </c>
      <c r="M53" s="280"/>
      <c r="N53" s="281" t="s">
        <v>110</v>
      </c>
      <c r="O53" s="323"/>
      <c r="P53" s="323"/>
      <c r="Q53" s="283" t="s">
        <v>111</v>
      </c>
      <c r="R53" s="280"/>
      <c r="S53" s="281" t="s">
        <v>110</v>
      </c>
      <c r="T53" s="323"/>
      <c r="U53" s="323"/>
      <c r="V53" s="283" t="s">
        <v>111</v>
      </c>
      <c r="W53" s="246">
        <f t="shared" si="27"/>
        <v>43</v>
      </c>
      <c r="X53" s="285"/>
      <c r="Y53" s="281" t="s">
        <v>110</v>
      </c>
      <c r="Z53" s="284"/>
      <c r="AA53" s="284"/>
      <c r="AB53" s="283" t="s">
        <v>111</v>
      </c>
      <c r="AC53" s="285"/>
      <c r="AD53" s="267" t="s">
        <v>110</v>
      </c>
      <c r="AE53" s="284"/>
      <c r="AF53" s="284"/>
      <c r="AG53" s="268" t="s">
        <v>111</v>
      </c>
      <c r="AH53" s="46"/>
      <c r="AI53" s="131">
        <f t="shared" si="28"/>
        <v>0</v>
      </c>
      <c r="AJ53" s="131">
        <f t="shared" si="29"/>
        <v>0</v>
      </c>
      <c r="AK53" s="131">
        <f t="shared" si="30"/>
        <v>0</v>
      </c>
      <c r="AL53" s="131">
        <f t="shared" si="31"/>
        <v>0</v>
      </c>
      <c r="AM53" s="131"/>
      <c r="AN53" s="131"/>
      <c r="AO53" s="143"/>
      <c r="AP53" s="131"/>
      <c r="AQ53" s="143"/>
      <c r="AR53" s="222"/>
      <c r="AS53" s="143"/>
      <c r="AT53" s="151" t="s">
        <v>245</v>
      </c>
      <c r="AU53" s="216">
        <f t="shared" si="10"/>
        <v>1700</v>
      </c>
      <c r="AV53" s="152"/>
      <c r="AW53" s="215">
        <f t="shared" si="12"/>
        <v>0</v>
      </c>
      <c r="AX53" s="131"/>
      <c r="AY53" s="214">
        <f t="shared" si="14"/>
        <v>3</v>
      </c>
      <c r="AZ53" s="131"/>
      <c r="BA53" s="131"/>
      <c r="BB53" s="211">
        <f t="shared" si="36"/>
        <v>0</v>
      </c>
      <c r="BC53" s="211">
        <f t="shared" si="36"/>
        <v>0</v>
      </c>
      <c r="BD53" s="211">
        <f t="shared" si="36"/>
        <v>0</v>
      </c>
      <c r="BE53" s="211">
        <f t="shared" si="36"/>
        <v>0</v>
      </c>
      <c r="BF53" s="211">
        <f t="shared" si="36"/>
        <v>0</v>
      </c>
      <c r="BG53" s="211">
        <f t="shared" si="36"/>
        <v>0</v>
      </c>
      <c r="BH53" s="211">
        <f t="shared" si="36"/>
        <v>0</v>
      </c>
      <c r="BI53" s="211">
        <f t="shared" si="36"/>
        <v>0</v>
      </c>
      <c r="BJ53" s="211">
        <f t="shared" si="36"/>
        <v>0</v>
      </c>
      <c r="BK53" s="211">
        <f t="shared" si="36"/>
        <v>0</v>
      </c>
      <c r="BL53" s="211">
        <f t="shared" si="36"/>
        <v>0</v>
      </c>
      <c r="BM53" s="211">
        <f t="shared" si="36"/>
        <v>0</v>
      </c>
      <c r="BN53" s="211">
        <f t="shared" si="36"/>
        <v>0</v>
      </c>
      <c r="BO53" s="211">
        <f t="shared" si="36"/>
        <v>0</v>
      </c>
      <c r="BP53" s="131"/>
      <c r="BQ53" s="308">
        <f t="shared" si="32"/>
        <v>0</v>
      </c>
      <c r="BR53" s="308">
        <f t="shared" si="33"/>
        <v>0</v>
      </c>
      <c r="BS53" s="131"/>
      <c r="BT53" s="131"/>
      <c r="BU53" s="131"/>
    </row>
    <row r="54" spans="1:73" s="177" customFormat="1" ht="13.8" customHeight="1" x14ac:dyDescent="0.25">
      <c r="A54" s="131"/>
      <c r="B54" s="241">
        <f t="shared" si="34"/>
        <v>44</v>
      </c>
      <c r="C54" s="242">
        <f t="shared" si="35"/>
        <v>9931.57</v>
      </c>
      <c r="D54" s="256"/>
      <c r="E54" s="257"/>
      <c r="F54" s="247">
        <f t="shared" si="24"/>
        <v>0</v>
      </c>
      <c r="G54" s="266"/>
      <c r="H54" s="267"/>
      <c r="I54" s="267"/>
      <c r="J54" s="268"/>
      <c r="K54" s="244">
        <f t="shared" si="25"/>
        <v>44</v>
      </c>
      <c r="L54" s="245">
        <f t="shared" si="26"/>
        <v>0</v>
      </c>
      <c r="M54" s="280"/>
      <c r="N54" s="281" t="s">
        <v>110</v>
      </c>
      <c r="O54" s="323"/>
      <c r="P54" s="323"/>
      <c r="Q54" s="283" t="s">
        <v>111</v>
      </c>
      <c r="R54" s="280"/>
      <c r="S54" s="281" t="s">
        <v>110</v>
      </c>
      <c r="T54" s="323"/>
      <c r="U54" s="323"/>
      <c r="V54" s="283" t="s">
        <v>111</v>
      </c>
      <c r="W54" s="246">
        <f t="shared" si="27"/>
        <v>44</v>
      </c>
      <c r="X54" s="285"/>
      <c r="Y54" s="281" t="s">
        <v>110</v>
      </c>
      <c r="Z54" s="284"/>
      <c r="AA54" s="284"/>
      <c r="AB54" s="283" t="s">
        <v>111</v>
      </c>
      <c r="AC54" s="285"/>
      <c r="AD54" s="267" t="s">
        <v>110</v>
      </c>
      <c r="AE54" s="284"/>
      <c r="AF54" s="284"/>
      <c r="AG54" s="268" t="s">
        <v>111</v>
      </c>
      <c r="AH54" s="46"/>
      <c r="AI54" s="131">
        <f t="shared" si="28"/>
        <v>0</v>
      </c>
      <c r="AJ54" s="131">
        <f t="shared" si="29"/>
        <v>0</v>
      </c>
      <c r="AK54" s="131">
        <f t="shared" si="30"/>
        <v>0</v>
      </c>
      <c r="AL54" s="131">
        <f t="shared" si="31"/>
        <v>0</v>
      </c>
      <c r="AM54" s="131"/>
      <c r="AN54" s="131"/>
      <c r="AO54" s="143"/>
      <c r="AP54" s="131"/>
      <c r="AQ54" s="143"/>
      <c r="AR54" s="222"/>
      <c r="AS54" s="143"/>
      <c r="AT54" s="152"/>
      <c r="AU54" s="131"/>
      <c r="AV54" s="152"/>
      <c r="AW54" s="131"/>
      <c r="AX54" s="131"/>
      <c r="AY54" s="131"/>
      <c r="AZ54" s="131"/>
      <c r="BA54" s="131"/>
      <c r="BB54" s="211">
        <f t="shared" si="36"/>
        <v>0</v>
      </c>
      <c r="BC54" s="211">
        <f t="shared" si="36"/>
        <v>0</v>
      </c>
      <c r="BD54" s="211">
        <f t="shared" si="36"/>
        <v>0</v>
      </c>
      <c r="BE54" s="211">
        <f t="shared" si="36"/>
        <v>0</v>
      </c>
      <c r="BF54" s="211">
        <f t="shared" si="36"/>
        <v>0</v>
      </c>
      <c r="BG54" s="211">
        <f t="shared" si="36"/>
        <v>0</v>
      </c>
      <c r="BH54" s="211">
        <f t="shared" si="36"/>
        <v>0</v>
      </c>
      <c r="BI54" s="211">
        <f t="shared" si="36"/>
        <v>0</v>
      </c>
      <c r="BJ54" s="211">
        <f t="shared" si="36"/>
        <v>0</v>
      </c>
      <c r="BK54" s="211">
        <f t="shared" si="36"/>
        <v>0</v>
      </c>
      <c r="BL54" s="211">
        <f t="shared" si="36"/>
        <v>0</v>
      </c>
      <c r="BM54" s="211">
        <f t="shared" si="36"/>
        <v>0</v>
      </c>
      <c r="BN54" s="211">
        <f t="shared" si="36"/>
        <v>0</v>
      </c>
      <c r="BO54" s="211">
        <f t="shared" si="36"/>
        <v>0</v>
      </c>
      <c r="BP54" s="131"/>
      <c r="BQ54" s="308">
        <f t="shared" si="32"/>
        <v>0</v>
      </c>
      <c r="BR54" s="308">
        <f t="shared" si="33"/>
        <v>0</v>
      </c>
      <c r="BS54" s="131"/>
      <c r="BT54" s="131"/>
      <c r="BU54" s="131"/>
    </row>
    <row r="55" spans="1:73" s="177" customFormat="1" ht="13.8" customHeight="1" x14ac:dyDescent="0.25">
      <c r="A55" s="131"/>
      <c r="B55" s="241">
        <f t="shared" si="34"/>
        <v>45</v>
      </c>
      <c r="C55" s="242">
        <f t="shared" si="35"/>
        <v>9931.57</v>
      </c>
      <c r="D55" s="256"/>
      <c r="E55" s="257"/>
      <c r="F55" s="247">
        <f t="shared" si="24"/>
        <v>0</v>
      </c>
      <c r="G55" s="266"/>
      <c r="H55" s="267"/>
      <c r="I55" s="267"/>
      <c r="J55" s="268"/>
      <c r="K55" s="244">
        <f t="shared" si="25"/>
        <v>45</v>
      </c>
      <c r="L55" s="245">
        <f t="shared" si="26"/>
        <v>0</v>
      </c>
      <c r="M55" s="280"/>
      <c r="N55" s="281" t="s">
        <v>110</v>
      </c>
      <c r="O55" s="323"/>
      <c r="P55" s="323"/>
      <c r="Q55" s="283" t="s">
        <v>111</v>
      </c>
      <c r="R55" s="280"/>
      <c r="S55" s="281" t="s">
        <v>110</v>
      </c>
      <c r="T55" s="323"/>
      <c r="U55" s="323"/>
      <c r="V55" s="283" t="s">
        <v>111</v>
      </c>
      <c r="W55" s="246">
        <f t="shared" si="27"/>
        <v>45</v>
      </c>
      <c r="X55" s="285"/>
      <c r="Y55" s="281" t="s">
        <v>110</v>
      </c>
      <c r="Z55" s="284"/>
      <c r="AA55" s="284"/>
      <c r="AB55" s="283" t="s">
        <v>111</v>
      </c>
      <c r="AC55" s="285"/>
      <c r="AD55" s="267" t="s">
        <v>110</v>
      </c>
      <c r="AE55" s="284"/>
      <c r="AF55" s="284"/>
      <c r="AG55" s="268" t="s">
        <v>111</v>
      </c>
      <c r="AH55" s="46"/>
      <c r="AI55" s="131">
        <f t="shared" si="28"/>
        <v>0</v>
      </c>
      <c r="AJ55" s="131">
        <f t="shared" si="29"/>
        <v>0</v>
      </c>
      <c r="AK55" s="131">
        <f t="shared" si="30"/>
        <v>0</v>
      </c>
      <c r="AL55" s="131">
        <f t="shared" si="31"/>
        <v>0</v>
      </c>
      <c r="AM55" s="131"/>
      <c r="AN55" s="131"/>
      <c r="AO55" s="143"/>
      <c r="AP55" s="131"/>
      <c r="AQ55" s="143"/>
      <c r="AR55" s="222"/>
      <c r="AS55" s="143"/>
      <c r="AT55" s="152"/>
      <c r="AU55" s="131"/>
      <c r="AV55" s="152"/>
      <c r="AW55" s="131"/>
      <c r="AX55" s="131"/>
      <c r="AY55" s="131"/>
      <c r="AZ55" s="131"/>
      <c r="BA55" s="131"/>
      <c r="BB55" s="211">
        <f t="shared" si="36"/>
        <v>0</v>
      </c>
      <c r="BC55" s="211">
        <f t="shared" si="36"/>
        <v>0</v>
      </c>
      <c r="BD55" s="211">
        <f t="shared" si="36"/>
        <v>0</v>
      </c>
      <c r="BE55" s="211">
        <f t="shared" si="36"/>
        <v>0</v>
      </c>
      <c r="BF55" s="211">
        <f t="shared" si="36"/>
        <v>0</v>
      </c>
      <c r="BG55" s="211">
        <f t="shared" si="36"/>
        <v>0</v>
      </c>
      <c r="BH55" s="211">
        <f t="shared" si="36"/>
        <v>0</v>
      </c>
      <c r="BI55" s="211">
        <f t="shared" si="36"/>
        <v>0</v>
      </c>
      <c r="BJ55" s="211">
        <f t="shared" si="36"/>
        <v>0</v>
      </c>
      <c r="BK55" s="211">
        <f t="shared" si="36"/>
        <v>0</v>
      </c>
      <c r="BL55" s="211">
        <f t="shared" si="36"/>
        <v>0</v>
      </c>
      <c r="BM55" s="211">
        <f t="shared" si="36"/>
        <v>0</v>
      </c>
      <c r="BN55" s="211">
        <f t="shared" si="36"/>
        <v>0</v>
      </c>
      <c r="BO55" s="211">
        <f t="shared" si="36"/>
        <v>0</v>
      </c>
      <c r="BP55" s="131"/>
      <c r="BQ55" s="308">
        <f t="shared" si="32"/>
        <v>0</v>
      </c>
      <c r="BR55" s="308">
        <f t="shared" si="33"/>
        <v>0</v>
      </c>
      <c r="BS55" s="131"/>
      <c r="BT55" s="131"/>
      <c r="BU55" s="131"/>
    </row>
    <row r="56" spans="1:73" s="177" customFormat="1" ht="13.8" customHeight="1" x14ac:dyDescent="0.25">
      <c r="A56" s="131"/>
      <c r="B56" s="241">
        <f t="shared" si="34"/>
        <v>46</v>
      </c>
      <c r="C56" s="242">
        <f t="shared" si="35"/>
        <v>9931.57</v>
      </c>
      <c r="D56" s="256"/>
      <c r="E56" s="257"/>
      <c r="F56" s="247">
        <f t="shared" si="24"/>
        <v>0</v>
      </c>
      <c r="G56" s="266"/>
      <c r="H56" s="267"/>
      <c r="I56" s="267"/>
      <c r="J56" s="268"/>
      <c r="K56" s="244">
        <f t="shared" si="25"/>
        <v>46</v>
      </c>
      <c r="L56" s="245">
        <f t="shared" si="26"/>
        <v>0</v>
      </c>
      <c r="M56" s="280"/>
      <c r="N56" s="281" t="s">
        <v>110</v>
      </c>
      <c r="O56" s="323"/>
      <c r="P56" s="323"/>
      <c r="Q56" s="283" t="s">
        <v>111</v>
      </c>
      <c r="R56" s="280"/>
      <c r="S56" s="281" t="s">
        <v>110</v>
      </c>
      <c r="T56" s="323"/>
      <c r="U56" s="323"/>
      <c r="V56" s="283" t="s">
        <v>111</v>
      </c>
      <c r="W56" s="246">
        <f t="shared" si="27"/>
        <v>46</v>
      </c>
      <c r="X56" s="285"/>
      <c r="Y56" s="281" t="s">
        <v>110</v>
      </c>
      <c r="Z56" s="284"/>
      <c r="AA56" s="284"/>
      <c r="AB56" s="283" t="s">
        <v>111</v>
      </c>
      <c r="AC56" s="285"/>
      <c r="AD56" s="267" t="s">
        <v>110</v>
      </c>
      <c r="AE56" s="284"/>
      <c r="AF56" s="284"/>
      <c r="AG56" s="268" t="s">
        <v>111</v>
      </c>
      <c r="AH56" s="46"/>
      <c r="AI56" s="131">
        <f t="shared" si="28"/>
        <v>0</v>
      </c>
      <c r="AJ56" s="131">
        <f t="shared" si="29"/>
        <v>0</v>
      </c>
      <c r="AK56" s="131">
        <f t="shared" si="30"/>
        <v>0</v>
      </c>
      <c r="AL56" s="131">
        <f t="shared" si="31"/>
        <v>0</v>
      </c>
      <c r="AM56" s="131"/>
      <c r="AN56" s="131"/>
      <c r="AO56" s="143"/>
      <c r="AP56" s="131"/>
      <c r="AQ56" s="143"/>
      <c r="AR56" s="222"/>
      <c r="AS56" s="143"/>
      <c r="AT56" s="152"/>
      <c r="AU56" s="131"/>
      <c r="AV56" s="152"/>
      <c r="AW56" s="131"/>
      <c r="AX56" s="131"/>
      <c r="AY56" s="131"/>
      <c r="AZ56" s="131"/>
      <c r="BA56" s="131"/>
      <c r="BB56" s="211">
        <f t="shared" si="36"/>
        <v>0</v>
      </c>
      <c r="BC56" s="211">
        <f t="shared" si="36"/>
        <v>0</v>
      </c>
      <c r="BD56" s="211">
        <f t="shared" si="36"/>
        <v>0</v>
      </c>
      <c r="BE56" s="211">
        <f t="shared" si="36"/>
        <v>0</v>
      </c>
      <c r="BF56" s="211">
        <f t="shared" si="36"/>
        <v>0</v>
      </c>
      <c r="BG56" s="211">
        <f t="shared" si="36"/>
        <v>0</v>
      </c>
      <c r="BH56" s="211">
        <f t="shared" si="36"/>
        <v>0</v>
      </c>
      <c r="BI56" s="211">
        <f t="shared" si="36"/>
        <v>0</v>
      </c>
      <c r="BJ56" s="211">
        <f t="shared" si="36"/>
        <v>0</v>
      </c>
      <c r="BK56" s="211">
        <f t="shared" si="36"/>
        <v>0</v>
      </c>
      <c r="BL56" s="211">
        <f t="shared" si="36"/>
        <v>0</v>
      </c>
      <c r="BM56" s="211">
        <f t="shared" si="36"/>
        <v>0</v>
      </c>
      <c r="BN56" s="211">
        <f t="shared" si="36"/>
        <v>0</v>
      </c>
      <c r="BO56" s="211">
        <f t="shared" si="36"/>
        <v>0</v>
      </c>
      <c r="BP56" s="131"/>
      <c r="BQ56" s="308">
        <f t="shared" si="32"/>
        <v>0</v>
      </c>
      <c r="BR56" s="308">
        <f t="shared" si="33"/>
        <v>0</v>
      </c>
      <c r="BS56" s="131"/>
      <c r="BT56" s="131"/>
      <c r="BU56" s="131"/>
    </row>
    <row r="57" spans="1:73" s="177" customFormat="1" ht="13.8" customHeight="1" x14ac:dyDescent="0.25">
      <c r="A57" s="131"/>
      <c r="B57" s="241">
        <f t="shared" si="34"/>
        <v>47</v>
      </c>
      <c r="C57" s="242">
        <f t="shared" si="35"/>
        <v>9931.57</v>
      </c>
      <c r="D57" s="256"/>
      <c r="E57" s="257"/>
      <c r="F57" s="247">
        <f t="shared" si="24"/>
        <v>0</v>
      </c>
      <c r="G57" s="266"/>
      <c r="H57" s="267"/>
      <c r="I57" s="267"/>
      <c r="J57" s="268"/>
      <c r="K57" s="244">
        <f t="shared" si="25"/>
        <v>47</v>
      </c>
      <c r="L57" s="245">
        <f t="shared" si="26"/>
        <v>0</v>
      </c>
      <c r="M57" s="280"/>
      <c r="N57" s="281" t="s">
        <v>110</v>
      </c>
      <c r="O57" s="323"/>
      <c r="P57" s="323"/>
      <c r="Q57" s="283" t="s">
        <v>111</v>
      </c>
      <c r="R57" s="280"/>
      <c r="S57" s="281" t="s">
        <v>110</v>
      </c>
      <c r="T57" s="323"/>
      <c r="U57" s="323"/>
      <c r="V57" s="283" t="s">
        <v>111</v>
      </c>
      <c r="W57" s="246">
        <f t="shared" si="27"/>
        <v>47</v>
      </c>
      <c r="X57" s="285"/>
      <c r="Y57" s="281" t="s">
        <v>110</v>
      </c>
      <c r="Z57" s="284"/>
      <c r="AA57" s="284"/>
      <c r="AB57" s="283" t="s">
        <v>111</v>
      </c>
      <c r="AC57" s="285"/>
      <c r="AD57" s="267" t="s">
        <v>110</v>
      </c>
      <c r="AE57" s="284"/>
      <c r="AF57" s="284"/>
      <c r="AG57" s="268" t="s">
        <v>111</v>
      </c>
      <c r="AH57" s="46"/>
      <c r="AI57" s="131">
        <f t="shared" si="28"/>
        <v>0</v>
      </c>
      <c r="AJ57" s="131">
        <f t="shared" si="29"/>
        <v>0</v>
      </c>
      <c r="AK57" s="131">
        <f t="shared" si="30"/>
        <v>0</v>
      </c>
      <c r="AL57" s="131">
        <f t="shared" si="31"/>
        <v>0</v>
      </c>
      <c r="AM57" s="131"/>
      <c r="AN57" s="131"/>
      <c r="AO57" s="143"/>
      <c r="AP57" s="131"/>
      <c r="AQ57" s="143"/>
      <c r="AR57" s="222"/>
      <c r="AS57" s="143"/>
      <c r="AT57" s="152"/>
      <c r="AU57" s="131"/>
      <c r="AV57" s="152"/>
      <c r="AW57" s="131"/>
      <c r="AX57" s="131"/>
      <c r="AY57" s="131"/>
      <c r="AZ57" s="131"/>
      <c r="BA57" s="131"/>
      <c r="BB57" s="211">
        <f t="shared" si="36"/>
        <v>0</v>
      </c>
      <c r="BC57" s="211">
        <f t="shared" si="36"/>
        <v>0</v>
      </c>
      <c r="BD57" s="211">
        <f t="shared" si="36"/>
        <v>0</v>
      </c>
      <c r="BE57" s="211">
        <f t="shared" si="36"/>
        <v>0</v>
      </c>
      <c r="BF57" s="211">
        <f t="shared" si="36"/>
        <v>0</v>
      </c>
      <c r="BG57" s="211">
        <f t="shared" si="36"/>
        <v>0</v>
      </c>
      <c r="BH57" s="211">
        <f t="shared" si="36"/>
        <v>0</v>
      </c>
      <c r="BI57" s="211">
        <f t="shared" si="36"/>
        <v>0</v>
      </c>
      <c r="BJ57" s="211">
        <f t="shared" si="36"/>
        <v>0</v>
      </c>
      <c r="BK57" s="211">
        <f t="shared" si="36"/>
        <v>0</v>
      </c>
      <c r="BL57" s="211">
        <f t="shared" si="36"/>
        <v>0</v>
      </c>
      <c r="BM57" s="211">
        <f t="shared" si="36"/>
        <v>0</v>
      </c>
      <c r="BN57" s="211">
        <f t="shared" si="36"/>
        <v>0</v>
      </c>
      <c r="BO57" s="211">
        <f t="shared" si="36"/>
        <v>0</v>
      </c>
      <c r="BP57" s="131"/>
      <c r="BQ57" s="308">
        <f t="shared" si="32"/>
        <v>0</v>
      </c>
      <c r="BR57" s="308">
        <f t="shared" si="33"/>
        <v>0</v>
      </c>
      <c r="BS57" s="131"/>
      <c r="BT57" s="131"/>
      <c r="BU57" s="131"/>
    </row>
    <row r="58" spans="1:73" s="177" customFormat="1" ht="13.8" customHeight="1" x14ac:dyDescent="0.25">
      <c r="A58" s="131"/>
      <c r="B58" s="241">
        <f t="shared" si="34"/>
        <v>48</v>
      </c>
      <c r="C58" s="242">
        <f t="shared" si="35"/>
        <v>9931.57</v>
      </c>
      <c r="D58" s="256"/>
      <c r="E58" s="257"/>
      <c r="F58" s="247">
        <f t="shared" si="24"/>
        <v>0</v>
      </c>
      <c r="G58" s="266"/>
      <c r="H58" s="267"/>
      <c r="I58" s="267"/>
      <c r="J58" s="268"/>
      <c r="K58" s="244">
        <f t="shared" si="25"/>
        <v>48</v>
      </c>
      <c r="L58" s="245">
        <f t="shared" si="26"/>
        <v>0</v>
      </c>
      <c r="M58" s="280"/>
      <c r="N58" s="281" t="s">
        <v>110</v>
      </c>
      <c r="O58" s="323"/>
      <c r="P58" s="323"/>
      <c r="Q58" s="283" t="s">
        <v>111</v>
      </c>
      <c r="R58" s="280"/>
      <c r="S58" s="281" t="s">
        <v>110</v>
      </c>
      <c r="T58" s="323"/>
      <c r="U58" s="323"/>
      <c r="V58" s="283" t="s">
        <v>111</v>
      </c>
      <c r="W58" s="246">
        <f t="shared" si="27"/>
        <v>48</v>
      </c>
      <c r="X58" s="285"/>
      <c r="Y58" s="281" t="s">
        <v>110</v>
      </c>
      <c r="Z58" s="284"/>
      <c r="AA58" s="284"/>
      <c r="AB58" s="283" t="s">
        <v>111</v>
      </c>
      <c r="AC58" s="285"/>
      <c r="AD58" s="267" t="s">
        <v>110</v>
      </c>
      <c r="AE58" s="284"/>
      <c r="AF58" s="284"/>
      <c r="AG58" s="268" t="s">
        <v>111</v>
      </c>
      <c r="AH58" s="46"/>
      <c r="AI58" s="131">
        <f t="shared" si="28"/>
        <v>0</v>
      </c>
      <c r="AJ58" s="131">
        <f t="shared" si="29"/>
        <v>0</v>
      </c>
      <c r="AK58" s="131">
        <f t="shared" si="30"/>
        <v>0</v>
      </c>
      <c r="AL58" s="131">
        <f t="shared" si="31"/>
        <v>0</v>
      </c>
      <c r="AM58" s="131"/>
      <c r="AN58" s="131"/>
      <c r="AO58" s="143"/>
      <c r="AP58" s="131"/>
      <c r="AQ58" s="143"/>
      <c r="AR58" s="222"/>
      <c r="AS58" s="143"/>
      <c r="AT58" s="152"/>
      <c r="AU58" s="131"/>
      <c r="AV58" s="152"/>
      <c r="AW58" s="131"/>
      <c r="AX58" s="131"/>
      <c r="AY58" s="131"/>
      <c r="AZ58" s="131"/>
      <c r="BA58" s="131"/>
      <c r="BB58" s="211">
        <f t="shared" si="36"/>
        <v>0</v>
      </c>
      <c r="BC58" s="211">
        <f t="shared" si="36"/>
        <v>0</v>
      </c>
      <c r="BD58" s="211">
        <f t="shared" si="36"/>
        <v>0</v>
      </c>
      <c r="BE58" s="211">
        <f t="shared" si="36"/>
        <v>0</v>
      </c>
      <c r="BF58" s="211">
        <f t="shared" si="36"/>
        <v>0</v>
      </c>
      <c r="BG58" s="211">
        <f t="shared" si="36"/>
        <v>0</v>
      </c>
      <c r="BH58" s="211">
        <f t="shared" si="36"/>
        <v>0</v>
      </c>
      <c r="BI58" s="211">
        <f t="shared" si="36"/>
        <v>0</v>
      </c>
      <c r="BJ58" s="211">
        <f t="shared" si="36"/>
        <v>0</v>
      </c>
      <c r="BK58" s="211">
        <f t="shared" si="36"/>
        <v>0</v>
      </c>
      <c r="BL58" s="211">
        <f t="shared" si="36"/>
        <v>0</v>
      </c>
      <c r="BM58" s="211">
        <f t="shared" si="36"/>
        <v>0</v>
      </c>
      <c r="BN58" s="211">
        <f t="shared" si="36"/>
        <v>0</v>
      </c>
      <c r="BO58" s="211">
        <f t="shared" si="36"/>
        <v>0</v>
      </c>
      <c r="BP58" s="131"/>
      <c r="BQ58" s="308">
        <f t="shared" si="32"/>
        <v>0</v>
      </c>
      <c r="BR58" s="308">
        <f t="shared" si="33"/>
        <v>0</v>
      </c>
      <c r="BS58" s="131"/>
      <c r="BT58" s="131"/>
      <c r="BU58" s="131"/>
    </row>
    <row r="59" spans="1:73" s="177" customFormat="1" ht="13.8" customHeight="1" x14ac:dyDescent="0.25">
      <c r="A59" s="131"/>
      <c r="B59" s="241">
        <f t="shared" si="34"/>
        <v>49</v>
      </c>
      <c r="C59" s="242">
        <f t="shared" si="35"/>
        <v>9931.57</v>
      </c>
      <c r="D59" s="256"/>
      <c r="E59" s="257"/>
      <c r="F59" s="247">
        <f t="shared" si="24"/>
        <v>0</v>
      </c>
      <c r="G59" s="266"/>
      <c r="H59" s="267"/>
      <c r="I59" s="267"/>
      <c r="J59" s="268"/>
      <c r="K59" s="244">
        <f t="shared" si="25"/>
        <v>49</v>
      </c>
      <c r="L59" s="245">
        <f t="shared" si="26"/>
        <v>0</v>
      </c>
      <c r="M59" s="280"/>
      <c r="N59" s="281" t="s">
        <v>110</v>
      </c>
      <c r="O59" s="323"/>
      <c r="P59" s="323"/>
      <c r="Q59" s="283" t="s">
        <v>111</v>
      </c>
      <c r="R59" s="280"/>
      <c r="S59" s="281" t="s">
        <v>110</v>
      </c>
      <c r="T59" s="323"/>
      <c r="U59" s="323"/>
      <c r="V59" s="283" t="s">
        <v>111</v>
      </c>
      <c r="W59" s="246">
        <f t="shared" si="27"/>
        <v>49</v>
      </c>
      <c r="X59" s="285"/>
      <c r="Y59" s="281" t="s">
        <v>110</v>
      </c>
      <c r="Z59" s="284"/>
      <c r="AA59" s="284"/>
      <c r="AB59" s="283" t="s">
        <v>111</v>
      </c>
      <c r="AC59" s="285"/>
      <c r="AD59" s="267" t="s">
        <v>110</v>
      </c>
      <c r="AE59" s="284"/>
      <c r="AF59" s="284"/>
      <c r="AG59" s="268" t="s">
        <v>111</v>
      </c>
      <c r="AH59" s="46"/>
      <c r="AI59" s="131">
        <f t="shared" si="28"/>
        <v>0</v>
      </c>
      <c r="AJ59" s="131">
        <f t="shared" si="29"/>
        <v>0</v>
      </c>
      <c r="AK59" s="131">
        <f t="shared" si="30"/>
        <v>0</v>
      </c>
      <c r="AL59" s="131">
        <f t="shared" si="31"/>
        <v>0</v>
      </c>
      <c r="AM59" s="131"/>
      <c r="AN59" s="131"/>
      <c r="AO59" s="143"/>
      <c r="AP59" s="131"/>
      <c r="AQ59" s="143"/>
      <c r="AR59" s="222"/>
      <c r="AS59" s="143"/>
      <c r="AT59" s="152"/>
      <c r="AU59" s="131"/>
      <c r="AV59" s="152"/>
      <c r="AW59" s="131"/>
      <c r="AX59" s="131"/>
      <c r="AY59" s="131"/>
      <c r="AZ59" s="131"/>
      <c r="BA59" s="131"/>
      <c r="BB59" s="211">
        <f t="shared" si="36"/>
        <v>0</v>
      </c>
      <c r="BC59" s="211">
        <f t="shared" si="36"/>
        <v>0</v>
      </c>
      <c r="BD59" s="211">
        <f t="shared" si="36"/>
        <v>0</v>
      </c>
      <c r="BE59" s="211">
        <f t="shared" si="36"/>
        <v>0</v>
      </c>
      <c r="BF59" s="211">
        <f t="shared" si="36"/>
        <v>0</v>
      </c>
      <c r="BG59" s="211">
        <f t="shared" si="36"/>
        <v>0</v>
      </c>
      <c r="BH59" s="211">
        <f t="shared" si="36"/>
        <v>0</v>
      </c>
      <c r="BI59" s="211">
        <f t="shared" si="36"/>
        <v>0</v>
      </c>
      <c r="BJ59" s="211">
        <f t="shared" si="36"/>
        <v>0</v>
      </c>
      <c r="BK59" s="211">
        <f t="shared" si="36"/>
        <v>0</v>
      </c>
      <c r="BL59" s="211">
        <f t="shared" si="36"/>
        <v>0</v>
      </c>
      <c r="BM59" s="211">
        <f t="shared" si="36"/>
        <v>0</v>
      </c>
      <c r="BN59" s="211">
        <f t="shared" si="36"/>
        <v>0</v>
      </c>
      <c r="BO59" s="211">
        <f t="shared" si="36"/>
        <v>0</v>
      </c>
      <c r="BP59" s="131"/>
      <c r="BQ59" s="308">
        <f t="shared" si="32"/>
        <v>0</v>
      </c>
      <c r="BR59" s="308">
        <f t="shared" si="33"/>
        <v>0</v>
      </c>
      <c r="BS59" s="131"/>
      <c r="BT59" s="131"/>
      <c r="BU59" s="131"/>
    </row>
    <row r="60" spans="1:73" s="177" customFormat="1" ht="13.8" customHeight="1" x14ac:dyDescent="0.25">
      <c r="A60" s="131"/>
      <c r="B60" s="241">
        <f t="shared" si="34"/>
        <v>50</v>
      </c>
      <c r="C60" s="242">
        <f t="shared" si="35"/>
        <v>9931.57</v>
      </c>
      <c r="D60" s="256"/>
      <c r="E60" s="257"/>
      <c r="F60" s="247">
        <f t="shared" si="24"/>
        <v>0</v>
      </c>
      <c r="G60" s="266"/>
      <c r="H60" s="267"/>
      <c r="I60" s="267"/>
      <c r="J60" s="268"/>
      <c r="K60" s="244">
        <f t="shared" si="25"/>
        <v>50</v>
      </c>
      <c r="L60" s="245">
        <f t="shared" si="26"/>
        <v>0</v>
      </c>
      <c r="M60" s="280"/>
      <c r="N60" s="281" t="s">
        <v>110</v>
      </c>
      <c r="O60" s="323"/>
      <c r="P60" s="323"/>
      <c r="Q60" s="283" t="s">
        <v>111</v>
      </c>
      <c r="R60" s="285"/>
      <c r="S60" s="281" t="s">
        <v>110</v>
      </c>
      <c r="T60" s="323"/>
      <c r="U60" s="323"/>
      <c r="V60" s="283" t="s">
        <v>111</v>
      </c>
      <c r="W60" s="246">
        <f t="shared" si="27"/>
        <v>50</v>
      </c>
      <c r="X60" s="285"/>
      <c r="Y60" s="281" t="s">
        <v>110</v>
      </c>
      <c r="Z60" s="284"/>
      <c r="AA60" s="284"/>
      <c r="AB60" s="283" t="s">
        <v>111</v>
      </c>
      <c r="AC60" s="285"/>
      <c r="AD60" s="267" t="s">
        <v>110</v>
      </c>
      <c r="AE60" s="284"/>
      <c r="AF60" s="284"/>
      <c r="AG60" s="268" t="s">
        <v>111</v>
      </c>
      <c r="AH60" s="46"/>
      <c r="AI60" s="131">
        <f t="shared" si="28"/>
        <v>0</v>
      </c>
      <c r="AJ60" s="131">
        <f t="shared" si="29"/>
        <v>0</v>
      </c>
      <c r="AK60" s="131">
        <f t="shared" si="30"/>
        <v>0</v>
      </c>
      <c r="AL60" s="131">
        <f t="shared" si="31"/>
        <v>0</v>
      </c>
      <c r="AM60" s="131"/>
      <c r="AN60" s="131"/>
      <c r="AO60" s="143"/>
      <c r="AP60" s="131"/>
      <c r="AQ60" s="143"/>
      <c r="AR60" s="222"/>
      <c r="AS60" s="143"/>
      <c r="AT60" s="152"/>
      <c r="AU60" s="131"/>
      <c r="AV60" s="152"/>
      <c r="AW60" s="131"/>
      <c r="AX60" s="131"/>
      <c r="AY60" s="131"/>
      <c r="AZ60" s="131"/>
      <c r="BA60" s="131"/>
      <c r="BB60" s="211">
        <f t="shared" si="36"/>
        <v>0</v>
      </c>
      <c r="BC60" s="211">
        <f t="shared" si="36"/>
        <v>0</v>
      </c>
      <c r="BD60" s="211">
        <f t="shared" si="36"/>
        <v>0</v>
      </c>
      <c r="BE60" s="211">
        <f t="shared" si="36"/>
        <v>0</v>
      </c>
      <c r="BF60" s="211">
        <f t="shared" si="36"/>
        <v>0</v>
      </c>
      <c r="BG60" s="211">
        <f t="shared" si="36"/>
        <v>0</v>
      </c>
      <c r="BH60" s="211">
        <f t="shared" si="36"/>
        <v>0</v>
      </c>
      <c r="BI60" s="211">
        <f t="shared" si="36"/>
        <v>0</v>
      </c>
      <c r="BJ60" s="211">
        <f t="shared" si="36"/>
        <v>0</v>
      </c>
      <c r="BK60" s="211">
        <f t="shared" si="36"/>
        <v>0</v>
      </c>
      <c r="BL60" s="211">
        <f t="shared" si="36"/>
        <v>0</v>
      </c>
      <c r="BM60" s="211">
        <f t="shared" si="36"/>
        <v>0</v>
      </c>
      <c r="BN60" s="211">
        <f t="shared" si="36"/>
        <v>0</v>
      </c>
      <c r="BO60" s="211">
        <f t="shared" si="36"/>
        <v>0</v>
      </c>
      <c r="BP60" s="131"/>
      <c r="BQ60" s="308">
        <f t="shared" si="32"/>
        <v>0</v>
      </c>
      <c r="BR60" s="308">
        <f t="shared" si="33"/>
        <v>0</v>
      </c>
      <c r="BS60" s="131"/>
      <c r="BT60" s="131"/>
      <c r="BU60" s="131"/>
    </row>
    <row r="61" spans="1:73" s="177" customFormat="1" ht="13.8" customHeight="1" x14ac:dyDescent="0.25">
      <c r="A61" s="131"/>
      <c r="B61" s="241">
        <f t="shared" si="34"/>
        <v>51</v>
      </c>
      <c r="C61" s="242">
        <f t="shared" si="35"/>
        <v>9931.57</v>
      </c>
      <c r="D61" s="256"/>
      <c r="E61" s="257"/>
      <c r="F61" s="247">
        <f t="shared" si="24"/>
        <v>0</v>
      </c>
      <c r="G61" s="266"/>
      <c r="H61" s="267"/>
      <c r="I61" s="267"/>
      <c r="J61" s="268"/>
      <c r="K61" s="244">
        <f t="shared" si="25"/>
        <v>51</v>
      </c>
      <c r="L61" s="245">
        <f t="shared" si="26"/>
        <v>0</v>
      </c>
      <c r="M61" s="280"/>
      <c r="N61" s="281" t="s">
        <v>110</v>
      </c>
      <c r="O61" s="323"/>
      <c r="P61" s="323"/>
      <c r="Q61" s="283" t="s">
        <v>111</v>
      </c>
      <c r="R61" s="285"/>
      <c r="S61" s="281" t="s">
        <v>110</v>
      </c>
      <c r="T61" s="323"/>
      <c r="U61" s="323"/>
      <c r="V61" s="283" t="s">
        <v>111</v>
      </c>
      <c r="W61" s="246">
        <f t="shared" si="27"/>
        <v>51</v>
      </c>
      <c r="X61" s="285"/>
      <c r="Y61" s="281" t="s">
        <v>110</v>
      </c>
      <c r="Z61" s="284"/>
      <c r="AA61" s="284"/>
      <c r="AB61" s="283" t="s">
        <v>111</v>
      </c>
      <c r="AC61" s="285"/>
      <c r="AD61" s="267" t="s">
        <v>110</v>
      </c>
      <c r="AE61" s="284"/>
      <c r="AF61" s="284"/>
      <c r="AG61" s="268" t="s">
        <v>111</v>
      </c>
      <c r="AH61" s="46"/>
      <c r="AI61" s="131">
        <f t="shared" si="28"/>
        <v>0</v>
      </c>
      <c r="AJ61" s="131">
        <f t="shared" si="29"/>
        <v>0</v>
      </c>
      <c r="AK61" s="131">
        <f t="shared" si="30"/>
        <v>0</v>
      </c>
      <c r="AL61" s="131">
        <f t="shared" si="31"/>
        <v>0</v>
      </c>
      <c r="AM61" s="131"/>
      <c r="AN61" s="131"/>
      <c r="AO61" s="143"/>
      <c r="AP61" s="131"/>
      <c r="AQ61" s="143"/>
      <c r="AR61" s="222"/>
      <c r="AS61" s="143"/>
      <c r="AT61" s="152"/>
      <c r="AU61" s="131"/>
      <c r="AV61" s="152"/>
      <c r="AW61" s="131"/>
      <c r="AX61" s="131"/>
      <c r="AY61" s="131"/>
      <c r="AZ61" s="131"/>
      <c r="BA61" s="131"/>
      <c r="BB61" s="211">
        <f t="shared" ref="BB61:BO70" si="37">IF($N61=BB$10,IF($O61 = "",$M61 * -1,$M61),0)+IF($S61=BB$10,IF($T61 = "",$R61 * -1,$R61),0)+IF($Y61=BB$10,IF($Z61 = "",$X61 * -1,$X61),0)+IF($AD61=BB$10,IF($AE61 = "",$AC61* -1,$AC61 ),0)</f>
        <v>0</v>
      </c>
      <c r="BC61" s="211">
        <f t="shared" si="37"/>
        <v>0</v>
      </c>
      <c r="BD61" s="211">
        <f t="shared" si="37"/>
        <v>0</v>
      </c>
      <c r="BE61" s="211">
        <f t="shared" si="37"/>
        <v>0</v>
      </c>
      <c r="BF61" s="211">
        <f t="shared" si="37"/>
        <v>0</v>
      </c>
      <c r="BG61" s="211">
        <f t="shared" si="37"/>
        <v>0</v>
      </c>
      <c r="BH61" s="211">
        <f t="shared" si="37"/>
        <v>0</v>
      </c>
      <c r="BI61" s="211">
        <f t="shared" si="37"/>
        <v>0</v>
      </c>
      <c r="BJ61" s="211">
        <f t="shared" si="37"/>
        <v>0</v>
      </c>
      <c r="BK61" s="211">
        <f t="shared" si="37"/>
        <v>0</v>
      </c>
      <c r="BL61" s="211">
        <f t="shared" si="37"/>
        <v>0</v>
      </c>
      <c r="BM61" s="211">
        <f t="shared" si="37"/>
        <v>0</v>
      </c>
      <c r="BN61" s="211">
        <f t="shared" si="37"/>
        <v>0</v>
      </c>
      <c r="BO61" s="211">
        <f t="shared" si="37"/>
        <v>0</v>
      </c>
      <c r="BP61" s="131"/>
      <c r="BQ61" s="308">
        <f t="shared" si="32"/>
        <v>0</v>
      </c>
      <c r="BR61" s="308">
        <f t="shared" si="33"/>
        <v>0</v>
      </c>
      <c r="BS61" s="131"/>
      <c r="BT61" s="131"/>
      <c r="BU61" s="131"/>
    </row>
    <row r="62" spans="1:73" s="177" customFormat="1" ht="13.8" customHeight="1" x14ac:dyDescent="0.25">
      <c r="A62" s="131"/>
      <c r="B62" s="241">
        <f t="shared" si="34"/>
        <v>52</v>
      </c>
      <c r="C62" s="242">
        <f t="shared" si="35"/>
        <v>9931.57</v>
      </c>
      <c r="D62" s="256"/>
      <c r="E62" s="257"/>
      <c r="F62" s="247">
        <f t="shared" si="24"/>
        <v>0</v>
      </c>
      <c r="G62" s="266"/>
      <c r="H62" s="267"/>
      <c r="I62" s="267"/>
      <c r="J62" s="268"/>
      <c r="K62" s="244">
        <f t="shared" si="25"/>
        <v>52</v>
      </c>
      <c r="L62" s="245">
        <f t="shared" si="26"/>
        <v>0</v>
      </c>
      <c r="M62" s="280"/>
      <c r="N62" s="281" t="s">
        <v>110</v>
      </c>
      <c r="O62" s="323"/>
      <c r="P62" s="323"/>
      <c r="Q62" s="283" t="s">
        <v>111</v>
      </c>
      <c r="R62" s="280"/>
      <c r="S62" s="281" t="s">
        <v>110</v>
      </c>
      <c r="T62" s="323"/>
      <c r="U62" s="323"/>
      <c r="V62" s="283" t="s">
        <v>111</v>
      </c>
      <c r="W62" s="246">
        <f t="shared" si="27"/>
        <v>52</v>
      </c>
      <c r="X62" s="285"/>
      <c r="Y62" s="281" t="s">
        <v>110</v>
      </c>
      <c r="Z62" s="284"/>
      <c r="AA62" s="284"/>
      <c r="AB62" s="283" t="s">
        <v>111</v>
      </c>
      <c r="AC62" s="285"/>
      <c r="AD62" s="267" t="s">
        <v>110</v>
      </c>
      <c r="AE62" s="284"/>
      <c r="AF62" s="284"/>
      <c r="AG62" s="268" t="s">
        <v>111</v>
      </c>
      <c r="AH62" s="46"/>
      <c r="AI62" s="131">
        <f t="shared" si="28"/>
        <v>0</v>
      </c>
      <c r="AJ62" s="131">
        <f t="shared" si="29"/>
        <v>0</v>
      </c>
      <c r="AK62" s="131">
        <f t="shared" si="30"/>
        <v>0</v>
      </c>
      <c r="AL62" s="131">
        <f t="shared" si="31"/>
        <v>0</v>
      </c>
      <c r="AM62" s="131"/>
      <c r="AN62" s="131"/>
      <c r="AO62" s="143"/>
      <c r="AP62" s="131"/>
      <c r="AQ62" s="143"/>
      <c r="AR62" s="222"/>
      <c r="AS62" s="143"/>
      <c r="AT62" s="152"/>
      <c r="AU62" s="131"/>
      <c r="AV62" s="152"/>
      <c r="AW62" s="131"/>
      <c r="AX62" s="131"/>
      <c r="AY62" s="131"/>
      <c r="AZ62" s="131"/>
      <c r="BA62" s="131"/>
      <c r="BB62" s="211">
        <f t="shared" si="37"/>
        <v>0</v>
      </c>
      <c r="BC62" s="211">
        <f t="shared" si="37"/>
        <v>0</v>
      </c>
      <c r="BD62" s="211">
        <f t="shared" si="37"/>
        <v>0</v>
      </c>
      <c r="BE62" s="211">
        <f t="shared" si="37"/>
        <v>0</v>
      </c>
      <c r="BF62" s="211">
        <f t="shared" si="37"/>
        <v>0</v>
      </c>
      <c r="BG62" s="211">
        <f t="shared" si="37"/>
        <v>0</v>
      </c>
      <c r="BH62" s="211">
        <f t="shared" si="37"/>
        <v>0</v>
      </c>
      <c r="BI62" s="211">
        <f t="shared" si="37"/>
        <v>0</v>
      </c>
      <c r="BJ62" s="211">
        <f t="shared" si="37"/>
        <v>0</v>
      </c>
      <c r="BK62" s="211">
        <f t="shared" si="37"/>
        <v>0</v>
      </c>
      <c r="BL62" s="211">
        <f t="shared" si="37"/>
        <v>0</v>
      </c>
      <c r="BM62" s="211">
        <f t="shared" si="37"/>
        <v>0</v>
      </c>
      <c r="BN62" s="211">
        <f t="shared" si="37"/>
        <v>0</v>
      </c>
      <c r="BO62" s="211">
        <f t="shared" si="37"/>
        <v>0</v>
      </c>
      <c r="BP62" s="131"/>
      <c r="BQ62" s="308">
        <f t="shared" si="32"/>
        <v>0</v>
      </c>
      <c r="BR62" s="308">
        <f t="shared" si="33"/>
        <v>0</v>
      </c>
      <c r="BS62" s="131"/>
      <c r="BT62" s="131"/>
      <c r="BU62" s="131"/>
    </row>
    <row r="63" spans="1:73" s="177" customFormat="1" ht="13.8" customHeight="1" x14ac:dyDescent="0.25">
      <c r="A63" s="131"/>
      <c r="B63" s="241">
        <f t="shared" si="34"/>
        <v>53</v>
      </c>
      <c r="C63" s="242">
        <f t="shared" si="35"/>
        <v>9931.57</v>
      </c>
      <c r="D63" s="256"/>
      <c r="E63" s="257"/>
      <c r="F63" s="247">
        <f t="shared" si="24"/>
        <v>0</v>
      </c>
      <c r="G63" s="266"/>
      <c r="H63" s="267"/>
      <c r="I63" s="267"/>
      <c r="J63" s="268"/>
      <c r="K63" s="244">
        <f t="shared" si="25"/>
        <v>53</v>
      </c>
      <c r="L63" s="245">
        <f t="shared" si="26"/>
        <v>0</v>
      </c>
      <c r="M63" s="280"/>
      <c r="N63" s="281" t="s">
        <v>110</v>
      </c>
      <c r="O63" s="323"/>
      <c r="P63" s="323"/>
      <c r="Q63" s="283" t="s">
        <v>111</v>
      </c>
      <c r="R63" s="280"/>
      <c r="S63" s="281" t="s">
        <v>110</v>
      </c>
      <c r="T63" s="323"/>
      <c r="U63" s="323"/>
      <c r="V63" s="283" t="s">
        <v>111</v>
      </c>
      <c r="W63" s="246">
        <f t="shared" si="27"/>
        <v>53</v>
      </c>
      <c r="X63" s="285"/>
      <c r="Y63" s="281" t="s">
        <v>110</v>
      </c>
      <c r="Z63" s="284"/>
      <c r="AA63" s="284"/>
      <c r="AB63" s="283" t="s">
        <v>111</v>
      </c>
      <c r="AC63" s="285"/>
      <c r="AD63" s="267" t="s">
        <v>110</v>
      </c>
      <c r="AE63" s="284"/>
      <c r="AF63" s="284"/>
      <c r="AG63" s="268" t="s">
        <v>111</v>
      </c>
      <c r="AH63" s="46"/>
      <c r="AI63" s="131">
        <f t="shared" si="28"/>
        <v>0</v>
      </c>
      <c r="AJ63" s="131">
        <f t="shared" si="29"/>
        <v>0</v>
      </c>
      <c r="AK63" s="131">
        <f t="shared" si="30"/>
        <v>0</v>
      </c>
      <c r="AL63" s="131">
        <f t="shared" si="31"/>
        <v>0</v>
      </c>
      <c r="AM63" s="131"/>
      <c r="AN63" s="131"/>
      <c r="AO63" s="143"/>
      <c r="AP63" s="131"/>
      <c r="AQ63" s="143"/>
      <c r="AR63" s="222"/>
      <c r="AS63" s="143"/>
      <c r="AT63" s="152"/>
      <c r="AU63" s="131"/>
      <c r="AV63" s="152"/>
      <c r="AW63" s="131"/>
      <c r="AX63" s="131"/>
      <c r="AY63" s="131"/>
      <c r="AZ63" s="131"/>
      <c r="BA63" s="131"/>
      <c r="BB63" s="211">
        <f t="shared" si="37"/>
        <v>0</v>
      </c>
      <c r="BC63" s="211">
        <f t="shared" si="37"/>
        <v>0</v>
      </c>
      <c r="BD63" s="211">
        <f t="shared" si="37"/>
        <v>0</v>
      </c>
      <c r="BE63" s="211">
        <f t="shared" si="37"/>
        <v>0</v>
      </c>
      <c r="BF63" s="211">
        <f t="shared" si="37"/>
        <v>0</v>
      </c>
      <c r="BG63" s="211">
        <f t="shared" si="37"/>
        <v>0</v>
      </c>
      <c r="BH63" s="211">
        <f t="shared" si="37"/>
        <v>0</v>
      </c>
      <c r="BI63" s="211">
        <f t="shared" si="37"/>
        <v>0</v>
      </c>
      <c r="BJ63" s="211">
        <f t="shared" si="37"/>
        <v>0</v>
      </c>
      <c r="BK63" s="211">
        <f t="shared" si="37"/>
        <v>0</v>
      </c>
      <c r="BL63" s="211">
        <f t="shared" si="37"/>
        <v>0</v>
      </c>
      <c r="BM63" s="211">
        <f t="shared" si="37"/>
        <v>0</v>
      </c>
      <c r="BN63" s="211">
        <f t="shared" si="37"/>
        <v>0</v>
      </c>
      <c r="BO63" s="211">
        <f t="shared" si="37"/>
        <v>0</v>
      </c>
      <c r="BP63" s="131"/>
      <c r="BQ63" s="308">
        <f t="shared" si="32"/>
        <v>0</v>
      </c>
      <c r="BR63" s="308">
        <f t="shared" si="33"/>
        <v>0</v>
      </c>
      <c r="BS63" s="131"/>
      <c r="BT63" s="131"/>
      <c r="BU63" s="131"/>
    </row>
    <row r="64" spans="1:73" s="177" customFormat="1" ht="13.8" customHeight="1" x14ac:dyDescent="0.25">
      <c r="A64" s="131"/>
      <c r="B64" s="241">
        <f t="shared" si="34"/>
        <v>54</v>
      </c>
      <c r="C64" s="242">
        <f t="shared" si="35"/>
        <v>9931.57</v>
      </c>
      <c r="D64" s="256"/>
      <c r="E64" s="257"/>
      <c r="F64" s="247">
        <f t="shared" si="24"/>
        <v>0</v>
      </c>
      <c r="G64" s="266"/>
      <c r="H64" s="267"/>
      <c r="I64" s="267"/>
      <c r="J64" s="268"/>
      <c r="K64" s="244">
        <f t="shared" si="25"/>
        <v>54</v>
      </c>
      <c r="L64" s="245">
        <f t="shared" si="26"/>
        <v>0</v>
      </c>
      <c r="M64" s="280"/>
      <c r="N64" s="281" t="s">
        <v>110</v>
      </c>
      <c r="O64" s="323"/>
      <c r="P64" s="323"/>
      <c r="Q64" s="283" t="s">
        <v>111</v>
      </c>
      <c r="R64" s="280"/>
      <c r="S64" s="281" t="s">
        <v>110</v>
      </c>
      <c r="T64" s="323"/>
      <c r="U64" s="323"/>
      <c r="V64" s="283" t="s">
        <v>111</v>
      </c>
      <c r="W64" s="246">
        <f t="shared" si="27"/>
        <v>54</v>
      </c>
      <c r="X64" s="285"/>
      <c r="Y64" s="281" t="s">
        <v>110</v>
      </c>
      <c r="Z64" s="284"/>
      <c r="AA64" s="284"/>
      <c r="AB64" s="283" t="s">
        <v>111</v>
      </c>
      <c r="AC64" s="285"/>
      <c r="AD64" s="267" t="s">
        <v>110</v>
      </c>
      <c r="AE64" s="284"/>
      <c r="AF64" s="284"/>
      <c r="AG64" s="268" t="s">
        <v>111</v>
      </c>
      <c r="AH64" s="46"/>
      <c r="AI64" s="131">
        <f t="shared" si="28"/>
        <v>0</v>
      </c>
      <c r="AJ64" s="131">
        <f t="shared" si="29"/>
        <v>0</v>
      </c>
      <c r="AK64" s="131">
        <f t="shared" si="30"/>
        <v>0</v>
      </c>
      <c r="AL64" s="131">
        <f t="shared" si="31"/>
        <v>0</v>
      </c>
      <c r="AM64" s="131"/>
      <c r="AN64" s="131"/>
      <c r="AO64" s="143"/>
      <c r="AP64" s="131"/>
      <c r="AQ64" s="143"/>
      <c r="AR64" s="222"/>
      <c r="AS64" s="143"/>
      <c r="AT64" s="152"/>
      <c r="AU64" s="131"/>
      <c r="AV64" s="152"/>
      <c r="AW64" s="131"/>
      <c r="AX64" s="131"/>
      <c r="AY64" s="131"/>
      <c r="AZ64" s="131"/>
      <c r="BA64" s="131"/>
      <c r="BB64" s="211">
        <f t="shared" si="37"/>
        <v>0</v>
      </c>
      <c r="BC64" s="211">
        <f t="shared" si="37"/>
        <v>0</v>
      </c>
      <c r="BD64" s="211">
        <f t="shared" si="37"/>
        <v>0</v>
      </c>
      <c r="BE64" s="211">
        <f t="shared" si="37"/>
        <v>0</v>
      </c>
      <c r="BF64" s="211">
        <f t="shared" si="37"/>
        <v>0</v>
      </c>
      <c r="BG64" s="211">
        <f t="shared" si="37"/>
        <v>0</v>
      </c>
      <c r="BH64" s="211">
        <f t="shared" si="37"/>
        <v>0</v>
      </c>
      <c r="BI64" s="211">
        <f t="shared" si="37"/>
        <v>0</v>
      </c>
      <c r="BJ64" s="211">
        <f t="shared" si="37"/>
        <v>0</v>
      </c>
      <c r="BK64" s="211">
        <f t="shared" si="37"/>
        <v>0</v>
      </c>
      <c r="BL64" s="211">
        <f t="shared" si="37"/>
        <v>0</v>
      </c>
      <c r="BM64" s="211">
        <f t="shared" si="37"/>
        <v>0</v>
      </c>
      <c r="BN64" s="211">
        <f t="shared" si="37"/>
        <v>0</v>
      </c>
      <c r="BO64" s="211">
        <f t="shared" si="37"/>
        <v>0</v>
      </c>
      <c r="BP64" s="131"/>
      <c r="BQ64" s="308">
        <f t="shared" si="32"/>
        <v>0</v>
      </c>
      <c r="BR64" s="308">
        <f t="shared" si="33"/>
        <v>0</v>
      </c>
      <c r="BS64" s="131"/>
      <c r="BT64" s="131"/>
      <c r="BU64" s="131"/>
    </row>
    <row r="65" spans="1:73" s="177" customFormat="1" ht="13.8" customHeight="1" x14ac:dyDescent="0.25">
      <c r="A65" s="131"/>
      <c r="B65" s="241">
        <f t="shared" si="34"/>
        <v>55</v>
      </c>
      <c r="C65" s="242">
        <f t="shared" si="35"/>
        <v>9931.57</v>
      </c>
      <c r="D65" s="256"/>
      <c r="E65" s="257"/>
      <c r="F65" s="247">
        <f t="shared" si="24"/>
        <v>0</v>
      </c>
      <c r="G65" s="266"/>
      <c r="H65" s="267"/>
      <c r="I65" s="267"/>
      <c r="J65" s="268"/>
      <c r="K65" s="244">
        <f t="shared" si="25"/>
        <v>55</v>
      </c>
      <c r="L65" s="245">
        <f t="shared" si="26"/>
        <v>0</v>
      </c>
      <c r="M65" s="280"/>
      <c r="N65" s="281" t="s">
        <v>110</v>
      </c>
      <c r="O65" s="323"/>
      <c r="P65" s="323"/>
      <c r="Q65" s="283" t="s">
        <v>111</v>
      </c>
      <c r="R65" s="280"/>
      <c r="S65" s="281" t="s">
        <v>110</v>
      </c>
      <c r="T65" s="323"/>
      <c r="U65" s="323"/>
      <c r="V65" s="283" t="s">
        <v>111</v>
      </c>
      <c r="W65" s="246">
        <f t="shared" si="27"/>
        <v>55</v>
      </c>
      <c r="X65" s="285"/>
      <c r="Y65" s="281" t="s">
        <v>110</v>
      </c>
      <c r="Z65" s="284"/>
      <c r="AA65" s="284"/>
      <c r="AB65" s="283" t="s">
        <v>111</v>
      </c>
      <c r="AC65" s="285"/>
      <c r="AD65" s="267" t="s">
        <v>110</v>
      </c>
      <c r="AE65" s="284"/>
      <c r="AF65" s="284"/>
      <c r="AG65" s="268" t="s">
        <v>111</v>
      </c>
      <c r="AH65" s="46"/>
      <c r="AI65" s="131">
        <f t="shared" si="28"/>
        <v>0</v>
      </c>
      <c r="AJ65" s="131">
        <f t="shared" si="29"/>
        <v>0</v>
      </c>
      <c r="AK65" s="131">
        <f t="shared" si="30"/>
        <v>0</v>
      </c>
      <c r="AL65" s="131">
        <f t="shared" si="31"/>
        <v>0</v>
      </c>
      <c r="AM65" s="131"/>
      <c r="AN65" s="131"/>
      <c r="AO65" s="143"/>
      <c r="AP65" s="131"/>
      <c r="AQ65" s="143"/>
      <c r="AR65" s="222"/>
      <c r="AS65" s="143"/>
      <c r="AT65" s="152"/>
      <c r="AU65" s="131"/>
      <c r="AV65" s="152"/>
      <c r="AW65" s="131"/>
      <c r="AX65" s="131"/>
      <c r="AY65" s="131"/>
      <c r="AZ65" s="131"/>
      <c r="BA65" s="131"/>
      <c r="BB65" s="211">
        <f t="shared" si="37"/>
        <v>0</v>
      </c>
      <c r="BC65" s="211">
        <f t="shared" si="37"/>
        <v>0</v>
      </c>
      <c r="BD65" s="211">
        <f t="shared" si="37"/>
        <v>0</v>
      </c>
      <c r="BE65" s="211">
        <f t="shared" si="37"/>
        <v>0</v>
      </c>
      <c r="BF65" s="211">
        <f t="shared" si="37"/>
        <v>0</v>
      </c>
      <c r="BG65" s="211">
        <f t="shared" si="37"/>
        <v>0</v>
      </c>
      <c r="BH65" s="211">
        <f t="shared" si="37"/>
        <v>0</v>
      </c>
      <c r="BI65" s="211">
        <f t="shared" si="37"/>
        <v>0</v>
      </c>
      <c r="BJ65" s="211">
        <f t="shared" si="37"/>
        <v>0</v>
      </c>
      <c r="BK65" s="211">
        <f t="shared" si="37"/>
        <v>0</v>
      </c>
      <c r="BL65" s="211">
        <f t="shared" si="37"/>
        <v>0</v>
      </c>
      <c r="BM65" s="211">
        <f t="shared" si="37"/>
        <v>0</v>
      </c>
      <c r="BN65" s="211">
        <f t="shared" si="37"/>
        <v>0</v>
      </c>
      <c r="BO65" s="211">
        <f t="shared" si="37"/>
        <v>0</v>
      </c>
      <c r="BP65" s="131"/>
      <c r="BQ65" s="308">
        <f t="shared" si="32"/>
        <v>0</v>
      </c>
      <c r="BR65" s="308">
        <f t="shared" si="33"/>
        <v>0</v>
      </c>
      <c r="BS65" s="131"/>
      <c r="BT65" s="131"/>
      <c r="BU65" s="131"/>
    </row>
    <row r="66" spans="1:73" s="177" customFormat="1" ht="13.8" customHeight="1" x14ac:dyDescent="0.25">
      <c r="A66" s="131"/>
      <c r="B66" s="241">
        <f t="shared" si="34"/>
        <v>56</v>
      </c>
      <c r="C66" s="242">
        <f t="shared" si="35"/>
        <v>9931.57</v>
      </c>
      <c r="D66" s="256"/>
      <c r="E66" s="257"/>
      <c r="F66" s="247">
        <f t="shared" si="24"/>
        <v>0</v>
      </c>
      <c r="G66" s="266"/>
      <c r="H66" s="267"/>
      <c r="I66" s="267"/>
      <c r="J66" s="268"/>
      <c r="K66" s="244">
        <f t="shared" si="25"/>
        <v>56</v>
      </c>
      <c r="L66" s="245">
        <f t="shared" si="26"/>
        <v>0</v>
      </c>
      <c r="M66" s="280"/>
      <c r="N66" s="281" t="s">
        <v>110</v>
      </c>
      <c r="O66" s="323"/>
      <c r="P66" s="323"/>
      <c r="Q66" s="283" t="s">
        <v>111</v>
      </c>
      <c r="R66" s="280"/>
      <c r="S66" s="281" t="s">
        <v>110</v>
      </c>
      <c r="T66" s="323"/>
      <c r="U66" s="323"/>
      <c r="V66" s="283" t="s">
        <v>111</v>
      </c>
      <c r="W66" s="246">
        <f t="shared" si="27"/>
        <v>56</v>
      </c>
      <c r="X66" s="285"/>
      <c r="Y66" s="281" t="s">
        <v>110</v>
      </c>
      <c r="Z66" s="284"/>
      <c r="AA66" s="284"/>
      <c r="AB66" s="283" t="s">
        <v>111</v>
      </c>
      <c r="AC66" s="285"/>
      <c r="AD66" s="267" t="s">
        <v>110</v>
      </c>
      <c r="AE66" s="284"/>
      <c r="AF66" s="284"/>
      <c r="AG66" s="268" t="s">
        <v>111</v>
      </c>
      <c r="AH66" s="46"/>
      <c r="AI66" s="131">
        <f t="shared" si="28"/>
        <v>0</v>
      </c>
      <c r="AJ66" s="131">
        <f t="shared" si="29"/>
        <v>0</v>
      </c>
      <c r="AK66" s="131">
        <f t="shared" si="30"/>
        <v>0</v>
      </c>
      <c r="AL66" s="131">
        <f t="shared" si="31"/>
        <v>0</v>
      </c>
      <c r="AM66" s="131"/>
      <c r="AN66" s="131"/>
      <c r="AO66" s="143"/>
      <c r="AP66" s="131"/>
      <c r="AQ66" s="143"/>
      <c r="AR66" s="222"/>
      <c r="AS66" s="143"/>
      <c r="AT66" s="152"/>
      <c r="AU66" s="131"/>
      <c r="AV66" s="152"/>
      <c r="AW66" s="131"/>
      <c r="AX66" s="131"/>
      <c r="AY66" s="131"/>
      <c r="AZ66" s="131"/>
      <c r="BA66" s="131"/>
      <c r="BB66" s="211">
        <f t="shared" si="37"/>
        <v>0</v>
      </c>
      <c r="BC66" s="211">
        <f t="shared" si="37"/>
        <v>0</v>
      </c>
      <c r="BD66" s="211">
        <f t="shared" si="37"/>
        <v>0</v>
      </c>
      <c r="BE66" s="211">
        <f t="shared" si="37"/>
        <v>0</v>
      </c>
      <c r="BF66" s="211">
        <f t="shared" si="37"/>
        <v>0</v>
      </c>
      <c r="BG66" s="211">
        <f t="shared" si="37"/>
        <v>0</v>
      </c>
      <c r="BH66" s="211">
        <f t="shared" si="37"/>
        <v>0</v>
      </c>
      <c r="BI66" s="211">
        <f t="shared" si="37"/>
        <v>0</v>
      </c>
      <c r="BJ66" s="211">
        <f t="shared" si="37"/>
        <v>0</v>
      </c>
      <c r="BK66" s="211">
        <f t="shared" si="37"/>
        <v>0</v>
      </c>
      <c r="BL66" s="211">
        <f t="shared" si="37"/>
        <v>0</v>
      </c>
      <c r="BM66" s="211">
        <f t="shared" si="37"/>
        <v>0</v>
      </c>
      <c r="BN66" s="211">
        <f t="shared" si="37"/>
        <v>0</v>
      </c>
      <c r="BO66" s="211">
        <f t="shared" si="37"/>
        <v>0</v>
      </c>
      <c r="BP66" s="131"/>
      <c r="BQ66" s="308">
        <f t="shared" si="32"/>
        <v>0</v>
      </c>
      <c r="BR66" s="308">
        <f t="shared" si="33"/>
        <v>0</v>
      </c>
      <c r="BS66" s="131"/>
      <c r="BT66" s="131"/>
      <c r="BU66" s="131"/>
    </row>
    <row r="67" spans="1:73" s="177" customFormat="1" ht="13.8" customHeight="1" x14ac:dyDescent="0.25">
      <c r="A67" s="131"/>
      <c r="B67" s="241">
        <f t="shared" si="34"/>
        <v>57</v>
      </c>
      <c r="C67" s="242">
        <f t="shared" si="35"/>
        <v>9931.57</v>
      </c>
      <c r="D67" s="256"/>
      <c r="E67" s="257"/>
      <c r="F67" s="247">
        <f t="shared" si="24"/>
        <v>0</v>
      </c>
      <c r="G67" s="266"/>
      <c r="H67" s="267"/>
      <c r="I67" s="267"/>
      <c r="J67" s="268"/>
      <c r="K67" s="244">
        <f t="shared" si="25"/>
        <v>57</v>
      </c>
      <c r="L67" s="245">
        <f t="shared" si="26"/>
        <v>0</v>
      </c>
      <c r="M67" s="280"/>
      <c r="N67" s="281" t="s">
        <v>110</v>
      </c>
      <c r="O67" s="323"/>
      <c r="P67" s="323"/>
      <c r="Q67" s="283" t="s">
        <v>111</v>
      </c>
      <c r="R67" s="280"/>
      <c r="S67" s="281" t="s">
        <v>110</v>
      </c>
      <c r="T67" s="323"/>
      <c r="U67" s="323"/>
      <c r="V67" s="283" t="s">
        <v>111</v>
      </c>
      <c r="W67" s="246">
        <f t="shared" si="27"/>
        <v>57</v>
      </c>
      <c r="X67" s="285"/>
      <c r="Y67" s="281" t="s">
        <v>110</v>
      </c>
      <c r="Z67" s="284"/>
      <c r="AA67" s="284"/>
      <c r="AB67" s="283" t="s">
        <v>111</v>
      </c>
      <c r="AC67" s="285"/>
      <c r="AD67" s="267" t="s">
        <v>110</v>
      </c>
      <c r="AE67" s="284"/>
      <c r="AF67" s="284"/>
      <c r="AG67" s="268" t="s">
        <v>111</v>
      </c>
      <c r="AH67" s="46"/>
      <c r="AI67" s="131">
        <f t="shared" si="28"/>
        <v>0</v>
      </c>
      <c r="AJ67" s="131">
        <f t="shared" si="29"/>
        <v>0</v>
      </c>
      <c r="AK67" s="131">
        <f t="shared" si="30"/>
        <v>0</v>
      </c>
      <c r="AL67" s="131">
        <f t="shared" si="31"/>
        <v>0</v>
      </c>
      <c r="AM67" s="131"/>
      <c r="AN67" s="131"/>
      <c r="AO67" s="143"/>
      <c r="AP67" s="131"/>
      <c r="AQ67" s="143"/>
      <c r="AR67" s="222"/>
      <c r="AS67" s="143"/>
      <c r="AT67" s="152"/>
      <c r="AU67" s="131"/>
      <c r="AV67" s="152"/>
      <c r="AW67" s="131"/>
      <c r="AX67" s="131"/>
      <c r="AY67" s="131"/>
      <c r="AZ67" s="131"/>
      <c r="BA67" s="131"/>
      <c r="BB67" s="211">
        <f t="shared" si="37"/>
        <v>0</v>
      </c>
      <c r="BC67" s="211">
        <f t="shared" si="37"/>
        <v>0</v>
      </c>
      <c r="BD67" s="211">
        <f t="shared" si="37"/>
        <v>0</v>
      </c>
      <c r="BE67" s="211">
        <f t="shared" si="37"/>
        <v>0</v>
      </c>
      <c r="BF67" s="211">
        <f t="shared" si="37"/>
        <v>0</v>
      </c>
      <c r="BG67" s="211">
        <f t="shared" si="37"/>
        <v>0</v>
      </c>
      <c r="BH67" s="211">
        <f t="shared" si="37"/>
        <v>0</v>
      </c>
      <c r="BI67" s="211">
        <f t="shared" si="37"/>
        <v>0</v>
      </c>
      <c r="BJ67" s="211">
        <f t="shared" si="37"/>
        <v>0</v>
      </c>
      <c r="BK67" s="211">
        <f t="shared" si="37"/>
        <v>0</v>
      </c>
      <c r="BL67" s="211">
        <f t="shared" si="37"/>
        <v>0</v>
      </c>
      <c r="BM67" s="211">
        <f t="shared" si="37"/>
        <v>0</v>
      </c>
      <c r="BN67" s="211">
        <f t="shared" si="37"/>
        <v>0</v>
      </c>
      <c r="BO67" s="211">
        <f t="shared" si="37"/>
        <v>0</v>
      </c>
      <c r="BP67" s="131"/>
      <c r="BQ67" s="308">
        <f t="shared" si="32"/>
        <v>0</v>
      </c>
      <c r="BR67" s="308">
        <f t="shared" si="33"/>
        <v>0</v>
      </c>
      <c r="BS67" s="131"/>
      <c r="BT67" s="131"/>
      <c r="BU67" s="131"/>
    </row>
    <row r="68" spans="1:73" s="177" customFormat="1" ht="13.8" customHeight="1" x14ac:dyDescent="0.25">
      <c r="A68" s="131"/>
      <c r="B68" s="241">
        <f t="shared" si="34"/>
        <v>58</v>
      </c>
      <c r="C68" s="242">
        <f t="shared" si="35"/>
        <v>9931.57</v>
      </c>
      <c r="D68" s="256"/>
      <c r="E68" s="257"/>
      <c r="F68" s="247">
        <f t="shared" si="24"/>
        <v>0</v>
      </c>
      <c r="G68" s="266"/>
      <c r="H68" s="267"/>
      <c r="I68" s="267"/>
      <c r="J68" s="268"/>
      <c r="K68" s="244">
        <f t="shared" si="25"/>
        <v>58</v>
      </c>
      <c r="L68" s="245">
        <f t="shared" si="26"/>
        <v>0</v>
      </c>
      <c r="M68" s="280"/>
      <c r="N68" s="281" t="s">
        <v>110</v>
      </c>
      <c r="O68" s="323"/>
      <c r="P68" s="323"/>
      <c r="Q68" s="283" t="s">
        <v>111</v>
      </c>
      <c r="R68" s="280"/>
      <c r="S68" s="281" t="s">
        <v>110</v>
      </c>
      <c r="T68" s="323"/>
      <c r="U68" s="323"/>
      <c r="V68" s="283" t="s">
        <v>111</v>
      </c>
      <c r="W68" s="246">
        <f t="shared" si="27"/>
        <v>58</v>
      </c>
      <c r="X68" s="285"/>
      <c r="Y68" s="281" t="s">
        <v>110</v>
      </c>
      <c r="Z68" s="284"/>
      <c r="AA68" s="284"/>
      <c r="AB68" s="283" t="s">
        <v>111</v>
      </c>
      <c r="AC68" s="285"/>
      <c r="AD68" s="267" t="s">
        <v>110</v>
      </c>
      <c r="AE68" s="284"/>
      <c r="AF68" s="284"/>
      <c r="AG68" s="268" t="s">
        <v>111</v>
      </c>
      <c r="AH68" s="46"/>
      <c r="AI68" s="131">
        <f t="shared" si="28"/>
        <v>0</v>
      </c>
      <c r="AJ68" s="131">
        <f t="shared" si="29"/>
        <v>0</v>
      </c>
      <c r="AK68" s="131">
        <f t="shared" si="30"/>
        <v>0</v>
      </c>
      <c r="AL68" s="131">
        <f t="shared" si="31"/>
        <v>0</v>
      </c>
      <c r="AM68" s="131"/>
      <c r="AN68" s="131"/>
      <c r="AO68" s="143"/>
      <c r="AP68" s="131"/>
      <c r="AQ68" s="143"/>
      <c r="AR68" s="222"/>
      <c r="AS68" s="143"/>
      <c r="AT68" s="152"/>
      <c r="AU68" s="131"/>
      <c r="AV68" s="152"/>
      <c r="AW68" s="131"/>
      <c r="AX68" s="131"/>
      <c r="AY68" s="131"/>
      <c r="AZ68" s="131"/>
      <c r="BA68" s="131"/>
      <c r="BB68" s="211">
        <f t="shared" si="37"/>
        <v>0</v>
      </c>
      <c r="BC68" s="211">
        <f t="shared" si="37"/>
        <v>0</v>
      </c>
      <c r="BD68" s="211">
        <f t="shared" si="37"/>
        <v>0</v>
      </c>
      <c r="BE68" s="211">
        <f t="shared" si="37"/>
        <v>0</v>
      </c>
      <c r="BF68" s="211">
        <f t="shared" si="37"/>
        <v>0</v>
      </c>
      <c r="BG68" s="211">
        <f t="shared" si="37"/>
        <v>0</v>
      </c>
      <c r="BH68" s="211">
        <f t="shared" si="37"/>
        <v>0</v>
      </c>
      <c r="BI68" s="211">
        <f t="shared" si="37"/>
        <v>0</v>
      </c>
      <c r="BJ68" s="211">
        <f t="shared" si="37"/>
        <v>0</v>
      </c>
      <c r="BK68" s="211">
        <f t="shared" si="37"/>
        <v>0</v>
      </c>
      <c r="BL68" s="211">
        <f t="shared" si="37"/>
        <v>0</v>
      </c>
      <c r="BM68" s="211">
        <f t="shared" si="37"/>
        <v>0</v>
      </c>
      <c r="BN68" s="211">
        <f t="shared" si="37"/>
        <v>0</v>
      </c>
      <c r="BO68" s="211">
        <f t="shared" si="37"/>
        <v>0</v>
      </c>
      <c r="BP68" s="131"/>
      <c r="BQ68" s="308">
        <f t="shared" si="32"/>
        <v>0</v>
      </c>
      <c r="BR68" s="308">
        <f t="shared" si="33"/>
        <v>0</v>
      </c>
      <c r="BS68" s="131"/>
      <c r="BT68" s="131"/>
      <c r="BU68" s="131"/>
    </row>
    <row r="69" spans="1:73" s="177" customFormat="1" ht="13.8" customHeight="1" x14ac:dyDescent="0.25">
      <c r="A69" s="131"/>
      <c r="B69" s="241">
        <f t="shared" si="34"/>
        <v>59</v>
      </c>
      <c r="C69" s="242">
        <f t="shared" si="35"/>
        <v>9931.57</v>
      </c>
      <c r="D69" s="256"/>
      <c r="E69" s="257"/>
      <c r="F69" s="247">
        <f t="shared" si="24"/>
        <v>0</v>
      </c>
      <c r="G69" s="266"/>
      <c r="H69" s="267"/>
      <c r="I69" s="267"/>
      <c r="J69" s="268"/>
      <c r="K69" s="244">
        <f t="shared" si="25"/>
        <v>59</v>
      </c>
      <c r="L69" s="245">
        <f t="shared" si="26"/>
        <v>0</v>
      </c>
      <c r="M69" s="280"/>
      <c r="N69" s="281" t="s">
        <v>110</v>
      </c>
      <c r="O69" s="323"/>
      <c r="P69" s="323"/>
      <c r="Q69" s="283" t="s">
        <v>111</v>
      </c>
      <c r="R69" s="280"/>
      <c r="S69" s="281" t="s">
        <v>110</v>
      </c>
      <c r="T69" s="323"/>
      <c r="U69" s="323"/>
      <c r="V69" s="283" t="s">
        <v>111</v>
      </c>
      <c r="W69" s="246">
        <f t="shared" si="27"/>
        <v>59</v>
      </c>
      <c r="X69" s="285"/>
      <c r="Y69" s="281" t="s">
        <v>110</v>
      </c>
      <c r="Z69" s="284"/>
      <c r="AA69" s="284"/>
      <c r="AB69" s="283" t="s">
        <v>111</v>
      </c>
      <c r="AC69" s="285"/>
      <c r="AD69" s="267" t="s">
        <v>110</v>
      </c>
      <c r="AE69" s="284"/>
      <c r="AF69" s="284"/>
      <c r="AG69" s="268" t="s">
        <v>111</v>
      </c>
      <c r="AH69" s="46"/>
      <c r="AI69" s="131">
        <f t="shared" si="28"/>
        <v>0</v>
      </c>
      <c r="AJ69" s="131">
        <f t="shared" si="29"/>
        <v>0</v>
      </c>
      <c r="AK69" s="131">
        <f t="shared" si="30"/>
        <v>0</v>
      </c>
      <c r="AL69" s="131">
        <f t="shared" si="31"/>
        <v>0</v>
      </c>
      <c r="AM69" s="131"/>
      <c r="AN69" s="131"/>
      <c r="AO69" s="143"/>
      <c r="AP69" s="131"/>
      <c r="AQ69" s="143"/>
      <c r="AR69" s="222"/>
      <c r="AS69" s="143"/>
      <c r="AT69" s="152"/>
      <c r="AU69" s="131"/>
      <c r="AV69" s="152"/>
      <c r="AW69" s="131"/>
      <c r="AX69" s="131"/>
      <c r="AY69" s="131"/>
      <c r="AZ69" s="131"/>
      <c r="BA69" s="131"/>
      <c r="BB69" s="211">
        <f t="shared" si="37"/>
        <v>0</v>
      </c>
      <c r="BC69" s="211">
        <f t="shared" si="37"/>
        <v>0</v>
      </c>
      <c r="BD69" s="211">
        <f t="shared" si="37"/>
        <v>0</v>
      </c>
      <c r="BE69" s="211">
        <f t="shared" si="37"/>
        <v>0</v>
      </c>
      <c r="BF69" s="211">
        <f t="shared" si="37"/>
        <v>0</v>
      </c>
      <c r="BG69" s="211">
        <f t="shared" si="37"/>
        <v>0</v>
      </c>
      <c r="BH69" s="211">
        <f t="shared" si="37"/>
        <v>0</v>
      </c>
      <c r="BI69" s="211">
        <f t="shared" si="37"/>
        <v>0</v>
      </c>
      <c r="BJ69" s="211">
        <f t="shared" si="37"/>
        <v>0</v>
      </c>
      <c r="BK69" s="211">
        <f t="shared" si="37"/>
        <v>0</v>
      </c>
      <c r="BL69" s="211">
        <f t="shared" si="37"/>
        <v>0</v>
      </c>
      <c r="BM69" s="211">
        <f t="shared" si="37"/>
        <v>0</v>
      </c>
      <c r="BN69" s="211">
        <f t="shared" si="37"/>
        <v>0</v>
      </c>
      <c r="BO69" s="211">
        <f t="shared" si="37"/>
        <v>0</v>
      </c>
      <c r="BP69" s="131"/>
      <c r="BQ69" s="308">
        <f t="shared" si="32"/>
        <v>0</v>
      </c>
      <c r="BR69" s="308">
        <f t="shared" si="33"/>
        <v>0</v>
      </c>
      <c r="BS69" s="131"/>
      <c r="BT69" s="131"/>
      <c r="BU69" s="131"/>
    </row>
    <row r="70" spans="1:73" s="177" customFormat="1" ht="13.8" customHeight="1" x14ac:dyDescent="0.25">
      <c r="A70" s="131"/>
      <c r="B70" s="241">
        <f t="shared" si="34"/>
        <v>60</v>
      </c>
      <c r="C70" s="242">
        <f t="shared" si="35"/>
        <v>9931.57</v>
      </c>
      <c r="D70" s="256"/>
      <c r="E70" s="257"/>
      <c r="F70" s="247">
        <f t="shared" si="24"/>
        <v>0</v>
      </c>
      <c r="G70" s="266"/>
      <c r="H70" s="267"/>
      <c r="I70" s="267"/>
      <c r="J70" s="268"/>
      <c r="K70" s="244">
        <f t="shared" si="25"/>
        <v>60</v>
      </c>
      <c r="L70" s="245">
        <f t="shared" si="26"/>
        <v>0</v>
      </c>
      <c r="M70" s="280"/>
      <c r="N70" s="281" t="s">
        <v>110</v>
      </c>
      <c r="O70" s="323"/>
      <c r="P70" s="323"/>
      <c r="Q70" s="283" t="s">
        <v>111</v>
      </c>
      <c r="R70" s="280"/>
      <c r="S70" s="281" t="s">
        <v>110</v>
      </c>
      <c r="T70" s="323"/>
      <c r="U70" s="323"/>
      <c r="V70" s="283" t="s">
        <v>111</v>
      </c>
      <c r="W70" s="246">
        <f t="shared" si="27"/>
        <v>60</v>
      </c>
      <c r="X70" s="285"/>
      <c r="Y70" s="281" t="s">
        <v>110</v>
      </c>
      <c r="Z70" s="284"/>
      <c r="AA70" s="284"/>
      <c r="AB70" s="283" t="s">
        <v>111</v>
      </c>
      <c r="AC70" s="285"/>
      <c r="AD70" s="267" t="s">
        <v>110</v>
      </c>
      <c r="AE70" s="284"/>
      <c r="AF70" s="284"/>
      <c r="AG70" s="268" t="s">
        <v>111</v>
      </c>
      <c r="AH70" s="46"/>
      <c r="AI70" s="131">
        <f t="shared" si="28"/>
        <v>0</v>
      </c>
      <c r="AJ70" s="131">
        <f t="shared" si="29"/>
        <v>0</v>
      </c>
      <c r="AK70" s="131">
        <f t="shared" si="30"/>
        <v>0</v>
      </c>
      <c r="AL70" s="131">
        <f t="shared" si="31"/>
        <v>0</v>
      </c>
      <c r="AM70" s="131"/>
      <c r="AN70" s="131"/>
      <c r="AO70" s="143"/>
      <c r="AP70" s="131"/>
      <c r="AQ70" s="143"/>
      <c r="AR70" s="222"/>
      <c r="AS70" s="143"/>
      <c r="AT70" s="152"/>
      <c r="AU70" s="131"/>
      <c r="AV70" s="152"/>
      <c r="AW70" s="131"/>
      <c r="AX70" s="131"/>
      <c r="AY70" s="131"/>
      <c r="AZ70" s="131"/>
      <c r="BA70" s="131"/>
      <c r="BB70" s="211">
        <f t="shared" si="37"/>
        <v>0</v>
      </c>
      <c r="BC70" s="211">
        <f t="shared" si="37"/>
        <v>0</v>
      </c>
      <c r="BD70" s="211">
        <f t="shared" si="37"/>
        <v>0</v>
      </c>
      <c r="BE70" s="211">
        <f t="shared" si="37"/>
        <v>0</v>
      </c>
      <c r="BF70" s="211">
        <f t="shared" si="37"/>
        <v>0</v>
      </c>
      <c r="BG70" s="211">
        <f t="shared" si="37"/>
        <v>0</v>
      </c>
      <c r="BH70" s="211">
        <f t="shared" si="37"/>
        <v>0</v>
      </c>
      <c r="BI70" s="211">
        <f t="shared" si="37"/>
        <v>0</v>
      </c>
      <c r="BJ70" s="211">
        <f t="shared" si="37"/>
        <v>0</v>
      </c>
      <c r="BK70" s="211">
        <f t="shared" si="37"/>
        <v>0</v>
      </c>
      <c r="BL70" s="211">
        <f t="shared" si="37"/>
        <v>0</v>
      </c>
      <c r="BM70" s="211">
        <f t="shared" si="37"/>
        <v>0</v>
      </c>
      <c r="BN70" s="211">
        <f t="shared" si="37"/>
        <v>0</v>
      </c>
      <c r="BO70" s="211">
        <f t="shared" si="37"/>
        <v>0</v>
      </c>
      <c r="BP70" s="131"/>
      <c r="BQ70" s="308">
        <f t="shared" si="32"/>
        <v>0</v>
      </c>
      <c r="BR70" s="308">
        <f t="shared" si="33"/>
        <v>0</v>
      </c>
      <c r="BS70" s="131"/>
      <c r="BT70" s="131"/>
      <c r="BU70" s="131"/>
    </row>
    <row r="71" spans="1:73" s="177" customFormat="1" ht="13.8" customHeight="1" x14ac:dyDescent="0.25">
      <c r="A71" s="131"/>
      <c r="B71" s="241">
        <f t="shared" si="34"/>
        <v>61</v>
      </c>
      <c r="C71" s="242">
        <f t="shared" si="35"/>
        <v>9931.57</v>
      </c>
      <c r="D71" s="256"/>
      <c r="E71" s="257"/>
      <c r="F71" s="247">
        <f t="shared" si="24"/>
        <v>0</v>
      </c>
      <c r="G71" s="266"/>
      <c r="H71" s="267"/>
      <c r="I71" s="267"/>
      <c r="J71" s="268"/>
      <c r="K71" s="244">
        <f t="shared" si="25"/>
        <v>61</v>
      </c>
      <c r="L71" s="245">
        <f t="shared" si="26"/>
        <v>0</v>
      </c>
      <c r="M71" s="280"/>
      <c r="N71" s="281" t="s">
        <v>110</v>
      </c>
      <c r="O71" s="323"/>
      <c r="P71" s="323"/>
      <c r="Q71" s="283" t="s">
        <v>111</v>
      </c>
      <c r="R71" s="280"/>
      <c r="S71" s="281" t="s">
        <v>110</v>
      </c>
      <c r="T71" s="323"/>
      <c r="U71" s="323"/>
      <c r="V71" s="283" t="s">
        <v>111</v>
      </c>
      <c r="W71" s="246">
        <f t="shared" si="27"/>
        <v>61</v>
      </c>
      <c r="X71" s="285"/>
      <c r="Y71" s="281" t="s">
        <v>110</v>
      </c>
      <c r="Z71" s="284"/>
      <c r="AA71" s="284"/>
      <c r="AB71" s="283" t="s">
        <v>111</v>
      </c>
      <c r="AC71" s="285"/>
      <c r="AD71" s="267" t="s">
        <v>110</v>
      </c>
      <c r="AE71" s="284"/>
      <c r="AF71" s="284"/>
      <c r="AG71" s="268" t="s">
        <v>111</v>
      </c>
      <c r="AH71" s="46"/>
      <c r="AI71" s="131">
        <f t="shared" si="28"/>
        <v>0</v>
      </c>
      <c r="AJ71" s="131">
        <f t="shared" si="29"/>
        <v>0</v>
      </c>
      <c r="AK71" s="131">
        <f t="shared" si="30"/>
        <v>0</v>
      </c>
      <c r="AL71" s="131">
        <f t="shared" si="31"/>
        <v>0</v>
      </c>
      <c r="AM71" s="131"/>
      <c r="AN71" s="131"/>
      <c r="AO71" s="143"/>
      <c r="AP71" s="131"/>
      <c r="AQ71" s="143"/>
      <c r="AR71" s="222"/>
      <c r="AS71" s="143"/>
      <c r="AT71" s="152"/>
      <c r="AU71" s="131"/>
      <c r="AV71" s="152"/>
      <c r="AW71" s="131"/>
      <c r="AX71" s="131"/>
      <c r="AY71" s="131"/>
      <c r="AZ71" s="131"/>
      <c r="BA71" s="131"/>
      <c r="BB71" s="211">
        <f t="shared" ref="BB71:BO80" si="38">IF($N71=BB$10,IF($O71 = "",$M71 * -1,$M71),0)+IF($S71=BB$10,IF($T71 = "",$R71 * -1,$R71),0)+IF($Y71=BB$10,IF($Z71 = "",$X71 * -1,$X71),0)+IF($AD71=BB$10,IF($AE71 = "",$AC71* -1,$AC71 ),0)</f>
        <v>0</v>
      </c>
      <c r="BC71" s="211">
        <f t="shared" si="38"/>
        <v>0</v>
      </c>
      <c r="BD71" s="211">
        <f t="shared" si="38"/>
        <v>0</v>
      </c>
      <c r="BE71" s="211">
        <f t="shared" si="38"/>
        <v>0</v>
      </c>
      <c r="BF71" s="211">
        <f t="shared" si="38"/>
        <v>0</v>
      </c>
      <c r="BG71" s="211">
        <f t="shared" si="38"/>
        <v>0</v>
      </c>
      <c r="BH71" s="211">
        <f t="shared" si="38"/>
        <v>0</v>
      </c>
      <c r="BI71" s="211">
        <f t="shared" si="38"/>
        <v>0</v>
      </c>
      <c r="BJ71" s="211">
        <f t="shared" si="38"/>
        <v>0</v>
      </c>
      <c r="BK71" s="211">
        <f t="shared" si="38"/>
        <v>0</v>
      </c>
      <c r="BL71" s="211">
        <f t="shared" si="38"/>
        <v>0</v>
      </c>
      <c r="BM71" s="211">
        <f t="shared" si="38"/>
        <v>0</v>
      </c>
      <c r="BN71" s="211">
        <f t="shared" si="38"/>
        <v>0</v>
      </c>
      <c r="BO71" s="211">
        <f t="shared" si="38"/>
        <v>0</v>
      </c>
      <c r="BP71" s="131"/>
      <c r="BQ71" s="308">
        <f t="shared" si="32"/>
        <v>0</v>
      </c>
      <c r="BR71" s="308">
        <f t="shared" si="33"/>
        <v>0</v>
      </c>
      <c r="BS71" s="131"/>
      <c r="BT71" s="131"/>
      <c r="BU71" s="131"/>
    </row>
    <row r="72" spans="1:73" s="177" customFormat="1" ht="13.8" customHeight="1" x14ac:dyDescent="0.25">
      <c r="A72" s="131"/>
      <c r="B72" s="241">
        <f t="shared" si="34"/>
        <v>62</v>
      </c>
      <c r="C72" s="242">
        <f t="shared" si="35"/>
        <v>9931.57</v>
      </c>
      <c r="D72" s="256"/>
      <c r="E72" s="257"/>
      <c r="F72" s="247">
        <f t="shared" si="24"/>
        <v>0</v>
      </c>
      <c r="G72" s="266"/>
      <c r="H72" s="267"/>
      <c r="I72" s="267"/>
      <c r="J72" s="268"/>
      <c r="K72" s="244">
        <f t="shared" si="25"/>
        <v>62</v>
      </c>
      <c r="L72" s="245">
        <f t="shared" si="26"/>
        <v>0</v>
      </c>
      <c r="M72" s="280"/>
      <c r="N72" s="281" t="s">
        <v>110</v>
      </c>
      <c r="O72" s="323"/>
      <c r="P72" s="323"/>
      <c r="Q72" s="283" t="s">
        <v>111</v>
      </c>
      <c r="R72" s="280"/>
      <c r="S72" s="281" t="s">
        <v>110</v>
      </c>
      <c r="T72" s="323"/>
      <c r="U72" s="323"/>
      <c r="V72" s="283" t="s">
        <v>111</v>
      </c>
      <c r="W72" s="246">
        <f t="shared" si="27"/>
        <v>62</v>
      </c>
      <c r="X72" s="285"/>
      <c r="Y72" s="281" t="s">
        <v>110</v>
      </c>
      <c r="Z72" s="284"/>
      <c r="AA72" s="284"/>
      <c r="AB72" s="283" t="s">
        <v>111</v>
      </c>
      <c r="AC72" s="285"/>
      <c r="AD72" s="267" t="s">
        <v>110</v>
      </c>
      <c r="AE72" s="284"/>
      <c r="AF72" s="284"/>
      <c r="AG72" s="268" t="s">
        <v>111</v>
      </c>
      <c r="AH72" s="46"/>
      <c r="AI72" s="131">
        <f t="shared" si="28"/>
        <v>0</v>
      </c>
      <c r="AJ72" s="131">
        <f t="shared" si="29"/>
        <v>0</v>
      </c>
      <c r="AK72" s="131">
        <f t="shared" si="30"/>
        <v>0</v>
      </c>
      <c r="AL72" s="131">
        <f t="shared" si="31"/>
        <v>0</v>
      </c>
      <c r="AM72" s="131"/>
      <c r="AN72" s="131"/>
      <c r="AO72" s="143"/>
      <c r="AP72" s="131"/>
      <c r="AQ72" s="143"/>
      <c r="AR72" s="222"/>
      <c r="AS72" s="143"/>
      <c r="AT72" s="152"/>
      <c r="AU72" s="131"/>
      <c r="AV72" s="152"/>
      <c r="AW72" s="131"/>
      <c r="AX72" s="131"/>
      <c r="AY72" s="131"/>
      <c r="AZ72" s="131"/>
      <c r="BA72" s="131"/>
      <c r="BB72" s="211">
        <f t="shared" si="38"/>
        <v>0</v>
      </c>
      <c r="BC72" s="211">
        <f t="shared" si="38"/>
        <v>0</v>
      </c>
      <c r="BD72" s="211">
        <f t="shared" si="38"/>
        <v>0</v>
      </c>
      <c r="BE72" s="211">
        <f t="shared" si="38"/>
        <v>0</v>
      </c>
      <c r="BF72" s="211">
        <f t="shared" si="38"/>
        <v>0</v>
      </c>
      <c r="BG72" s="211">
        <f t="shared" si="38"/>
        <v>0</v>
      </c>
      <c r="BH72" s="211">
        <f t="shared" si="38"/>
        <v>0</v>
      </c>
      <c r="BI72" s="211">
        <f t="shared" si="38"/>
        <v>0</v>
      </c>
      <c r="BJ72" s="211">
        <f t="shared" si="38"/>
        <v>0</v>
      </c>
      <c r="BK72" s="211">
        <f t="shared" si="38"/>
        <v>0</v>
      </c>
      <c r="BL72" s="211">
        <f t="shared" si="38"/>
        <v>0</v>
      </c>
      <c r="BM72" s="211">
        <f t="shared" si="38"/>
        <v>0</v>
      </c>
      <c r="BN72" s="211">
        <f t="shared" si="38"/>
        <v>0</v>
      </c>
      <c r="BO72" s="211">
        <f t="shared" si="38"/>
        <v>0</v>
      </c>
      <c r="BP72" s="131"/>
      <c r="BQ72" s="308">
        <f t="shared" si="32"/>
        <v>0</v>
      </c>
      <c r="BR72" s="308">
        <f t="shared" si="33"/>
        <v>0</v>
      </c>
      <c r="BS72" s="131"/>
      <c r="BT72" s="131"/>
      <c r="BU72" s="131"/>
    </row>
    <row r="73" spans="1:73" s="177" customFormat="1" ht="13.8" customHeight="1" x14ac:dyDescent="0.25">
      <c r="A73" s="131"/>
      <c r="B73" s="241">
        <f t="shared" si="34"/>
        <v>63</v>
      </c>
      <c r="C73" s="242">
        <f t="shared" si="35"/>
        <v>9931.57</v>
      </c>
      <c r="D73" s="256"/>
      <c r="E73" s="257"/>
      <c r="F73" s="247">
        <f t="shared" si="24"/>
        <v>0</v>
      </c>
      <c r="G73" s="266"/>
      <c r="H73" s="267"/>
      <c r="I73" s="267"/>
      <c r="J73" s="268"/>
      <c r="K73" s="244">
        <f t="shared" si="25"/>
        <v>63</v>
      </c>
      <c r="L73" s="245">
        <f t="shared" si="26"/>
        <v>0</v>
      </c>
      <c r="M73" s="280"/>
      <c r="N73" s="281" t="s">
        <v>110</v>
      </c>
      <c r="O73" s="323"/>
      <c r="P73" s="323"/>
      <c r="Q73" s="283" t="s">
        <v>111</v>
      </c>
      <c r="R73" s="280"/>
      <c r="S73" s="281" t="s">
        <v>110</v>
      </c>
      <c r="T73" s="323"/>
      <c r="U73" s="323"/>
      <c r="V73" s="283" t="s">
        <v>111</v>
      </c>
      <c r="W73" s="246">
        <f t="shared" si="27"/>
        <v>63</v>
      </c>
      <c r="X73" s="285"/>
      <c r="Y73" s="281" t="s">
        <v>110</v>
      </c>
      <c r="Z73" s="284"/>
      <c r="AA73" s="284"/>
      <c r="AB73" s="283" t="s">
        <v>111</v>
      </c>
      <c r="AC73" s="285"/>
      <c r="AD73" s="267" t="s">
        <v>110</v>
      </c>
      <c r="AE73" s="284"/>
      <c r="AF73" s="284"/>
      <c r="AG73" s="268" t="s">
        <v>111</v>
      </c>
      <c r="AH73" s="46"/>
      <c r="AI73" s="131">
        <f t="shared" si="28"/>
        <v>0</v>
      </c>
      <c r="AJ73" s="131">
        <f t="shared" si="29"/>
        <v>0</v>
      </c>
      <c r="AK73" s="131">
        <f t="shared" si="30"/>
        <v>0</v>
      </c>
      <c r="AL73" s="131">
        <f t="shared" si="31"/>
        <v>0</v>
      </c>
      <c r="AM73" s="131"/>
      <c r="AN73" s="131"/>
      <c r="AO73" s="143"/>
      <c r="AP73" s="131"/>
      <c r="AQ73" s="143"/>
      <c r="AR73" s="222"/>
      <c r="AS73" s="143"/>
      <c r="AT73" s="152"/>
      <c r="AU73" s="131"/>
      <c r="AV73" s="152"/>
      <c r="AW73" s="131"/>
      <c r="AX73" s="131"/>
      <c r="AY73" s="131"/>
      <c r="AZ73" s="131"/>
      <c r="BA73" s="131"/>
      <c r="BB73" s="211">
        <f t="shared" si="38"/>
        <v>0</v>
      </c>
      <c r="BC73" s="211">
        <f t="shared" si="38"/>
        <v>0</v>
      </c>
      <c r="BD73" s="211">
        <f t="shared" si="38"/>
        <v>0</v>
      </c>
      <c r="BE73" s="211">
        <f t="shared" si="38"/>
        <v>0</v>
      </c>
      <c r="BF73" s="211">
        <f t="shared" si="38"/>
        <v>0</v>
      </c>
      <c r="BG73" s="211">
        <f t="shared" si="38"/>
        <v>0</v>
      </c>
      <c r="BH73" s="211">
        <f t="shared" si="38"/>
        <v>0</v>
      </c>
      <c r="BI73" s="211">
        <f t="shared" si="38"/>
        <v>0</v>
      </c>
      <c r="BJ73" s="211">
        <f t="shared" si="38"/>
        <v>0</v>
      </c>
      <c r="BK73" s="211">
        <f t="shared" si="38"/>
        <v>0</v>
      </c>
      <c r="BL73" s="211">
        <f t="shared" si="38"/>
        <v>0</v>
      </c>
      <c r="BM73" s="211">
        <f t="shared" si="38"/>
        <v>0</v>
      </c>
      <c r="BN73" s="211">
        <f t="shared" si="38"/>
        <v>0</v>
      </c>
      <c r="BO73" s="211">
        <f t="shared" si="38"/>
        <v>0</v>
      </c>
      <c r="BP73" s="131"/>
      <c r="BQ73" s="308">
        <f t="shared" si="32"/>
        <v>0</v>
      </c>
      <c r="BR73" s="308">
        <f t="shared" si="33"/>
        <v>0</v>
      </c>
      <c r="BS73" s="131"/>
      <c r="BT73" s="131"/>
      <c r="BU73" s="131"/>
    </row>
    <row r="74" spans="1:73" s="177" customFormat="1" ht="13.8" customHeight="1" x14ac:dyDescent="0.25">
      <c r="A74" s="131"/>
      <c r="B74" s="241">
        <f t="shared" si="34"/>
        <v>64</v>
      </c>
      <c r="C74" s="242">
        <f t="shared" si="35"/>
        <v>9931.57</v>
      </c>
      <c r="D74" s="256"/>
      <c r="E74" s="257"/>
      <c r="F74" s="247">
        <f t="shared" si="24"/>
        <v>0</v>
      </c>
      <c r="G74" s="266"/>
      <c r="H74" s="267"/>
      <c r="I74" s="267"/>
      <c r="J74" s="268"/>
      <c r="K74" s="244">
        <f t="shared" si="25"/>
        <v>64</v>
      </c>
      <c r="L74" s="245">
        <f t="shared" si="26"/>
        <v>0</v>
      </c>
      <c r="M74" s="280"/>
      <c r="N74" s="281" t="s">
        <v>110</v>
      </c>
      <c r="O74" s="323"/>
      <c r="P74" s="323"/>
      <c r="Q74" s="283" t="s">
        <v>111</v>
      </c>
      <c r="R74" s="280"/>
      <c r="S74" s="281" t="s">
        <v>110</v>
      </c>
      <c r="T74" s="323"/>
      <c r="U74" s="323"/>
      <c r="V74" s="283" t="s">
        <v>111</v>
      </c>
      <c r="W74" s="246">
        <f t="shared" si="27"/>
        <v>64</v>
      </c>
      <c r="X74" s="285"/>
      <c r="Y74" s="281" t="s">
        <v>110</v>
      </c>
      <c r="Z74" s="284"/>
      <c r="AA74" s="284"/>
      <c r="AB74" s="283" t="s">
        <v>111</v>
      </c>
      <c r="AC74" s="285"/>
      <c r="AD74" s="267" t="s">
        <v>110</v>
      </c>
      <c r="AE74" s="284"/>
      <c r="AF74" s="284"/>
      <c r="AG74" s="268" t="s">
        <v>111</v>
      </c>
      <c r="AH74" s="46"/>
      <c r="AI74" s="131">
        <f t="shared" si="28"/>
        <v>0</v>
      </c>
      <c r="AJ74" s="131">
        <f t="shared" si="29"/>
        <v>0</v>
      </c>
      <c r="AK74" s="131">
        <f t="shared" si="30"/>
        <v>0</v>
      </c>
      <c r="AL74" s="131">
        <f t="shared" si="31"/>
        <v>0</v>
      </c>
      <c r="AM74" s="131"/>
      <c r="AN74" s="131"/>
      <c r="AO74" s="143"/>
      <c r="AP74" s="131"/>
      <c r="AQ74" s="143"/>
      <c r="AR74" s="222"/>
      <c r="AS74" s="143"/>
      <c r="AT74" s="152"/>
      <c r="AU74" s="131"/>
      <c r="AV74" s="152"/>
      <c r="AW74" s="131"/>
      <c r="AX74" s="131"/>
      <c r="AY74" s="131"/>
      <c r="AZ74" s="131"/>
      <c r="BA74" s="131"/>
      <c r="BB74" s="211">
        <f t="shared" si="38"/>
        <v>0</v>
      </c>
      <c r="BC74" s="211">
        <f t="shared" si="38"/>
        <v>0</v>
      </c>
      <c r="BD74" s="211">
        <f t="shared" si="38"/>
        <v>0</v>
      </c>
      <c r="BE74" s="211">
        <f t="shared" si="38"/>
        <v>0</v>
      </c>
      <c r="BF74" s="211">
        <f t="shared" si="38"/>
        <v>0</v>
      </c>
      <c r="BG74" s="211">
        <f t="shared" si="38"/>
        <v>0</v>
      </c>
      <c r="BH74" s="211">
        <f t="shared" si="38"/>
        <v>0</v>
      </c>
      <c r="BI74" s="211">
        <f t="shared" si="38"/>
        <v>0</v>
      </c>
      <c r="BJ74" s="211">
        <f t="shared" si="38"/>
        <v>0</v>
      </c>
      <c r="BK74" s="211">
        <f t="shared" si="38"/>
        <v>0</v>
      </c>
      <c r="BL74" s="211">
        <f t="shared" si="38"/>
        <v>0</v>
      </c>
      <c r="BM74" s="211">
        <f t="shared" si="38"/>
        <v>0</v>
      </c>
      <c r="BN74" s="211">
        <f t="shared" si="38"/>
        <v>0</v>
      </c>
      <c r="BO74" s="211">
        <f t="shared" si="38"/>
        <v>0</v>
      </c>
      <c r="BP74" s="131"/>
      <c r="BQ74" s="308">
        <f t="shared" si="32"/>
        <v>0</v>
      </c>
      <c r="BR74" s="308">
        <f t="shared" si="33"/>
        <v>0</v>
      </c>
      <c r="BS74" s="131"/>
      <c r="BT74" s="131"/>
      <c r="BU74" s="131"/>
    </row>
    <row r="75" spans="1:73" s="177" customFormat="1" ht="13.8" customHeight="1" x14ac:dyDescent="0.25">
      <c r="A75" s="131"/>
      <c r="B75" s="241">
        <f t="shared" si="34"/>
        <v>65</v>
      </c>
      <c r="C75" s="242">
        <f t="shared" si="35"/>
        <v>9931.57</v>
      </c>
      <c r="D75" s="256"/>
      <c r="E75" s="257"/>
      <c r="F75" s="247">
        <f t="shared" ref="F75:F110" si="39">IF(N75=$AJ$2,IF(COUNTBLANK(O75)=0,M75,M75*-1),0)+IF(S75=$AJ$2,IF(COUNTBLANK(T75)=0,R75,R75*-1),0)+IF(Y75=$AJ$2,IF(COUNTBLANK(Z75)=0,X75,X75*-1),0)+IF(AD75=$AJ$2,IF(COUNTBLANK(AE75)=0,AC75,AC75*-1),0)</f>
        <v>0</v>
      </c>
      <c r="G75" s="266"/>
      <c r="H75" s="267"/>
      <c r="I75" s="267"/>
      <c r="J75" s="268"/>
      <c r="K75" s="244">
        <f t="shared" ref="K75:K110" si="40">$B75</f>
        <v>65</v>
      </c>
      <c r="L75" s="245">
        <f t="shared" ref="L75:L110" si="41">IF(COUNTBLANK($P75)=1,$M75,$M75*-1)+IF(COUNTBLANK($U75)=1,$R75,$R75*-1)+IF(COUNTBLANK($AA75)=1,$X75,$X75*-1)+IF(COUNTBLANK($AF75)=1,$AC75,$AC75*-1)</f>
        <v>0</v>
      </c>
      <c r="M75" s="280"/>
      <c r="N75" s="281" t="s">
        <v>110</v>
      </c>
      <c r="O75" s="323"/>
      <c r="P75" s="323"/>
      <c r="Q75" s="283" t="s">
        <v>111</v>
      </c>
      <c r="R75" s="280"/>
      <c r="S75" s="281" t="s">
        <v>110</v>
      </c>
      <c r="T75" s="323"/>
      <c r="U75" s="323"/>
      <c r="V75" s="283" t="s">
        <v>111</v>
      </c>
      <c r="W75" s="246">
        <f t="shared" ref="W75:W110" si="42">$B75</f>
        <v>65</v>
      </c>
      <c r="X75" s="285"/>
      <c r="Y75" s="281" t="s">
        <v>110</v>
      </c>
      <c r="Z75" s="284"/>
      <c r="AA75" s="284"/>
      <c r="AB75" s="283" t="s">
        <v>111</v>
      </c>
      <c r="AC75" s="285"/>
      <c r="AD75" s="267" t="s">
        <v>110</v>
      </c>
      <c r="AE75" s="284"/>
      <c r="AF75" s="284"/>
      <c r="AG75" s="268" t="s">
        <v>111</v>
      </c>
      <c r="AH75" s="46"/>
      <c r="AI75" s="131">
        <f t="shared" ref="AI75:AI110" si="43">IF(COUNTBLANK($P75)=1,$M75,$M75*-1)</f>
        <v>0</v>
      </c>
      <c r="AJ75" s="131">
        <f t="shared" ref="AJ75:AJ110" si="44">IF(COUNTBLANK($U75)=1,$R75,$R75*-1)</f>
        <v>0</v>
      </c>
      <c r="AK75" s="131">
        <f t="shared" ref="AK75:AK110" si="45">IF(COUNTBLANK($AA75)=1,$X75,$X75*-1)</f>
        <v>0</v>
      </c>
      <c r="AL75" s="131">
        <f t="shared" ref="AL75:AL110" si="46">IF(COUNTBLANK($AF75)=1,$AC75,$AC75*-1)</f>
        <v>0</v>
      </c>
      <c r="AM75" s="131"/>
      <c r="AN75" s="131"/>
      <c r="AO75" s="143"/>
      <c r="AP75" s="131"/>
      <c r="AQ75" s="143"/>
      <c r="AR75" s="222"/>
      <c r="AS75" s="143"/>
      <c r="AT75" s="152"/>
      <c r="AU75" s="131"/>
      <c r="AV75" s="152"/>
      <c r="AW75" s="131"/>
      <c r="AX75" s="131"/>
      <c r="AY75" s="131"/>
      <c r="AZ75" s="131"/>
      <c r="BA75" s="131"/>
      <c r="BB75" s="211">
        <f t="shared" si="38"/>
        <v>0</v>
      </c>
      <c r="BC75" s="211">
        <f t="shared" si="38"/>
        <v>0</v>
      </c>
      <c r="BD75" s="211">
        <f t="shared" si="38"/>
        <v>0</v>
      </c>
      <c r="BE75" s="211">
        <f t="shared" si="38"/>
        <v>0</v>
      </c>
      <c r="BF75" s="211">
        <f t="shared" si="38"/>
        <v>0</v>
      </c>
      <c r="BG75" s="211">
        <f t="shared" si="38"/>
        <v>0</v>
      </c>
      <c r="BH75" s="211">
        <f t="shared" si="38"/>
        <v>0</v>
      </c>
      <c r="BI75" s="211">
        <f t="shared" si="38"/>
        <v>0</v>
      </c>
      <c r="BJ75" s="211">
        <f t="shared" si="38"/>
        <v>0</v>
      </c>
      <c r="BK75" s="211">
        <f t="shared" si="38"/>
        <v>0</v>
      </c>
      <c r="BL75" s="211">
        <f t="shared" si="38"/>
        <v>0</v>
      </c>
      <c r="BM75" s="211">
        <f t="shared" si="38"/>
        <v>0</v>
      </c>
      <c r="BN75" s="211">
        <f t="shared" si="38"/>
        <v>0</v>
      </c>
      <c r="BO75" s="211">
        <f t="shared" si="38"/>
        <v>0</v>
      </c>
      <c r="BP75" s="131"/>
      <c r="BQ75" s="308">
        <f t="shared" ref="BQ75:BQ110" si="47">M75+R75+X75+AC75</f>
        <v>0</v>
      </c>
      <c r="BR75" s="308">
        <f t="shared" ref="BR75:BR106" si="48">IF(BQ75&gt;0,B75,0)</f>
        <v>0</v>
      </c>
      <c r="BS75" s="131"/>
      <c r="BT75" s="131"/>
      <c r="BU75" s="131"/>
    </row>
    <row r="76" spans="1:73" s="177" customFormat="1" ht="13.8" customHeight="1" x14ac:dyDescent="0.25">
      <c r="A76" s="131"/>
      <c r="B76" s="241">
        <f t="shared" ref="B76:B110" si="49">B75+1</f>
        <v>66</v>
      </c>
      <c r="C76" s="242">
        <f t="shared" ref="C76:C110" si="50">C75+F76</f>
        <v>9931.57</v>
      </c>
      <c r="D76" s="256"/>
      <c r="E76" s="257"/>
      <c r="F76" s="247">
        <f t="shared" si="39"/>
        <v>0</v>
      </c>
      <c r="G76" s="266"/>
      <c r="H76" s="267"/>
      <c r="I76" s="267"/>
      <c r="J76" s="268"/>
      <c r="K76" s="244">
        <f t="shared" si="40"/>
        <v>66</v>
      </c>
      <c r="L76" s="245">
        <f t="shared" si="41"/>
        <v>0</v>
      </c>
      <c r="M76" s="280"/>
      <c r="N76" s="281" t="s">
        <v>110</v>
      </c>
      <c r="O76" s="323"/>
      <c r="P76" s="323"/>
      <c r="Q76" s="283" t="s">
        <v>111</v>
      </c>
      <c r="R76" s="280"/>
      <c r="S76" s="281" t="s">
        <v>110</v>
      </c>
      <c r="T76" s="323"/>
      <c r="U76" s="323"/>
      <c r="V76" s="283" t="s">
        <v>111</v>
      </c>
      <c r="W76" s="246">
        <f t="shared" si="42"/>
        <v>66</v>
      </c>
      <c r="X76" s="285"/>
      <c r="Y76" s="281" t="s">
        <v>110</v>
      </c>
      <c r="Z76" s="284"/>
      <c r="AA76" s="284"/>
      <c r="AB76" s="283" t="s">
        <v>111</v>
      </c>
      <c r="AC76" s="285"/>
      <c r="AD76" s="267" t="s">
        <v>110</v>
      </c>
      <c r="AE76" s="284"/>
      <c r="AF76" s="284"/>
      <c r="AG76" s="268" t="s">
        <v>111</v>
      </c>
      <c r="AH76" s="46"/>
      <c r="AI76" s="131">
        <f t="shared" si="43"/>
        <v>0</v>
      </c>
      <c r="AJ76" s="131">
        <f t="shared" si="44"/>
        <v>0</v>
      </c>
      <c r="AK76" s="131">
        <f t="shared" si="45"/>
        <v>0</v>
      </c>
      <c r="AL76" s="131">
        <f t="shared" si="46"/>
        <v>0</v>
      </c>
      <c r="AM76" s="131"/>
      <c r="AN76" s="131"/>
      <c r="AO76" s="143"/>
      <c r="AP76" s="131"/>
      <c r="AQ76" s="143"/>
      <c r="AR76" s="222"/>
      <c r="AS76" s="143"/>
      <c r="AT76" s="152"/>
      <c r="AU76" s="131"/>
      <c r="AV76" s="152"/>
      <c r="AW76" s="131"/>
      <c r="AX76" s="131"/>
      <c r="AY76" s="131"/>
      <c r="AZ76" s="131"/>
      <c r="BA76" s="131"/>
      <c r="BB76" s="211">
        <f t="shared" si="38"/>
        <v>0</v>
      </c>
      <c r="BC76" s="211">
        <f t="shared" si="38"/>
        <v>0</v>
      </c>
      <c r="BD76" s="211">
        <f t="shared" si="38"/>
        <v>0</v>
      </c>
      <c r="BE76" s="211">
        <f t="shared" si="38"/>
        <v>0</v>
      </c>
      <c r="BF76" s="211">
        <f t="shared" si="38"/>
        <v>0</v>
      </c>
      <c r="BG76" s="211">
        <f t="shared" si="38"/>
        <v>0</v>
      </c>
      <c r="BH76" s="211">
        <f t="shared" si="38"/>
        <v>0</v>
      </c>
      <c r="BI76" s="211">
        <f t="shared" si="38"/>
        <v>0</v>
      </c>
      <c r="BJ76" s="211">
        <f t="shared" si="38"/>
        <v>0</v>
      </c>
      <c r="BK76" s="211">
        <f t="shared" si="38"/>
        <v>0</v>
      </c>
      <c r="BL76" s="211">
        <f t="shared" si="38"/>
        <v>0</v>
      </c>
      <c r="BM76" s="211">
        <f t="shared" si="38"/>
        <v>0</v>
      </c>
      <c r="BN76" s="211">
        <f t="shared" si="38"/>
        <v>0</v>
      </c>
      <c r="BO76" s="211">
        <f t="shared" si="38"/>
        <v>0</v>
      </c>
      <c r="BP76" s="131"/>
      <c r="BQ76" s="308">
        <f t="shared" si="47"/>
        <v>0</v>
      </c>
      <c r="BR76" s="308">
        <f t="shared" si="48"/>
        <v>0</v>
      </c>
      <c r="BS76" s="131"/>
      <c r="BT76" s="131"/>
      <c r="BU76" s="131"/>
    </row>
    <row r="77" spans="1:73" s="177" customFormat="1" ht="13.8" customHeight="1" x14ac:dyDescent="0.25">
      <c r="A77" s="131"/>
      <c r="B77" s="241">
        <f t="shared" si="49"/>
        <v>67</v>
      </c>
      <c r="C77" s="242">
        <f t="shared" si="50"/>
        <v>9931.57</v>
      </c>
      <c r="D77" s="256"/>
      <c r="E77" s="257"/>
      <c r="F77" s="247">
        <f t="shared" si="39"/>
        <v>0</v>
      </c>
      <c r="G77" s="266"/>
      <c r="H77" s="267"/>
      <c r="I77" s="267"/>
      <c r="J77" s="268"/>
      <c r="K77" s="244">
        <f t="shared" si="40"/>
        <v>67</v>
      </c>
      <c r="L77" s="245">
        <f t="shared" si="41"/>
        <v>0</v>
      </c>
      <c r="M77" s="280"/>
      <c r="N77" s="281" t="s">
        <v>110</v>
      </c>
      <c r="O77" s="323"/>
      <c r="P77" s="323"/>
      <c r="Q77" s="283" t="s">
        <v>111</v>
      </c>
      <c r="R77" s="280"/>
      <c r="S77" s="281" t="s">
        <v>110</v>
      </c>
      <c r="T77" s="323"/>
      <c r="U77" s="323"/>
      <c r="V77" s="283" t="s">
        <v>111</v>
      </c>
      <c r="W77" s="246">
        <f t="shared" si="42"/>
        <v>67</v>
      </c>
      <c r="X77" s="285"/>
      <c r="Y77" s="281" t="s">
        <v>110</v>
      </c>
      <c r="Z77" s="284"/>
      <c r="AA77" s="284"/>
      <c r="AB77" s="283" t="s">
        <v>111</v>
      </c>
      <c r="AC77" s="285"/>
      <c r="AD77" s="267" t="s">
        <v>110</v>
      </c>
      <c r="AE77" s="284"/>
      <c r="AF77" s="284"/>
      <c r="AG77" s="268" t="s">
        <v>111</v>
      </c>
      <c r="AH77" s="46"/>
      <c r="AI77" s="131">
        <f t="shared" si="43"/>
        <v>0</v>
      </c>
      <c r="AJ77" s="131">
        <f t="shared" si="44"/>
        <v>0</v>
      </c>
      <c r="AK77" s="131">
        <f t="shared" si="45"/>
        <v>0</v>
      </c>
      <c r="AL77" s="131">
        <f t="shared" si="46"/>
        <v>0</v>
      </c>
      <c r="AM77" s="131"/>
      <c r="AN77" s="131"/>
      <c r="AO77" s="143"/>
      <c r="AP77" s="131"/>
      <c r="AQ77" s="143"/>
      <c r="AR77" s="222"/>
      <c r="AS77" s="143"/>
      <c r="AT77" s="152"/>
      <c r="AU77" s="131"/>
      <c r="AV77" s="152"/>
      <c r="AW77" s="131"/>
      <c r="AX77" s="131"/>
      <c r="AY77" s="131"/>
      <c r="AZ77" s="131"/>
      <c r="BA77" s="131"/>
      <c r="BB77" s="211">
        <f t="shared" si="38"/>
        <v>0</v>
      </c>
      <c r="BC77" s="211">
        <f t="shared" si="38"/>
        <v>0</v>
      </c>
      <c r="BD77" s="211">
        <f t="shared" si="38"/>
        <v>0</v>
      </c>
      <c r="BE77" s="211">
        <f t="shared" si="38"/>
        <v>0</v>
      </c>
      <c r="BF77" s="211">
        <f t="shared" si="38"/>
        <v>0</v>
      </c>
      <c r="BG77" s="211">
        <f t="shared" si="38"/>
        <v>0</v>
      </c>
      <c r="BH77" s="211">
        <f t="shared" si="38"/>
        <v>0</v>
      </c>
      <c r="BI77" s="211">
        <f t="shared" si="38"/>
        <v>0</v>
      </c>
      <c r="BJ77" s="211">
        <f t="shared" si="38"/>
        <v>0</v>
      </c>
      <c r="BK77" s="211">
        <f t="shared" si="38"/>
        <v>0</v>
      </c>
      <c r="BL77" s="211">
        <f t="shared" si="38"/>
        <v>0</v>
      </c>
      <c r="BM77" s="211">
        <f t="shared" si="38"/>
        <v>0</v>
      </c>
      <c r="BN77" s="211">
        <f t="shared" si="38"/>
        <v>0</v>
      </c>
      <c r="BO77" s="211">
        <f t="shared" si="38"/>
        <v>0</v>
      </c>
      <c r="BP77" s="131"/>
      <c r="BQ77" s="308">
        <f t="shared" si="47"/>
        <v>0</v>
      </c>
      <c r="BR77" s="308">
        <f t="shared" si="48"/>
        <v>0</v>
      </c>
      <c r="BS77" s="131"/>
      <c r="BT77" s="131"/>
      <c r="BU77" s="131"/>
    </row>
    <row r="78" spans="1:73" s="177" customFormat="1" ht="13.8" customHeight="1" x14ac:dyDescent="0.25">
      <c r="A78" s="131"/>
      <c r="B78" s="241">
        <f t="shared" si="49"/>
        <v>68</v>
      </c>
      <c r="C78" s="242">
        <f t="shared" si="50"/>
        <v>9931.57</v>
      </c>
      <c r="D78" s="256"/>
      <c r="E78" s="257"/>
      <c r="F78" s="247">
        <f t="shared" si="39"/>
        <v>0</v>
      </c>
      <c r="G78" s="266"/>
      <c r="H78" s="267"/>
      <c r="I78" s="267"/>
      <c r="J78" s="268"/>
      <c r="K78" s="244">
        <f t="shared" si="40"/>
        <v>68</v>
      </c>
      <c r="L78" s="245">
        <f t="shared" si="41"/>
        <v>0</v>
      </c>
      <c r="M78" s="280"/>
      <c r="N78" s="281" t="s">
        <v>110</v>
      </c>
      <c r="O78" s="323"/>
      <c r="P78" s="323"/>
      <c r="Q78" s="283" t="s">
        <v>111</v>
      </c>
      <c r="R78" s="280"/>
      <c r="S78" s="281" t="s">
        <v>110</v>
      </c>
      <c r="T78" s="323"/>
      <c r="U78" s="323"/>
      <c r="V78" s="283" t="s">
        <v>111</v>
      </c>
      <c r="W78" s="246">
        <f t="shared" si="42"/>
        <v>68</v>
      </c>
      <c r="X78" s="285"/>
      <c r="Y78" s="281" t="s">
        <v>110</v>
      </c>
      <c r="Z78" s="284"/>
      <c r="AA78" s="284"/>
      <c r="AB78" s="283" t="s">
        <v>111</v>
      </c>
      <c r="AC78" s="285"/>
      <c r="AD78" s="267" t="s">
        <v>110</v>
      </c>
      <c r="AE78" s="284"/>
      <c r="AF78" s="284"/>
      <c r="AG78" s="268" t="s">
        <v>111</v>
      </c>
      <c r="AH78" s="46"/>
      <c r="AI78" s="131">
        <f t="shared" si="43"/>
        <v>0</v>
      </c>
      <c r="AJ78" s="131">
        <f t="shared" si="44"/>
        <v>0</v>
      </c>
      <c r="AK78" s="131">
        <f t="shared" si="45"/>
        <v>0</v>
      </c>
      <c r="AL78" s="131">
        <f t="shared" si="46"/>
        <v>0</v>
      </c>
      <c r="AM78" s="131"/>
      <c r="AN78" s="131"/>
      <c r="AO78" s="143"/>
      <c r="AP78" s="131"/>
      <c r="AQ78" s="143"/>
      <c r="AR78" s="222"/>
      <c r="AS78" s="143"/>
      <c r="AT78" s="152"/>
      <c r="AU78" s="131"/>
      <c r="AV78" s="152"/>
      <c r="AW78" s="131"/>
      <c r="AX78" s="131"/>
      <c r="AY78" s="131"/>
      <c r="AZ78" s="131"/>
      <c r="BA78" s="131"/>
      <c r="BB78" s="211">
        <f t="shared" si="38"/>
        <v>0</v>
      </c>
      <c r="BC78" s="211">
        <f t="shared" si="38"/>
        <v>0</v>
      </c>
      <c r="BD78" s="211">
        <f t="shared" si="38"/>
        <v>0</v>
      </c>
      <c r="BE78" s="211">
        <f t="shared" si="38"/>
        <v>0</v>
      </c>
      <c r="BF78" s="211">
        <f t="shared" si="38"/>
        <v>0</v>
      </c>
      <c r="BG78" s="211">
        <f t="shared" si="38"/>
        <v>0</v>
      </c>
      <c r="BH78" s="211">
        <f t="shared" si="38"/>
        <v>0</v>
      </c>
      <c r="BI78" s="211">
        <f t="shared" si="38"/>
        <v>0</v>
      </c>
      <c r="BJ78" s="211">
        <f t="shared" si="38"/>
        <v>0</v>
      </c>
      <c r="BK78" s="211">
        <f t="shared" si="38"/>
        <v>0</v>
      </c>
      <c r="BL78" s="211">
        <f t="shared" si="38"/>
        <v>0</v>
      </c>
      <c r="BM78" s="211">
        <f t="shared" si="38"/>
        <v>0</v>
      </c>
      <c r="BN78" s="211">
        <f t="shared" si="38"/>
        <v>0</v>
      </c>
      <c r="BO78" s="211">
        <f t="shared" si="38"/>
        <v>0</v>
      </c>
      <c r="BP78" s="131"/>
      <c r="BQ78" s="308">
        <f t="shared" si="47"/>
        <v>0</v>
      </c>
      <c r="BR78" s="308">
        <f t="shared" si="48"/>
        <v>0</v>
      </c>
      <c r="BS78" s="131"/>
      <c r="BT78" s="131"/>
      <c r="BU78" s="131"/>
    </row>
    <row r="79" spans="1:73" s="177" customFormat="1" ht="13.8" customHeight="1" x14ac:dyDescent="0.25">
      <c r="A79" s="131"/>
      <c r="B79" s="241">
        <f t="shared" si="49"/>
        <v>69</v>
      </c>
      <c r="C79" s="242">
        <f t="shared" si="50"/>
        <v>9931.57</v>
      </c>
      <c r="D79" s="256"/>
      <c r="E79" s="257"/>
      <c r="F79" s="247">
        <f t="shared" si="39"/>
        <v>0</v>
      </c>
      <c r="G79" s="266"/>
      <c r="H79" s="267"/>
      <c r="I79" s="267"/>
      <c r="J79" s="268"/>
      <c r="K79" s="244">
        <f t="shared" si="40"/>
        <v>69</v>
      </c>
      <c r="L79" s="245">
        <f t="shared" si="41"/>
        <v>0</v>
      </c>
      <c r="M79" s="280"/>
      <c r="N79" s="281" t="s">
        <v>110</v>
      </c>
      <c r="O79" s="323"/>
      <c r="P79" s="323"/>
      <c r="Q79" s="283" t="s">
        <v>111</v>
      </c>
      <c r="R79" s="280"/>
      <c r="S79" s="281" t="s">
        <v>110</v>
      </c>
      <c r="T79" s="323"/>
      <c r="U79" s="323"/>
      <c r="V79" s="283" t="s">
        <v>111</v>
      </c>
      <c r="W79" s="246">
        <f t="shared" si="42"/>
        <v>69</v>
      </c>
      <c r="X79" s="285"/>
      <c r="Y79" s="281" t="s">
        <v>110</v>
      </c>
      <c r="Z79" s="284"/>
      <c r="AA79" s="284"/>
      <c r="AB79" s="283" t="s">
        <v>111</v>
      </c>
      <c r="AC79" s="285"/>
      <c r="AD79" s="267" t="s">
        <v>110</v>
      </c>
      <c r="AE79" s="284"/>
      <c r="AF79" s="284"/>
      <c r="AG79" s="268" t="s">
        <v>111</v>
      </c>
      <c r="AH79" s="46"/>
      <c r="AI79" s="131">
        <f t="shared" si="43"/>
        <v>0</v>
      </c>
      <c r="AJ79" s="131">
        <f t="shared" si="44"/>
        <v>0</v>
      </c>
      <c r="AK79" s="131">
        <f t="shared" si="45"/>
        <v>0</v>
      </c>
      <c r="AL79" s="131">
        <f t="shared" si="46"/>
        <v>0</v>
      </c>
      <c r="AM79" s="131"/>
      <c r="AN79" s="131"/>
      <c r="AO79" s="143"/>
      <c r="AP79" s="131"/>
      <c r="AQ79" s="143"/>
      <c r="AR79" s="222"/>
      <c r="AS79" s="143"/>
      <c r="AT79" s="152"/>
      <c r="AU79" s="131"/>
      <c r="AV79" s="152"/>
      <c r="AW79" s="131"/>
      <c r="AX79" s="131"/>
      <c r="AY79" s="131"/>
      <c r="AZ79" s="131"/>
      <c r="BA79" s="131"/>
      <c r="BB79" s="211">
        <f t="shared" si="38"/>
        <v>0</v>
      </c>
      <c r="BC79" s="211">
        <f t="shared" si="38"/>
        <v>0</v>
      </c>
      <c r="BD79" s="211">
        <f t="shared" si="38"/>
        <v>0</v>
      </c>
      <c r="BE79" s="211">
        <f t="shared" si="38"/>
        <v>0</v>
      </c>
      <c r="BF79" s="211">
        <f t="shared" si="38"/>
        <v>0</v>
      </c>
      <c r="BG79" s="211">
        <f t="shared" si="38"/>
        <v>0</v>
      </c>
      <c r="BH79" s="211">
        <f t="shared" si="38"/>
        <v>0</v>
      </c>
      <c r="BI79" s="211">
        <f t="shared" si="38"/>
        <v>0</v>
      </c>
      <c r="BJ79" s="211">
        <f t="shared" si="38"/>
        <v>0</v>
      </c>
      <c r="BK79" s="211">
        <f t="shared" si="38"/>
        <v>0</v>
      </c>
      <c r="BL79" s="211">
        <f t="shared" si="38"/>
        <v>0</v>
      </c>
      <c r="BM79" s="211">
        <f t="shared" si="38"/>
        <v>0</v>
      </c>
      <c r="BN79" s="211">
        <f t="shared" si="38"/>
        <v>0</v>
      </c>
      <c r="BO79" s="211">
        <f t="shared" si="38"/>
        <v>0</v>
      </c>
      <c r="BP79" s="131"/>
      <c r="BQ79" s="308">
        <f t="shared" si="47"/>
        <v>0</v>
      </c>
      <c r="BR79" s="308">
        <f t="shared" si="48"/>
        <v>0</v>
      </c>
      <c r="BS79" s="131"/>
      <c r="BT79" s="131"/>
      <c r="BU79" s="131"/>
    </row>
    <row r="80" spans="1:73" s="177" customFormat="1" ht="13.8" customHeight="1" x14ac:dyDescent="0.25">
      <c r="A80" s="131"/>
      <c r="B80" s="241">
        <f t="shared" si="49"/>
        <v>70</v>
      </c>
      <c r="C80" s="242">
        <f t="shared" si="50"/>
        <v>9931.57</v>
      </c>
      <c r="D80" s="256"/>
      <c r="E80" s="257"/>
      <c r="F80" s="247">
        <f t="shared" si="39"/>
        <v>0</v>
      </c>
      <c r="G80" s="266"/>
      <c r="H80" s="267"/>
      <c r="I80" s="267"/>
      <c r="J80" s="268"/>
      <c r="K80" s="244">
        <f t="shared" si="40"/>
        <v>70</v>
      </c>
      <c r="L80" s="245">
        <f t="shared" si="41"/>
        <v>0</v>
      </c>
      <c r="M80" s="280"/>
      <c r="N80" s="281" t="s">
        <v>110</v>
      </c>
      <c r="O80" s="323"/>
      <c r="P80" s="323"/>
      <c r="Q80" s="283" t="s">
        <v>111</v>
      </c>
      <c r="R80" s="280"/>
      <c r="S80" s="281" t="s">
        <v>110</v>
      </c>
      <c r="T80" s="323"/>
      <c r="U80" s="323"/>
      <c r="V80" s="283" t="s">
        <v>111</v>
      </c>
      <c r="W80" s="246">
        <f t="shared" si="42"/>
        <v>70</v>
      </c>
      <c r="X80" s="285"/>
      <c r="Y80" s="281" t="s">
        <v>110</v>
      </c>
      <c r="Z80" s="284"/>
      <c r="AA80" s="284"/>
      <c r="AB80" s="283" t="s">
        <v>111</v>
      </c>
      <c r="AC80" s="285"/>
      <c r="AD80" s="267" t="s">
        <v>110</v>
      </c>
      <c r="AE80" s="284"/>
      <c r="AF80" s="284"/>
      <c r="AG80" s="268" t="s">
        <v>111</v>
      </c>
      <c r="AH80" s="46"/>
      <c r="AI80" s="131">
        <f t="shared" si="43"/>
        <v>0</v>
      </c>
      <c r="AJ80" s="131">
        <f t="shared" si="44"/>
        <v>0</v>
      </c>
      <c r="AK80" s="131">
        <f t="shared" si="45"/>
        <v>0</v>
      </c>
      <c r="AL80" s="131">
        <f t="shared" si="46"/>
        <v>0</v>
      </c>
      <c r="AM80" s="131"/>
      <c r="AN80" s="131"/>
      <c r="AO80" s="143"/>
      <c r="AP80" s="131"/>
      <c r="AQ80" s="143"/>
      <c r="AR80" s="222"/>
      <c r="AS80" s="143"/>
      <c r="AT80" s="152"/>
      <c r="AU80" s="131"/>
      <c r="AV80" s="152"/>
      <c r="AW80" s="131"/>
      <c r="AX80" s="131"/>
      <c r="AY80" s="131"/>
      <c r="AZ80" s="131"/>
      <c r="BA80" s="131"/>
      <c r="BB80" s="211">
        <f t="shared" si="38"/>
        <v>0</v>
      </c>
      <c r="BC80" s="211">
        <f t="shared" si="38"/>
        <v>0</v>
      </c>
      <c r="BD80" s="211">
        <f t="shared" si="38"/>
        <v>0</v>
      </c>
      <c r="BE80" s="211">
        <f t="shared" si="38"/>
        <v>0</v>
      </c>
      <c r="BF80" s="211">
        <f t="shared" si="38"/>
        <v>0</v>
      </c>
      <c r="BG80" s="211">
        <f t="shared" si="38"/>
        <v>0</v>
      </c>
      <c r="BH80" s="211">
        <f t="shared" si="38"/>
        <v>0</v>
      </c>
      <c r="BI80" s="211">
        <f t="shared" si="38"/>
        <v>0</v>
      </c>
      <c r="BJ80" s="211">
        <f t="shared" si="38"/>
        <v>0</v>
      </c>
      <c r="BK80" s="211">
        <f t="shared" si="38"/>
        <v>0</v>
      </c>
      <c r="BL80" s="211">
        <f t="shared" si="38"/>
        <v>0</v>
      </c>
      <c r="BM80" s="211">
        <f t="shared" si="38"/>
        <v>0</v>
      </c>
      <c r="BN80" s="211">
        <f t="shared" si="38"/>
        <v>0</v>
      </c>
      <c r="BO80" s="211">
        <f t="shared" si="38"/>
        <v>0</v>
      </c>
      <c r="BP80" s="131"/>
      <c r="BQ80" s="308">
        <f t="shared" si="47"/>
        <v>0</v>
      </c>
      <c r="BR80" s="308">
        <f t="shared" si="48"/>
        <v>0</v>
      </c>
      <c r="BS80" s="131"/>
      <c r="BT80" s="131"/>
      <c r="BU80" s="131"/>
    </row>
    <row r="81" spans="1:73" s="177" customFormat="1" ht="13.8" customHeight="1" x14ac:dyDescent="0.25">
      <c r="A81" s="131"/>
      <c r="B81" s="241">
        <f t="shared" si="49"/>
        <v>71</v>
      </c>
      <c r="C81" s="242">
        <f t="shared" si="50"/>
        <v>9931.57</v>
      </c>
      <c r="D81" s="256"/>
      <c r="E81" s="257"/>
      <c r="F81" s="247">
        <f t="shared" si="39"/>
        <v>0</v>
      </c>
      <c r="G81" s="266"/>
      <c r="H81" s="267"/>
      <c r="I81" s="267"/>
      <c r="J81" s="268"/>
      <c r="K81" s="244">
        <f t="shared" si="40"/>
        <v>71</v>
      </c>
      <c r="L81" s="245">
        <f t="shared" si="41"/>
        <v>0</v>
      </c>
      <c r="M81" s="280"/>
      <c r="N81" s="281" t="s">
        <v>110</v>
      </c>
      <c r="O81" s="323"/>
      <c r="P81" s="323"/>
      <c r="Q81" s="283" t="s">
        <v>111</v>
      </c>
      <c r="R81" s="280"/>
      <c r="S81" s="281" t="s">
        <v>110</v>
      </c>
      <c r="T81" s="323"/>
      <c r="U81" s="323"/>
      <c r="V81" s="283" t="s">
        <v>111</v>
      </c>
      <c r="W81" s="246">
        <f t="shared" si="42"/>
        <v>71</v>
      </c>
      <c r="X81" s="285"/>
      <c r="Y81" s="281" t="s">
        <v>110</v>
      </c>
      <c r="Z81" s="284"/>
      <c r="AA81" s="284"/>
      <c r="AB81" s="283" t="s">
        <v>111</v>
      </c>
      <c r="AC81" s="285"/>
      <c r="AD81" s="267" t="s">
        <v>110</v>
      </c>
      <c r="AE81" s="284"/>
      <c r="AF81" s="284"/>
      <c r="AG81" s="268" t="s">
        <v>111</v>
      </c>
      <c r="AH81" s="46"/>
      <c r="AI81" s="131">
        <f t="shared" si="43"/>
        <v>0</v>
      </c>
      <c r="AJ81" s="131">
        <f t="shared" si="44"/>
        <v>0</v>
      </c>
      <c r="AK81" s="131">
        <f t="shared" si="45"/>
        <v>0</v>
      </c>
      <c r="AL81" s="131">
        <f t="shared" si="46"/>
        <v>0</v>
      </c>
      <c r="AM81" s="131"/>
      <c r="AN81" s="131"/>
      <c r="AO81" s="143"/>
      <c r="AP81" s="131"/>
      <c r="AQ81" s="143"/>
      <c r="AR81" s="222"/>
      <c r="AS81" s="143"/>
      <c r="AT81" s="152"/>
      <c r="AU81" s="131"/>
      <c r="AV81" s="152"/>
      <c r="AW81" s="131"/>
      <c r="AX81" s="131"/>
      <c r="AY81" s="131"/>
      <c r="AZ81" s="131"/>
      <c r="BA81" s="131"/>
      <c r="BB81" s="211">
        <f t="shared" ref="BB81:BO90" si="51">IF($N81=BB$10,IF($O81 = "",$M81 * -1,$M81),0)+IF($S81=BB$10,IF($T81 = "",$R81 * -1,$R81),0)+IF($Y81=BB$10,IF($Z81 = "",$X81 * -1,$X81),0)+IF($AD81=BB$10,IF($AE81 = "",$AC81* -1,$AC81 ),0)</f>
        <v>0</v>
      </c>
      <c r="BC81" s="211">
        <f t="shared" si="51"/>
        <v>0</v>
      </c>
      <c r="BD81" s="211">
        <f t="shared" si="51"/>
        <v>0</v>
      </c>
      <c r="BE81" s="211">
        <f t="shared" si="51"/>
        <v>0</v>
      </c>
      <c r="BF81" s="211">
        <f t="shared" si="51"/>
        <v>0</v>
      </c>
      <c r="BG81" s="211">
        <f t="shared" si="51"/>
        <v>0</v>
      </c>
      <c r="BH81" s="211">
        <f t="shared" si="51"/>
        <v>0</v>
      </c>
      <c r="BI81" s="211">
        <f t="shared" si="51"/>
        <v>0</v>
      </c>
      <c r="BJ81" s="211">
        <f t="shared" si="51"/>
        <v>0</v>
      </c>
      <c r="BK81" s="211">
        <f t="shared" si="51"/>
        <v>0</v>
      </c>
      <c r="BL81" s="211">
        <f t="shared" si="51"/>
        <v>0</v>
      </c>
      <c r="BM81" s="211">
        <f t="shared" si="51"/>
        <v>0</v>
      </c>
      <c r="BN81" s="211">
        <f t="shared" si="51"/>
        <v>0</v>
      </c>
      <c r="BO81" s="211">
        <f t="shared" si="51"/>
        <v>0</v>
      </c>
      <c r="BP81" s="131"/>
      <c r="BQ81" s="308">
        <f t="shared" si="47"/>
        <v>0</v>
      </c>
      <c r="BR81" s="308">
        <f t="shared" si="48"/>
        <v>0</v>
      </c>
      <c r="BS81" s="131"/>
      <c r="BT81" s="131"/>
      <c r="BU81" s="131"/>
    </row>
    <row r="82" spans="1:73" s="177" customFormat="1" ht="13.8" customHeight="1" x14ac:dyDescent="0.25">
      <c r="A82" s="131"/>
      <c r="B82" s="241">
        <f t="shared" si="49"/>
        <v>72</v>
      </c>
      <c r="C82" s="242">
        <f t="shared" si="50"/>
        <v>9931.57</v>
      </c>
      <c r="D82" s="256"/>
      <c r="E82" s="257"/>
      <c r="F82" s="247">
        <f t="shared" si="39"/>
        <v>0</v>
      </c>
      <c r="G82" s="266"/>
      <c r="H82" s="267"/>
      <c r="I82" s="267"/>
      <c r="J82" s="268"/>
      <c r="K82" s="244">
        <f t="shared" si="40"/>
        <v>72</v>
      </c>
      <c r="L82" s="245">
        <f t="shared" si="41"/>
        <v>0</v>
      </c>
      <c r="M82" s="280"/>
      <c r="N82" s="281" t="s">
        <v>110</v>
      </c>
      <c r="O82" s="323"/>
      <c r="P82" s="323"/>
      <c r="Q82" s="283" t="s">
        <v>111</v>
      </c>
      <c r="R82" s="280"/>
      <c r="S82" s="281" t="s">
        <v>110</v>
      </c>
      <c r="T82" s="323"/>
      <c r="U82" s="323"/>
      <c r="V82" s="283" t="s">
        <v>111</v>
      </c>
      <c r="W82" s="246">
        <f t="shared" si="42"/>
        <v>72</v>
      </c>
      <c r="X82" s="285"/>
      <c r="Y82" s="281" t="s">
        <v>110</v>
      </c>
      <c r="Z82" s="284"/>
      <c r="AA82" s="284"/>
      <c r="AB82" s="283" t="s">
        <v>111</v>
      </c>
      <c r="AC82" s="285"/>
      <c r="AD82" s="267" t="s">
        <v>110</v>
      </c>
      <c r="AE82" s="284"/>
      <c r="AF82" s="284"/>
      <c r="AG82" s="268" t="s">
        <v>111</v>
      </c>
      <c r="AH82" s="46"/>
      <c r="AI82" s="131">
        <f t="shared" si="43"/>
        <v>0</v>
      </c>
      <c r="AJ82" s="131">
        <f t="shared" si="44"/>
        <v>0</v>
      </c>
      <c r="AK82" s="131">
        <f t="shared" si="45"/>
        <v>0</v>
      </c>
      <c r="AL82" s="131">
        <f t="shared" si="46"/>
        <v>0</v>
      </c>
      <c r="AM82" s="131"/>
      <c r="AN82" s="131"/>
      <c r="AO82" s="143"/>
      <c r="AP82" s="131"/>
      <c r="AQ82" s="143"/>
      <c r="AR82" s="222"/>
      <c r="AS82" s="143"/>
      <c r="AT82" s="152"/>
      <c r="AU82" s="131"/>
      <c r="AV82" s="152"/>
      <c r="AW82" s="131"/>
      <c r="AX82" s="131"/>
      <c r="AY82" s="131"/>
      <c r="AZ82" s="131"/>
      <c r="BA82" s="131"/>
      <c r="BB82" s="211">
        <f t="shared" si="51"/>
        <v>0</v>
      </c>
      <c r="BC82" s="211">
        <f t="shared" si="51"/>
        <v>0</v>
      </c>
      <c r="BD82" s="211">
        <f t="shared" si="51"/>
        <v>0</v>
      </c>
      <c r="BE82" s="211">
        <f t="shared" si="51"/>
        <v>0</v>
      </c>
      <c r="BF82" s="211">
        <f t="shared" si="51"/>
        <v>0</v>
      </c>
      <c r="BG82" s="211">
        <f t="shared" si="51"/>
        <v>0</v>
      </c>
      <c r="BH82" s="211">
        <f t="shared" si="51"/>
        <v>0</v>
      </c>
      <c r="BI82" s="211">
        <f t="shared" si="51"/>
        <v>0</v>
      </c>
      <c r="BJ82" s="211">
        <f t="shared" si="51"/>
        <v>0</v>
      </c>
      <c r="BK82" s="211">
        <f t="shared" si="51"/>
        <v>0</v>
      </c>
      <c r="BL82" s="211">
        <f t="shared" si="51"/>
        <v>0</v>
      </c>
      <c r="BM82" s="211">
        <f t="shared" si="51"/>
        <v>0</v>
      </c>
      <c r="BN82" s="211">
        <f t="shared" si="51"/>
        <v>0</v>
      </c>
      <c r="BO82" s="211">
        <f t="shared" si="51"/>
        <v>0</v>
      </c>
      <c r="BP82" s="131"/>
      <c r="BQ82" s="308">
        <f t="shared" si="47"/>
        <v>0</v>
      </c>
      <c r="BR82" s="308">
        <f t="shared" si="48"/>
        <v>0</v>
      </c>
      <c r="BS82" s="131"/>
      <c r="BT82" s="131"/>
      <c r="BU82" s="131"/>
    </row>
    <row r="83" spans="1:73" s="177" customFormat="1" ht="13.8" customHeight="1" x14ac:dyDescent="0.25">
      <c r="A83" s="131"/>
      <c r="B83" s="241">
        <f t="shared" si="49"/>
        <v>73</v>
      </c>
      <c r="C83" s="242">
        <f t="shared" si="50"/>
        <v>9931.57</v>
      </c>
      <c r="D83" s="256"/>
      <c r="E83" s="257"/>
      <c r="F83" s="247">
        <f t="shared" si="39"/>
        <v>0</v>
      </c>
      <c r="G83" s="266"/>
      <c r="H83" s="267"/>
      <c r="I83" s="267"/>
      <c r="J83" s="268"/>
      <c r="K83" s="244">
        <f t="shared" si="40"/>
        <v>73</v>
      </c>
      <c r="L83" s="245">
        <f t="shared" si="41"/>
        <v>0</v>
      </c>
      <c r="M83" s="280"/>
      <c r="N83" s="281" t="s">
        <v>110</v>
      </c>
      <c r="O83" s="323"/>
      <c r="P83" s="323"/>
      <c r="Q83" s="283" t="s">
        <v>111</v>
      </c>
      <c r="R83" s="280"/>
      <c r="S83" s="281" t="s">
        <v>110</v>
      </c>
      <c r="T83" s="323"/>
      <c r="U83" s="323"/>
      <c r="V83" s="283" t="s">
        <v>111</v>
      </c>
      <c r="W83" s="246">
        <f t="shared" si="42"/>
        <v>73</v>
      </c>
      <c r="X83" s="285"/>
      <c r="Y83" s="281" t="s">
        <v>110</v>
      </c>
      <c r="Z83" s="284"/>
      <c r="AA83" s="284"/>
      <c r="AB83" s="283" t="s">
        <v>111</v>
      </c>
      <c r="AC83" s="285"/>
      <c r="AD83" s="267" t="s">
        <v>110</v>
      </c>
      <c r="AE83" s="284"/>
      <c r="AF83" s="284"/>
      <c r="AG83" s="268" t="s">
        <v>111</v>
      </c>
      <c r="AH83" s="46"/>
      <c r="AI83" s="131">
        <f t="shared" si="43"/>
        <v>0</v>
      </c>
      <c r="AJ83" s="131">
        <f t="shared" si="44"/>
        <v>0</v>
      </c>
      <c r="AK83" s="131">
        <f t="shared" si="45"/>
        <v>0</v>
      </c>
      <c r="AL83" s="131">
        <f t="shared" si="46"/>
        <v>0</v>
      </c>
      <c r="AM83" s="131"/>
      <c r="AN83" s="131"/>
      <c r="AO83" s="143"/>
      <c r="AP83" s="131"/>
      <c r="AQ83" s="143"/>
      <c r="AR83" s="222"/>
      <c r="AS83" s="143"/>
      <c r="AT83" s="152"/>
      <c r="AU83" s="131"/>
      <c r="AV83" s="152"/>
      <c r="AW83" s="131"/>
      <c r="AX83" s="131"/>
      <c r="AY83" s="131"/>
      <c r="AZ83" s="131"/>
      <c r="BA83" s="131"/>
      <c r="BB83" s="211">
        <f t="shared" si="51"/>
        <v>0</v>
      </c>
      <c r="BC83" s="211">
        <f t="shared" si="51"/>
        <v>0</v>
      </c>
      <c r="BD83" s="211">
        <f t="shared" si="51"/>
        <v>0</v>
      </c>
      <c r="BE83" s="211">
        <f t="shared" si="51"/>
        <v>0</v>
      </c>
      <c r="BF83" s="211">
        <f t="shared" si="51"/>
        <v>0</v>
      </c>
      <c r="BG83" s="211">
        <f t="shared" si="51"/>
        <v>0</v>
      </c>
      <c r="BH83" s="211">
        <f t="shared" si="51"/>
        <v>0</v>
      </c>
      <c r="BI83" s="211">
        <f t="shared" si="51"/>
        <v>0</v>
      </c>
      <c r="BJ83" s="211">
        <f t="shared" si="51"/>
        <v>0</v>
      </c>
      <c r="BK83" s="211">
        <f t="shared" si="51"/>
        <v>0</v>
      </c>
      <c r="BL83" s="211">
        <f t="shared" si="51"/>
        <v>0</v>
      </c>
      <c r="BM83" s="211">
        <f t="shared" si="51"/>
        <v>0</v>
      </c>
      <c r="BN83" s="211">
        <f t="shared" si="51"/>
        <v>0</v>
      </c>
      <c r="BO83" s="211">
        <f t="shared" si="51"/>
        <v>0</v>
      </c>
      <c r="BP83" s="131"/>
      <c r="BQ83" s="308">
        <f t="shared" si="47"/>
        <v>0</v>
      </c>
      <c r="BR83" s="308">
        <f t="shared" si="48"/>
        <v>0</v>
      </c>
      <c r="BS83" s="131"/>
      <c r="BT83" s="131"/>
      <c r="BU83" s="131"/>
    </row>
    <row r="84" spans="1:73" s="177" customFormat="1" ht="13.8" customHeight="1" x14ac:dyDescent="0.25">
      <c r="A84" s="131"/>
      <c r="B84" s="241">
        <f t="shared" si="49"/>
        <v>74</v>
      </c>
      <c r="C84" s="242">
        <f t="shared" si="50"/>
        <v>9931.57</v>
      </c>
      <c r="D84" s="256"/>
      <c r="E84" s="257"/>
      <c r="F84" s="247">
        <f t="shared" si="39"/>
        <v>0</v>
      </c>
      <c r="G84" s="266"/>
      <c r="H84" s="267"/>
      <c r="I84" s="267"/>
      <c r="J84" s="268"/>
      <c r="K84" s="244">
        <f t="shared" si="40"/>
        <v>74</v>
      </c>
      <c r="L84" s="245">
        <f t="shared" si="41"/>
        <v>0</v>
      </c>
      <c r="M84" s="280"/>
      <c r="N84" s="281" t="s">
        <v>110</v>
      </c>
      <c r="O84" s="323"/>
      <c r="P84" s="323"/>
      <c r="Q84" s="283" t="s">
        <v>111</v>
      </c>
      <c r="R84" s="280"/>
      <c r="S84" s="281" t="s">
        <v>110</v>
      </c>
      <c r="T84" s="323"/>
      <c r="U84" s="323"/>
      <c r="V84" s="283" t="s">
        <v>111</v>
      </c>
      <c r="W84" s="246">
        <f t="shared" si="42"/>
        <v>74</v>
      </c>
      <c r="X84" s="285"/>
      <c r="Y84" s="281" t="s">
        <v>110</v>
      </c>
      <c r="Z84" s="284"/>
      <c r="AA84" s="284"/>
      <c r="AB84" s="283" t="s">
        <v>111</v>
      </c>
      <c r="AC84" s="285"/>
      <c r="AD84" s="267" t="s">
        <v>110</v>
      </c>
      <c r="AE84" s="284"/>
      <c r="AF84" s="284"/>
      <c r="AG84" s="268" t="s">
        <v>111</v>
      </c>
      <c r="AH84" s="46"/>
      <c r="AI84" s="131">
        <f t="shared" si="43"/>
        <v>0</v>
      </c>
      <c r="AJ84" s="131">
        <f t="shared" si="44"/>
        <v>0</v>
      </c>
      <c r="AK84" s="131">
        <f t="shared" si="45"/>
        <v>0</v>
      </c>
      <c r="AL84" s="131">
        <f t="shared" si="46"/>
        <v>0</v>
      </c>
      <c r="AM84" s="131"/>
      <c r="AN84" s="131"/>
      <c r="AO84" s="143"/>
      <c r="AP84" s="131"/>
      <c r="AQ84" s="143"/>
      <c r="AR84" s="222"/>
      <c r="AS84" s="143"/>
      <c r="AT84" s="152"/>
      <c r="AU84" s="131"/>
      <c r="AV84" s="152"/>
      <c r="AW84" s="131"/>
      <c r="AX84" s="131"/>
      <c r="AY84" s="131"/>
      <c r="AZ84" s="131"/>
      <c r="BA84" s="131"/>
      <c r="BB84" s="211">
        <f t="shared" si="51"/>
        <v>0</v>
      </c>
      <c r="BC84" s="211">
        <f t="shared" si="51"/>
        <v>0</v>
      </c>
      <c r="BD84" s="211">
        <f t="shared" si="51"/>
        <v>0</v>
      </c>
      <c r="BE84" s="211">
        <f t="shared" si="51"/>
        <v>0</v>
      </c>
      <c r="BF84" s="211">
        <f t="shared" si="51"/>
        <v>0</v>
      </c>
      <c r="BG84" s="211">
        <f t="shared" si="51"/>
        <v>0</v>
      </c>
      <c r="BH84" s="211">
        <f t="shared" si="51"/>
        <v>0</v>
      </c>
      <c r="BI84" s="211">
        <f t="shared" si="51"/>
        <v>0</v>
      </c>
      <c r="BJ84" s="211">
        <f t="shared" si="51"/>
        <v>0</v>
      </c>
      <c r="BK84" s="211">
        <f t="shared" si="51"/>
        <v>0</v>
      </c>
      <c r="BL84" s="211">
        <f t="shared" si="51"/>
        <v>0</v>
      </c>
      <c r="BM84" s="211">
        <f t="shared" si="51"/>
        <v>0</v>
      </c>
      <c r="BN84" s="211">
        <f t="shared" si="51"/>
        <v>0</v>
      </c>
      <c r="BO84" s="211">
        <f t="shared" si="51"/>
        <v>0</v>
      </c>
      <c r="BP84" s="131"/>
      <c r="BQ84" s="308">
        <f t="shared" si="47"/>
        <v>0</v>
      </c>
      <c r="BR84" s="308">
        <f t="shared" si="48"/>
        <v>0</v>
      </c>
      <c r="BS84" s="131"/>
      <c r="BT84" s="131"/>
      <c r="BU84" s="131"/>
    </row>
    <row r="85" spans="1:73" s="177" customFormat="1" ht="13.8" customHeight="1" x14ac:dyDescent="0.25">
      <c r="A85" s="131"/>
      <c r="B85" s="241">
        <f t="shared" si="49"/>
        <v>75</v>
      </c>
      <c r="C85" s="242">
        <f t="shared" si="50"/>
        <v>9931.57</v>
      </c>
      <c r="D85" s="256"/>
      <c r="E85" s="257"/>
      <c r="F85" s="247">
        <f t="shared" si="39"/>
        <v>0</v>
      </c>
      <c r="G85" s="266"/>
      <c r="H85" s="267"/>
      <c r="I85" s="267"/>
      <c r="J85" s="268"/>
      <c r="K85" s="244">
        <f t="shared" si="40"/>
        <v>75</v>
      </c>
      <c r="L85" s="245">
        <f t="shared" si="41"/>
        <v>0</v>
      </c>
      <c r="M85" s="280"/>
      <c r="N85" s="281" t="s">
        <v>110</v>
      </c>
      <c r="O85" s="323"/>
      <c r="P85" s="323"/>
      <c r="Q85" s="283" t="s">
        <v>111</v>
      </c>
      <c r="R85" s="280"/>
      <c r="S85" s="281" t="s">
        <v>110</v>
      </c>
      <c r="T85" s="323"/>
      <c r="U85" s="323"/>
      <c r="V85" s="283" t="s">
        <v>111</v>
      </c>
      <c r="W85" s="246">
        <f t="shared" si="42"/>
        <v>75</v>
      </c>
      <c r="X85" s="285"/>
      <c r="Y85" s="281" t="s">
        <v>110</v>
      </c>
      <c r="Z85" s="284"/>
      <c r="AA85" s="284"/>
      <c r="AB85" s="283" t="s">
        <v>111</v>
      </c>
      <c r="AC85" s="285"/>
      <c r="AD85" s="267" t="s">
        <v>110</v>
      </c>
      <c r="AE85" s="284"/>
      <c r="AF85" s="284"/>
      <c r="AG85" s="268" t="s">
        <v>111</v>
      </c>
      <c r="AH85" s="46"/>
      <c r="AI85" s="131">
        <f t="shared" si="43"/>
        <v>0</v>
      </c>
      <c r="AJ85" s="131">
        <f t="shared" si="44"/>
        <v>0</v>
      </c>
      <c r="AK85" s="131">
        <f t="shared" si="45"/>
        <v>0</v>
      </c>
      <c r="AL85" s="131">
        <f t="shared" si="46"/>
        <v>0</v>
      </c>
      <c r="AM85" s="131"/>
      <c r="AN85" s="131"/>
      <c r="AO85" s="143"/>
      <c r="AP85" s="131"/>
      <c r="AQ85" s="143"/>
      <c r="AR85" s="222"/>
      <c r="AS85" s="143"/>
      <c r="AT85" s="152"/>
      <c r="AU85" s="131"/>
      <c r="AV85" s="152"/>
      <c r="AW85" s="131"/>
      <c r="AX85" s="131"/>
      <c r="AY85" s="131"/>
      <c r="AZ85" s="131"/>
      <c r="BA85" s="131"/>
      <c r="BB85" s="211">
        <f t="shared" si="51"/>
        <v>0</v>
      </c>
      <c r="BC85" s="211">
        <f t="shared" si="51"/>
        <v>0</v>
      </c>
      <c r="BD85" s="211">
        <f t="shared" si="51"/>
        <v>0</v>
      </c>
      <c r="BE85" s="211">
        <f t="shared" si="51"/>
        <v>0</v>
      </c>
      <c r="BF85" s="211">
        <f t="shared" si="51"/>
        <v>0</v>
      </c>
      <c r="BG85" s="211">
        <f t="shared" si="51"/>
        <v>0</v>
      </c>
      <c r="BH85" s="211">
        <f t="shared" si="51"/>
        <v>0</v>
      </c>
      <c r="BI85" s="211">
        <f t="shared" si="51"/>
        <v>0</v>
      </c>
      <c r="BJ85" s="211">
        <f t="shared" si="51"/>
        <v>0</v>
      </c>
      <c r="BK85" s="211">
        <f t="shared" si="51"/>
        <v>0</v>
      </c>
      <c r="BL85" s="211">
        <f t="shared" si="51"/>
        <v>0</v>
      </c>
      <c r="BM85" s="211">
        <f t="shared" si="51"/>
        <v>0</v>
      </c>
      <c r="BN85" s="211">
        <f t="shared" si="51"/>
        <v>0</v>
      </c>
      <c r="BO85" s="211">
        <f t="shared" si="51"/>
        <v>0</v>
      </c>
      <c r="BP85" s="131"/>
      <c r="BQ85" s="308">
        <f t="shared" si="47"/>
        <v>0</v>
      </c>
      <c r="BR85" s="308">
        <f t="shared" si="48"/>
        <v>0</v>
      </c>
      <c r="BS85" s="131"/>
      <c r="BT85" s="131"/>
      <c r="BU85" s="131"/>
    </row>
    <row r="86" spans="1:73" s="177" customFormat="1" ht="13.8" customHeight="1" x14ac:dyDescent="0.25">
      <c r="A86" s="131"/>
      <c r="B86" s="241">
        <f t="shared" si="49"/>
        <v>76</v>
      </c>
      <c r="C86" s="242">
        <f t="shared" si="50"/>
        <v>9931.57</v>
      </c>
      <c r="D86" s="256"/>
      <c r="E86" s="257"/>
      <c r="F86" s="247">
        <f t="shared" si="39"/>
        <v>0</v>
      </c>
      <c r="G86" s="266"/>
      <c r="H86" s="267"/>
      <c r="I86" s="267"/>
      <c r="J86" s="268"/>
      <c r="K86" s="244">
        <f t="shared" si="40"/>
        <v>76</v>
      </c>
      <c r="L86" s="245">
        <f t="shared" si="41"/>
        <v>0</v>
      </c>
      <c r="M86" s="280"/>
      <c r="N86" s="281" t="s">
        <v>110</v>
      </c>
      <c r="O86" s="323"/>
      <c r="P86" s="323"/>
      <c r="Q86" s="283" t="s">
        <v>111</v>
      </c>
      <c r="R86" s="280"/>
      <c r="S86" s="281" t="s">
        <v>110</v>
      </c>
      <c r="T86" s="323"/>
      <c r="U86" s="323"/>
      <c r="V86" s="283" t="s">
        <v>111</v>
      </c>
      <c r="W86" s="246">
        <f t="shared" si="42"/>
        <v>76</v>
      </c>
      <c r="X86" s="285"/>
      <c r="Y86" s="281" t="s">
        <v>110</v>
      </c>
      <c r="Z86" s="284"/>
      <c r="AA86" s="284"/>
      <c r="AB86" s="283" t="s">
        <v>111</v>
      </c>
      <c r="AC86" s="285"/>
      <c r="AD86" s="267" t="s">
        <v>110</v>
      </c>
      <c r="AE86" s="284"/>
      <c r="AF86" s="284"/>
      <c r="AG86" s="268" t="s">
        <v>111</v>
      </c>
      <c r="AH86" s="46"/>
      <c r="AI86" s="131">
        <f t="shared" si="43"/>
        <v>0</v>
      </c>
      <c r="AJ86" s="131">
        <f t="shared" si="44"/>
        <v>0</v>
      </c>
      <c r="AK86" s="131">
        <f t="shared" si="45"/>
        <v>0</v>
      </c>
      <c r="AL86" s="131">
        <f t="shared" si="46"/>
        <v>0</v>
      </c>
      <c r="AM86" s="131"/>
      <c r="AN86" s="131"/>
      <c r="AO86" s="143"/>
      <c r="AP86" s="131"/>
      <c r="AQ86" s="143"/>
      <c r="AR86" s="222"/>
      <c r="AS86" s="143"/>
      <c r="AT86" s="152"/>
      <c r="AU86" s="131"/>
      <c r="AV86" s="152"/>
      <c r="AW86" s="131"/>
      <c r="AX86" s="131"/>
      <c r="AY86" s="131"/>
      <c r="AZ86" s="131"/>
      <c r="BA86" s="131"/>
      <c r="BB86" s="211">
        <f t="shared" si="51"/>
        <v>0</v>
      </c>
      <c r="BC86" s="211">
        <f t="shared" si="51"/>
        <v>0</v>
      </c>
      <c r="BD86" s="211">
        <f t="shared" si="51"/>
        <v>0</v>
      </c>
      <c r="BE86" s="211">
        <f t="shared" si="51"/>
        <v>0</v>
      </c>
      <c r="BF86" s="211">
        <f t="shared" si="51"/>
        <v>0</v>
      </c>
      <c r="BG86" s="211">
        <f t="shared" si="51"/>
        <v>0</v>
      </c>
      <c r="BH86" s="211">
        <f t="shared" si="51"/>
        <v>0</v>
      </c>
      <c r="BI86" s="211">
        <f t="shared" si="51"/>
        <v>0</v>
      </c>
      <c r="BJ86" s="211">
        <f t="shared" si="51"/>
        <v>0</v>
      </c>
      <c r="BK86" s="211">
        <f t="shared" si="51"/>
        <v>0</v>
      </c>
      <c r="BL86" s="211">
        <f t="shared" si="51"/>
        <v>0</v>
      </c>
      <c r="BM86" s="211">
        <f t="shared" si="51"/>
        <v>0</v>
      </c>
      <c r="BN86" s="211">
        <f t="shared" si="51"/>
        <v>0</v>
      </c>
      <c r="BO86" s="211">
        <f t="shared" si="51"/>
        <v>0</v>
      </c>
      <c r="BP86" s="131"/>
      <c r="BQ86" s="308">
        <f t="shared" si="47"/>
        <v>0</v>
      </c>
      <c r="BR86" s="308">
        <f t="shared" si="48"/>
        <v>0</v>
      </c>
      <c r="BS86" s="131"/>
      <c r="BT86" s="131"/>
      <c r="BU86" s="131"/>
    </row>
    <row r="87" spans="1:73" s="177" customFormat="1" ht="13.8" customHeight="1" x14ac:dyDescent="0.25">
      <c r="A87" s="131"/>
      <c r="B87" s="241">
        <f t="shared" si="49"/>
        <v>77</v>
      </c>
      <c r="C87" s="242">
        <f t="shared" si="50"/>
        <v>9931.57</v>
      </c>
      <c r="D87" s="256"/>
      <c r="E87" s="257"/>
      <c r="F87" s="247">
        <f t="shared" si="39"/>
        <v>0</v>
      </c>
      <c r="G87" s="266"/>
      <c r="H87" s="267"/>
      <c r="I87" s="267"/>
      <c r="J87" s="268"/>
      <c r="K87" s="244">
        <f t="shared" si="40"/>
        <v>77</v>
      </c>
      <c r="L87" s="245">
        <f t="shared" si="41"/>
        <v>0</v>
      </c>
      <c r="M87" s="280"/>
      <c r="N87" s="281" t="s">
        <v>110</v>
      </c>
      <c r="O87" s="323"/>
      <c r="P87" s="323"/>
      <c r="Q87" s="283" t="s">
        <v>111</v>
      </c>
      <c r="R87" s="280"/>
      <c r="S87" s="281" t="s">
        <v>110</v>
      </c>
      <c r="T87" s="323"/>
      <c r="U87" s="323"/>
      <c r="V87" s="283" t="s">
        <v>111</v>
      </c>
      <c r="W87" s="246">
        <f t="shared" si="42"/>
        <v>77</v>
      </c>
      <c r="X87" s="285"/>
      <c r="Y87" s="281" t="s">
        <v>110</v>
      </c>
      <c r="Z87" s="284"/>
      <c r="AA87" s="284"/>
      <c r="AB87" s="283" t="s">
        <v>111</v>
      </c>
      <c r="AC87" s="285"/>
      <c r="AD87" s="267" t="s">
        <v>110</v>
      </c>
      <c r="AE87" s="284"/>
      <c r="AF87" s="284"/>
      <c r="AG87" s="268" t="s">
        <v>111</v>
      </c>
      <c r="AH87" s="46"/>
      <c r="AI87" s="131">
        <f t="shared" si="43"/>
        <v>0</v>
      </c>
      <c r="AJ87" s="131">
        <f t="shared" si="44"/>
        <v>0</v>
      </c>
      <c r="AK87" s="131">
        <f t="shared" si="45"/>
        <v>0</v>
      </c>
      <c r="AL87" s="131">
        <f t="shared" si="46"/>
        <v>0</v>
      </c>
      <c r="AM87" s="131"/>
      <c r="AN87" s="131"/>
      <c r="AO87" s="143"/>
      <c r="AP87" s="131"/>
      <c r="AQ87" s="143"/>
      <c r="AR87" s="222"/>
      <c r="AS87" s="143"/>
      <c r="AT87" s="152"/>
      <c r="AU87" s="131"/>
      <c r="AV87" s="152"/>
      <c r="AW87" s="131"/>
      <c r="AX87" s="131"/>
      <c r="AY87" s="131"/>
      <c r="AZ87" s="131"/>
      <c r="BA87" s="131"/>
      <c r="BB87" s="211">
        <f t="shared" si="51"/>
        <v>0</v>
      </c>
      <c r="BC87" s="211">
        <f t="shared" si="51"/>
        <v>0</v>
      </c>
      <c r="BD87" s="211">
        <f t="shared" si="51"/>
        <v>0</v>
      </c>
      <c r="BE87" s="211">
        <f t="shared" si="51"/>
        <v>0</v>
      </c>
      <c r="BF87" s="211">
        <f t="shared" si="51"/>
        <v>0</v>
      </c>
      <c r="BG87" s="211">
        <f t="shared" si="51"/>
        <v>0</v>
      </c>
      <c r="BH87" s="211">
        <f t="shared" si="51"/>
        <v>0</v>
      </c>
      <c r="BI87" s="211">
        <f t="shared" si="51"/>
        <v>0</v>
      </c>
      <c r="BJ87" s="211">
        <f t="shared" si="51"/>
        <v>0</v>
      </c>
      <c r="BK87" s="211">
        <f t="shared" si="51"/>
        <v>0</v>
      </c>
      <c r="BL87" s="211">
        <f t="shared" si="51"/>
        <v>0</v>
      </c>
      <c r="BM87" s="211">
        <f t="shared" si="51"/>
        <v>0</v>
      </c>
      <c r="BN87" s="211">
        <f t="shared" si="51"/>
        <v>0</v>
      </c>
      <c r="BO87" s="211">
        <f t="shared" si="51"/>
        <v>0</v>
      </c>
      <c r="BP87" s="131"/>
      <c r="BQ87" s="308">
        <f t="shared" si="47"/>
        <v>0</v>
      </c>
      <c r="BR87" s="308">
        <f t="shared" si="48"/>
        <v>0</v>
      </c>
      <c r="BS87" s="131"/>
      <c r="BT87" s="131"/>
      <c r="BU87" s="131"/>
    </row>
    <row r="88" spans="1:73" s="177" customFormat="1" ht="13.8" customHeight="1" x14ac:dyDescent="0.25">
      <c r="A88" s="131"/>
      <c r="B88" s="241">
        <f t="shared" si="49"/>
        <v>78</v>
      </c>
      <c r="C88" s="242">
        <f t="shared" si="50"/>
        <v>9931.57</v>
      </c>
      <c r="D88" s="256"/>
      <c r="E88" s="257"/>
      <c r="F88" s="247">
        <f t="shared" si="39"/>
        <v>0</v>
      </c>
      <c r="G88" s="266"/>
      <c r="H88" s="267"/>
      <c r="I88" s="267"/>
      <c r="J88" s="268"/>
      <c r="K88" s="244">
        <f t="shared" si="40"/>
        <v>78</v>
      </c>
      <c r="L88" s="245">
        <f t="shared" si="41"/>
        <v>0</v>
      </c>
      <c r="M88" s="280"/>
      <c r="N88" s="281" t="s">
        <v>110</v>
      </c>
      <c r="O88" s="323"/>
      <c r="P88" s="323"/>
      <c r="Q88" s="283" t="s">
        <v>111</v>
      </c>
      <c r="R88" s="280"/>
      <c r="S88" s="281" t="s">
        <v>110</v>
      </c>
      <c r="T88" s="323"/>
      <c r="U88" s="323"/>
      <c r="V88" s="283" t="s">
        <v>111</v>
      </c>
      <c r="W88" s="246">
        <f t="shared" si="42"/>
        <v>78</v>
      </c>
      <c r="X88" s="285"/>
      <c r="Y88" s="281" t="s">
        <v>110</v>
      </c>
      <c r="Z88" s="284"/>
      <c r="AA88" s="284"/>
      <c r="AB88" s="283" t="s">
        <v>111</v>
      </c>
      <c r="AC88" s="285"/>
      <c r="AD88" s="267" t="s">
        <v>110</v>
      </c>
      <c r="AE88" s="284"/>
      <c r="AF88" s="284"/>
      <c r="AG88" s="268" t="s">
        <v>111</v>
      </c>
      <c r="AH88" s="46"/>
      <c r="AI88" s="131">
        <f t="shared" si="43"/>
        <v>0</v>
      </c>
      <c r="AJ88" s="131">
        <f t="shared" si="44"/>
        <v>0</v>
      </c>
      <c r="AK88" s="131">
        <f t="shared" si="45"/>
        <v>0</v>
      </c>
      <c r="AL88" s="131">
        <f t="shared" si="46"/>
        <v>0</v>
      </c>
      <c r="AM88" s="131"/>
      <c r="AN88" s="131"/>
      <c r="AO88" s="143"/>
      <c r="AP88" s="131"/>
      <c r="AQ88" s="143"/>
      <c r="AR88" s="222"/>
      <c r="AS88" s="143"/>
      <c r="AT88" s="152"/>
      <c r="AU88" s="131"/>
      <c r="AV88" s="152"/>
      <c r="AW88" s="131"/>
      <c r="AX88" s="131"/>
      <c r="AY88" s="131"/>
      <c r="AZ88" s="131"/>
      <c r="BA88" s="131"/>
      <c r="BB88" s="211">
        <f t="shared" si="51"/>
        <v>0</v>
      </c>
      <c r="BC88" s="211">
        <f t="shared" si="51"/>
        <v>0</v>
      </c>
      <c r="BD88" s="211">
        <f t="shared" si="51"/>
        <v>0</v>
      </c>
      <c r="BE88" s="211">
        <f t="shared" si="51"/>
        <v>0</v>
      </c>
      <c r="BF88" s="211">
        <f t="shared" si="51"/>
        <v>0</v>
      </c>
      <c r="BG88" s="211">
        <f t="shared" si="51"/>
        <v>0</v>
      </c>
      <c r="BH88" s="211">
        <f t="shared" si="51"/>
        <v>0</v>
      </c>
      <c r="BI88" s="211">
        <f t="shared" si="51"/>
        <v>0</v>
      </c>
      <c r="BJ88" s="211">
        <f t="shared" si="51"/>
        <v>0</v>
      </c>
      <c r="BK88" s="211">
        <f t="shared" si="51"/>
        <v>0</v>
      </c>
      <c r="BL88" s="211">
        <f t="shared" si="51"/>
        <v>0</v>
      </c>
      <c r="BM88" s="211">
        <f t="shared" si="51"/>
        <v>0</v>
      </c>
      <c r="BN88" s="211">
        <f t="shared" si="51"/>
        <v>0</v>
      </c>
      <c r="BO88" s="211">
        <f t="shared" si="51"/>
        <v>0</v>
      </c>
      <c r="BP88" s="131"/>
      <c r="BQ88" s="308">
        <f t="shared" si="47"/>
        <v>0</v>
      </c>
      <c r="BR88" s="308">
        <f t="shared" si="48"/>
        <v>0</v>
      </c>
      <c r="BS88" s="131"/>
      <c r="BT88" s="131"/>
      <c r="BU88" s="131"/>
    </row>
    <row r="89" spans="1:73" s="177" customFormat="1" ht="13.8" customHeight="1" x14ac:dyDescent="0.25">
      <c r="A89" s="131"/>
      <c r="B89" s="241">
        <f t="shared" si="49"/>
        <v>79</v>
      </c>
      <c r="C89" s="242">
        <f t="shared" si="50"/>
        <v>9931.57</v>
      </c>
      <c r="D89" s="256"/>
      <c r="E89" s="257"/>
      <c r="F89" s="247">
        <f t="shared" si="39"/>
        <v>0</v>
      </c>
      <c r="G89" s="266"/>
      <c r="H89" s="267"/>
      <c r="I89" s="267"/>
      <c r="J89" s="268"/>
      <c r="K89" s="244">
        <f t="shared" si="40"/>
        <v>79</v>
      </c>
      <c r="L89" s="245">
        <f t="shared" si="41"/>
        <v>0</v>
      </c>
      <c r="M89" s="280"/>
      <c r="N89" s="281" t="s">
        <v>110</v>
      </c>
      <c r="O89" s="323"/>
      <c r="P89" s="323"/>
      <c r="Q89" s="283" t="s">
        <v>111</v>
      </c>
      <c r="R89" s="280"/>
      <c r="S89" s="281" t="s">
        <v>110</v>
      </c>
      <c r="T89" s="323"/>
      <c r="U89" s="323"/>
      <c r="V89" s="283" t="s">
        <v>111</v>
      </c>
      <c r="W89" s="246">
        <f t="shared" si="42"/>
        <v>79</v>
      </c>
      <c r="X89" s="285"/>
      <c r="Y89" s="281" t="s">
        <v>110</v>
      </c>
      <c r="Z89" s="284"/>
      <c r="AA89" s="284"/>
      <c r="AB89" s="283" t="s">
        <v>111</v>
      </c>
      <c r="AC89" s="285"/>
      <c r="AD89" s="267" t="s">
        <v>110</v>
      </c>
      <c r="AE89" s="284"/>
      <c r="AF89" s="284"/>
      <c r="AG89" s="268" t="s">
        <v>111</v>
      </c>
      <c r="AH89" s="46"/>
      <c r="AI89" s="131">
        <f t="shared" si="43"/>
        <v>0</v>
      </c>
      <c r="AJ89" s="131">
        <f t="shared" si="44"/>
        <v>0</v>
      </c>
      <c r="AK89" s="131">
        <f t="shared" si="45"/>
        <v>0</v>
      </c>
      <c r="AL89" s="131">
        <f t="shared" si="46"/>
        <v>0</v>
      </c>
      <c r="AM89" s="131"/>
      <c r="AN89" s="131"/>
      <c r="AO89" s="143"/>
      <c r="AP89" s="131"/>
      <c r="AQ89" s="143"/>
      <c r="AR89" s="222"/>
      <c r="AS89" s="143"/>
      <c r="AT89" s="152"/>
      <c r="AU89" s="131"/>
      <c r="AV89" s="152"/>
      <c r="AW89" s="131"/>
      <c r="AX89" s="131"/>
      <c r="AY89" s="131"/>
      <c r="AZ89" s="131"/>
      <c r="BA89" s="131"/>
      <c r="BB89" s="211">
        <f t="shared" si="51"/>
        <v>0</v>
      </c>
      <c r="BC89" s="211">
        <f t="shared" si="51"/>
        <v>0</v>
      </c>
      <c r="BD89" s="211">
        <f t="shared" si="51"/>
        <v>0</v>
      </c>
      <c r="BE89" s="211">
        <f t="shared" si="51"/>
        <v>0</v>
      </c>
      <c r="BF89" s="211">
        <f t="shared" si="51"/>
        <v>0</v>
      </c>
      <c r="BG89" s="211">
        <f t="shared" si="51"/>
        <v>0</v>
      </c>
      <c r="BH89" s="211">
        <f t="shared" si="51"/>
        <v>0</v>
      </c>
      <c r="BI89" s="211">
        <f t="shared" si="51"/>
        <v>0</v>
      </c>
      <c r="BJ89" s="211">
        <f t="shared" si="51"/>
        <v>0</v>
      </c>
      <c r="BK89" s="211">
        <f t="shared" si="51"/>
        <v>0</v>
      </c>
      <c r="BL89" s="211">
        <f t="shared" si="51"/>
        <v>0</v>
      </c>
      <c r="BM89" s="211">
        <f t="shared" si="51"/>
        <v>0</v>
      </c>
      <c r="BN89" s="211">
        <f t="shared" si="51"/>
        <v>0</v>
      </c>
      <c r="BO89" s="211">
        <f t="shared" si="51"/>
        <v>0</v>
      </c>
      <c r="BP89" s="131"/>
      <c r="BQ89" s="308">
        <f t="shared" si="47"/>
        <v>0</v>
      </c>
      <c r="BR89" s="308">
        <f t="shared" si="48"/>
        <v>0</v>
      </c>
      <c r="BS89" s="131"/>
      <c r="BT89" s="131"/>
      <c r="BU89" s="131"/>
    </row>
    <row r="90" spans="1:73" s="177" customFormat="1" ht="13.8" customHeight="1" x14ac:dyDescent="0.25">
      <c r="A90" s="131"/>
      <c r="B90" s="241">
        <f t="shared" si="49"/>
        <v>80</v>
      </c>
      <c r="C90" s="242">
        <f t="shared" si="50"/>
        <v>9931.57</v>
      </c>
      <c r="D90" s="256"/>
      <c r="E90" s="257"/>
      <c r="F90" s="247">
        <f t="shared" si="39"/>
        <v>0</v>
      </c>
      <c r="G90" s="266"/>
      <c r="H90" s="267"/>
      <c r="I90" s="267"/>
      <c r="J90" s="268"/>
      <c r="K90" s="244">
        <f t="shared" si="40"/>
        <v>80</v>
      </c>
      <c r="L90" s="245">
        <f t="shared" si="41"/>
        <v>0</v>
      </c>
      <c r="M90" s="280"/>
      <c r="N90" s="281" t="s">
        <v>110</v>
      </c>
      <c r="O90" s="323"/>
      <c r="P90" s="323"/>
      <c r="Q90" s="283" t="s">
        <v>111</v>
      </c>
      <c r="R90" s="280"/>
      <c r="S90" s="281" t="s">
        <v>110</v>
      </c>
      <c r="T90" s="323"/>
      <c r="U90" s="323"/>
      <c r="V90" s="283" t="s">
        <v>111</v>
      </c>
      <c r="W90" s="246">
        <f t="shared" si="42"/>
        <v>80</v>
      </c>
      <c r="X90" s="285"/>
      <c r="Y90" s="281" t="s">
        <v>110</v>
      </c>
      <c r="Z90" s="284"/>
      <c r="AA90" s="284"/>
      <c r="AB90" s="283" t="s">
        <v>111</v>
      </c>
      <c r="AC90" s="285"/>
      <c r="AD90" s="267" t="s">
        <v>110</v>
      </c>
      <c r="AE90" s="284"/>
      <c r="AF90" s="284"/>
      <c r="AG90" s="268" t="s">
        <v>111</v>
      </c>
      <c r="AH90" s="46"/>
      <c r="AI90" s="131">
        <f t="shared" si="43"/>
        <v>0</v>
      </c>
      <c r="AJ90" s="131">
        <f t="shared" si="44"/>
        <v>0</v>
      </c>
      <c r="AK90" s="131">
        <f t="shared" si="45"/>
        <v>0</v>
      </c>
      <c r="AL90" s="131">
        <f t="shared" si="46"/>
        <v>0</v>
      </c>
      <c r="AM90" s="131"/>
      <c r="AN90" s="131"/>
      <c r="AO90" s="143"/>
      <c r="AP90" s="131"/>
      <c r="AQ90" s="143"/>
      <c r="AR90" s="222"/>
      <c r="AS90" s="143"/>
      <c r="AT90" s="152"/>
      <c r="AU90" s="131"/>
      <c r="AV90" s="152"/>
      <c r="AW90" s="131"/>
      <c r="AX90" s="131"/>
      <c r="AY90" s="131"/>
      <c r="AZ90" s="131"/>
      <c r="BA90" s="131"/>
      <c r="BB90" s="211">
        <f t="shared" si="51"/>
        <v>0</v>
      </c>
      <c r="BC90" s="211">
        <f t="shared" si="51"/>
        <v>0</v>
      </c>
      <c r="BD90" s="211">
        <f t="shared" si="51"/>
        <v>0</v>
      </c>
      <c r="BE90" s="211">
        <f t="shared" si="51"/>
        <v>0</v>
      </c>
      <c r="BF90" s="211">
        <f t="shared" si="51"/>
        <v>0</v>
      </c>
      <c r="BG90" s="211">
        <f t="shared" si="51"/>
        <v>0</v>
      </c>
      <c r="BH90" s="211">
        <f t="shared" si="51"/>
        <v>0</v>
      </c>
      <c r="BI90" s="211">
        <f t="shared" si="51"/>
        <v>0</v>
      </c>
      <c r="BJ90" s="211">
        <f t="shared" si="51"/>
        <v>0</v>
      </c>
      <c r="BK90" s="211">
        <f t="shared" si="51"/>
        <v>0</v>
      </c>
      <c r="BL90" s="211">
        <f t="shared" si="51"/>
        <v>0</v>
      </c>
      <c r="BM90" s="211">
        <f t="shared" si="51"/>
        <v>0</v>
      </c>
      <c r="BN90" s="211">
        <f t="shared" si="51"/>
        <v>0</v>
      </c>
      <c r="BO90" s="211">
        <f t="shared" si="51"/>
        <v>0</v>
      </c>
      <c r="BP90" s="131"/>
      <c r="BQ90" s="308">
        <f t="shared" si="47"/>
        <v>0</v>
      </c>
      <c r="BR90" s="308">
        <f t="shared" si="48"/>
        <v>0</v>
      </c>
      <c r="BS90" s="131"/>
      <c r="BT90" s="131"/>
      <c r="BU90" s="131"/>
    </row>
    <row r="91" spans="1:73" s="177" customFormat="1" ht="13.8" customHeight="1" x14ac:dyDescent="0.25">
      <c r="A91" s="131"/>
      <c r="B91" s="241">
        <f t="shared" si="49"/>
        <v>81</v>
      </c>
      <c r="C91" s="242">
        <f t="shared" si="50"/>
        <v>9931.57</v>
      </c>
      <c r="D91" s="256"/>
      <c r="E91" s="257"/>
      <c r="F91" s="247">
        <f t="shared" si="39"/>
        <v>0</v>
      </c>
      <c r="G91" s="266"/>
      <c r="H91" s="267"/>
      <c r="I91" s="267"/>
      <c r="J91" s="268"/>
      <c r="K91" s="244">
        <f t="shared" si="40"/>
        <v>81</v>
      </c>
      <c r="L91" s="245">
        <f t="shared" si="41"/>
        <v>0</v>
      </c>
      <c r="M91" s="280"/>
      <c r="N91" s="281" t="s">
        <v>110</v>
      </c>
      <c r="O91" s="323"/>
      <c r="P91" s="323"/>
      <c r="Q91" s="283" t="s">
        <v>111</v>
      </c>
      <c r="R91" s="280"/>
      <c r="S91" s="281" t="s">
        <v>110</v>
      </c>
      <c r="T91" s="323"/>
      <c r="U91" s="323"/>
      <c r="V91" s="283" t="s">
        <v>111</v>
      </c>
      <c r="W91" s="246">
        <f t="shared" si="42"/>
        <v>81</v>
      </c>
      <c r="X91" s="285"/>
      <c r="Y91" s="281" t="s">
        <v>110</v>
      </c>
      <c r="Z91" s="284"/>
      <c r="AA91" s="284"/>
      <c r="AB91" s="283" t="s">
        <v>111</v>
      </c>
      <c r="AC91" s="285"/>
      <c r="AD91" s="267" t="s">
        <v>110</v>
      </c>
      <c r="AE91" s="284"/>
      <c r="AF91" s="284"/>
      <c r="AG91" s="268" t="s">
        <v>111</v>
      </c>
      <c r="AH91" s="46"/>
      <c r="AI91" s="131">
        <f t="shared" si="43"/>
        <v>0</v>
      </c>
      <c r="AJ91" s="131">
        <f t="shared" si="44"/>
        <v>0</v>
      </c>
      <c r="AK91" s="131">
        <f t="shared" si="45"/>
        <v>0</v>
      </c>
      <c r="AL91" s="131">
        <f t="shared" si="46"/>
        <v>0</v>
      </c>
      <c r="AM91" s="131"/>
      <c r="AN91" s="131"/>
      <c r="AO91" s="143"/>
      <c r="AP91" s="131"/>
      <c r="AQ91" s="143"/>
      <c r="AR91" s="222"/>
      <c r="AS91" s="143"/>
      <c r="AT91" s="152"/>
      <c r="AU91" s="131"/>
      <c r="AV91" s="152"/>
      <c r="AW91" s="131"/>
      <c r="AX91" s="131"/>
      <c r="AY91" s="131"/>
      <c r="AZ91" s="131"/>
      <c r="BA91" s="131"/>
      <c r="BB91" s="211">
        <f t="shared" ref="BB91:BO100" si="52">IF($N91=BB$10,IF($O91 = "",$M91 * -1,$M91),0)+IF($S91=BB$10,IF($T91 = "",$R91 * -1,$R91),0)+IF($Y91=BB$10,IF($Z91 = "",$X91 * -1,$X91),0)+IF($AD91=BB$10,IF($AE91 = "",$AC91* -1,$AC91 ),0)</f>
        <v>0</v>
      </c>
      <c r="BC91" s="211">
        <f t="shared" si="52"/>
        <v>0</v>
      </c>
      <c r="BD91" s="211">
        <f t="shared" si="52"/>
        <v>0</v>
      </c>
      <c r="BE91" s="211">
        <f t="shared" si="52"/>
        <v>0</v>
      </c>
      <c r="BF91" s="211">
        <f t="shared" si="52"/>
        <v>0</v>
      </c>
      <c r="BG91" s="211">
        <f t="shared" si="52"/>
        <v>0</v>
      </c>
      <c r="BH91" s="211">
        <f t="shared" si="52"/>
        <v>0</v>
      </c>
      <c r="BI91" s="211">
        <f t="shared" si="52"/>
        <v>0</v>
      </c>
      <c r="BJ91" s="211">
        <f t="shared" si="52"/>
        <v>0</v>
      </c>
      <c r="BK91" s="211">
        <f t="shared" si="52"/>
        <v>0</v>
      </c>
      <c r="BL91" s="211">
        <f t="shared" si="52"/>
        <v>0</v>
      </c>
      <c r="BM91" s="211">
        <f t="shared" si="52"/>
        <v>0</v>
      </c>
      <c r="BN91" s="211">
        <f t="shared" si="52"/>
        <v>0</v>
      </c>
      <c r="BO91" s="211">
        <f t="shared" si="52"/>
        <v>0</v>
      </c>
      <c r="BP91" s="131"/>
      <c r="BQ91" s="308">
        <f t="shared" si="47"/>
        <v>0</v>
      </c>
      <c r="BR91" s="308">
        <f t="shared" si="48"/>
        <v>0</v>
      </c>
      <c r="BS91" s="131"/>
      <c r="BT91" s="131"/>
      <c r="BU91" s="131"/>
    </row>
    <row r="92" spans="1:73" s="177" customFormat="1" ht="13.8" customHeight="1" x14ac:dyDescent="0.25">
      <c r="A92" s="131"/>
      <c r="B92" s="241">
        <f t="shared" si="49"/>
        <v>82</v>
      </c>
      <c r="C92" s="242">
        <f t="shared" si="50"/>
        <v>9931.57</v>
      </c>
      <c r="D92" s="256"/>
      <c r="E92" s="257"/>
      <c r="F92" s="247">
        <f t="shared" si="39"/>
        <v>0</v>
      </c>
      <c r="G92" s="266"/>
      <c r="H92" s="267"/>
      <c r="I92" s="267"/>
      <c r="J92" s="268"/>
      <c r="K92" s="244">
        <f t="shared" si="40"/>
        <v>82</v>
      </c>
      <c r="L92" s="245">
        <f t="shared" si="41"/>
        <v>0</v>
      </c>
      <c r="M92" s="280"/>
      <c r="N92" s="281" t="s">
        <v>110</v>
      </c>
      <c r="O92" s="323"/>
      <c r="P92" s="323"/>
      <c r="Q92" s="283" t="s">
        <v>111</v>
      </c>
      <c r="R92" s="280"/>
      <c r="S92" s="281" t="s">
        <v>110</v>
      </c>
      <c r="T92" s="323"/>
      <c r="U92" s="323"/>
      <c r="V92" s="283" t="s">
        <v>111</v>
      </c>
      <c r="W92" s="246">
        <f t="shared" si="42"/>
        <v>82</v>
      </c>
      <c r="X92" s="285"/>
      <c r="Y92" s="281" t="s">
        <v>110</v>
      </c>
      <c r="Z92" s="284"/>
      <c r="AA92" s="284"/>
      <c r="AB92" s="283" t="s">
        <v>111</v>
      </c>
      <c r="AC92" s="285"/>
      <c r="AD92" s="267" t="s">
        <v>110</v>
      </c>
      <c r="AE92" s="284"/>
      <c r="AF92" s="284"/>
      <c r="AG92" s="268" t="s">
        <v>111</v>
      </c>
      <c r="AH92" s="46"/>
      <c r="AI92" s="131">
        <f t="shared" si="43"/>
        <v>0</v>
      </c>
      <c r="AJ92" s="131">
        <f t="shared" si="44"/>
        <v>0</v>
      </c>
      <c r="AK92" s="131">
        <f t="shared" si="45"/>
        <v>0</v>
      </c>
      <c r="AL92" s="131">
        <f t="shared" si="46"/>
        <v>0</v>
      </c>
      <c r="AM92" s="131"/>
      <c r="AN92" s="131"/>
      <c r="AO92" s="143"/>
      <c r="AP92" s="131"/>
      <c r="AQ92" s="143"/>
      <c r="AR92" s="222"/>
      <c r="AS92" s="143"/>
      <c r="AT92" s="152"/>
      <c r="AU92" s="131"/>
      <c r="AV92" s="152"/>
      <c r="AW92" s="131"/>
      <c r="AX92" s="131"/>
      <c r="AY92" s="131"/>
      <c r="AZ92" s="131"/>
      <c r="BA92" s="131"/>
      <c r="BB92" s="211">
        <f t="shared" si="52"/>
        <v>0</v>
      </c>
      <c r="BC92" s="211">
        <f t="shared" si="52"/>
        <v>0</v>
      </c>
      <c r="BD92" s="211">
        <f t="shared" si="52"/>
        <v>0</v>
      </c>
      <c r="BE92" s="211">
        <f t="shared" si="52"/>
        <v>0</v>
      </c>
      <c r="BF92" s="211">
        <f t="shared" si="52"/>
        <v>0</v>
      </c>
      <c r="BG92" s="211">
        <f t="shared" si="52"/>
        <v>0</v>
      </c>
      <c r="BH92" s="211">
        <f t="shared" si="52"/>
        <v>0</v>
      </c>
      <c r="BI92" s="211">
        <f t="shared" si="52"/>
        <v>0</v>
      </c>
      <c r="BJ92" s="211">
        <f t="shared" si="52"/>
        <v>0</v>
      </c>
      <c r="BK92" s="211">
        <f t="shared" si="52"/>
        <v>0</v>
      </c>
      <c r="BL92" s="211">
        <f t="shared" si="52"/>
        <v>0</v>
      </c>
      <c r="BM92" s="211">
        <f t="shared" si="52"/>
        <v>0</v>
      </c>
      <c r="BN92" s="211">
        <f t="shared" si="52"/>
        <v>0</v>
      </c>
      <c r="BO92" s="211">
        <f t="shared" si="52"/>
        <v>0</v>
      </c>
      <c r="BP92" s="131"/>
      <c r="BQ92" s="308">
        <f t="shared" si="47"/>
        <v>0</v>
      </c>
      <c r="BR92" s="308">
        <f t="shared" si="48"/>
        <v>0</v>
      </c>
      <c r="BS92" s="131"/>
      <c r="BT92" s="131"/>
      <c r="BU92" s="131"/>
    </row>
    <row r="93" spans="1:73" s="177" customFormat="1" ht="13.8" customHeight="1" x14ac:dyDescent="0.25">
      <c r="A93" s="131"/>
      <c r="B93" s="241">
        <f t="shared" si="49"/>
        <v>83</v>
      </c>
      <c r="C93" s="242">
        <f t="shared" si="50"/>
        <v>9931.57</v>
      </c>
      <c r="D93" s="256"/>
      <c r="E93" s="257"/>
      <c r="F93" s="247">
        <f t="shared" si="39"/>
        <v>0</v>
      </c>
      <c r="G93" s="266"/>
      <c r="H93" s="267"/>
      <c r="I93" s="267"/>
      <c r="J93" s="268"/>
      <c r="K93" s="244">
        <f t="shared" si="40"/>
        <v>83</v>
      </c>
      <c r="L93" s="245">
        <f t="shared" si="41"/>
        <v>0</v>
      </c>
      <c r="M93" s="280"/>
      <c r="N93" s="281" t="s">
        <v>110</v>
      </c>
      <c r="O93" s="323"/>
      <c r="P93" s="323"/>
      <c r="Q93" s="283" t="s">
        <v>111</v>
      </c>
      <c r="R93" s="280"/>
      <c r="S93" s="281" t="s">
        <v>110</v>
      </c>
      <c r="T93" s="323"/>
      <c r="U93" s="323"/>
      <c r="V93" s="283" t="s">
        <v>111</v>
      </c>
      <c r="W93" s="246">
        <f t="shared" si="42"/>
        <v>83</v>
      </c>
      <c r="X93" s="285"/>
      <c r="Y93" s="281" t="s">
        <v>110</v>
      </c>
      <c r="Z93" s="284"/>
      <c r="AA93" s="284"/>
      <c r="AB93" s="283" t="s">
        <v>111</v>
      </c>
      <c r="AC93" s="285"/>
      <c r="AD93" s="267" t="s">
        <v>110</v>
      </c>
      <c r="AE93" s="284"/>
      <c r="AF93" s="284"/>
      <c r="AG93" s="268" t="s">
        <v>111</v>
      </c>
      <c r="AH93" s="46"/>
      <c r="AI93" s="131">
        <f t="shared" si="43"/>
        <v>0</v>
      </c>
      <c r="AJ93" s="131">
        <f t="shared" si="44"/>
        <v>0</v>
      </c>
      <c r="AK93" s="131">
        <f t="shared" si="45"/>
        <v>0</v>
      </c>
      <c r="AL93" s="131">
        <f t="shared" si="46"/>
        <v>0</v>
      </c>
      <c r="AM93" s="131"/>
      <c r="AN93" s="131"/>
      <c r="AO93" s="143"/>
      <c r="AP93" s="131"/>
      <c r="AQ93" s="143"/>
      <c r="AR93" s="222"/>
      <c r="AS93" s="143"/>
      <c r="AT93" s="152"/>
      <c r="AU93" s="131"/>
      <c r="AV93" s="152"/>
      <c r="AW93" s="131"/>
      <c r="AX93" s="131"/>
      <c r="AY93" s="131"/>
      <c r="AZ93" s="131"/>
      <c r="BA93" s="131"/>
      <c r="BB93" s="211">
        <f t="shared" si="52"/>
        <v>0</v>
      </c>
      <c r="BC93" s="211">
        <f t="shared" si="52"/>
        <v>0</v>
      </c>
      <c r="BD93" s="211">
        <f t="shared" si="52"/>
        <v>0</v>
      </c>
      <c r="BE93" s="211">
        <f t="shared" si="52"/>
        <v>0</v>
      </c>
      <c r="BF93" s="211">
        <f t="shared" si="52"/>
        <v>0</v>
      </c>
      <c r="BG93" s="211">
        <f t="shared" si="52"/>
        <v>0</v>
      </c>
      <c r="BH93" s="211">
        <f t="shared" si="52"/>
        <v>0</v>
      </c>
      <c r="BI93" s="211">
        <f t="shared" si="52"/>
        <v>0</v>
      </c>
      <c r="BJ93" s="211">
        <f t="shared" si="52"/>
        <v>0</v>
      </c>
      <c r="BK93" s="211">
        <f t="shared" si="52"/>
        <v>0</v>
      </c>
      <c r="BL93" s="211">
        <f t="shared" si="52"/>
        <v>0</v>
      </c>
      <c r="BM93" s="211">
        <f t="shared" si="52"/>
        <v>0</v>
      </c>
      <c r="BN93" s="211">
        <f t="shared" si="52"/>
        <v>0</v>
      </c>
      <c r="BO93" s="211">
        <f t="shared" si="52"/>
        <v>0</v>
      </c>
      <c r="BP93" s="131"/>
      <c r="BQ93" s="308">
        <f t="shared" si="47"/>
        <v>0</v>
      </c>
      <c r="BR93" s="308">
        <f t="shared" si="48"/>
        <v>0</v>
      </c>
      <c r="BS93" s="131"/>
      <c r="BT93" s="131"/>
      <c r="BU93" s="131"/>
    </row>
    <row r="94" spans="1:73" s="177" customFormat="1" ht="13.8" customHeight="1" x14ac:dyDescent="0.25">
      <c r="A94" s="131"/>
      <c r="B94" s="241">
        <f t="shared" si="49"/>
        <v>84</v>
      </c>
      <c r="C94" s="242">
        <f t="shared" si="50"/>
        <v>9931.57</v>
      </c>
      <c r="D94" s="256"/>
      <c r="E94" s="257"/>
      <c r="F94" s="247">
        <f t="shared" si="39"/>
        <v>0</v>
      </c>
      <c r="G94" s="266"/>
      <c r="H94" s="267"/>
      <c r="I94" s="267"/>
      <c r="J94" s="268"/>
      <c r="K94" s="244">
        <f t="shared" si="40"/>
        <v>84</v>
      </c>
      <c r="L94" s="245">
        <f t="shared" si="41"/>
        <v>0</v>
      </c>
      <c r="M94" s="280"/>
      <c r="N94" s="281" t="s">
        <v>110</v>
      </c>
      <c r="O94" s="323"/>
      <c r="P94" s="323"/>
      <c r="Q94" s="283" t="s">
        <v>111</v>
      </c>
      <c r="R94" s="280"/>
      <c r="S94" s="281" t="s">
        <v>110</v>
      </c>
      <c r="T94" s="323"/>
      <c r="U94" s="323"/>
      <c r="V94" s="283" t="s">
        <v>111</v>
      </c>
      <c r="W94" s="246">
        <f t="shared" si="42"/>
        <v>84</v>
      </c>
      <c r="X94" s="285"/>
      <c r="Y94" s="281" t="s">
        <v>110</v>
      </c>
      <c r="Z94" s="284"/>
      <c r="AA94" s="284"/>
      <c r="AB94" s="283" t="s">
        <v>111</v>
      </c>
      <c r="AC94" s="285"/>
      <c r="AD94" s="267" t="s">
        <v>110</v>
      </c>
      <c r="AE94" s="284"/>
      <c r="AF94" s="284"/>
      <c r="AG94" s="268" t="s">
        <v>111</v>
      </c>
      <c r="AH94" s="46"/>
      <c r="AI94" s="131">
        <f t="shared" si="43"/>
        <v>0</v>
      </c>
      <c r="AJ94" s="131">
        <f t="shared" si="44"/>
        <v>0</v>
      </c>
      <c r="AK94" s="131">
        <f t="shared" si="45"/>
        <v>0</v>
      </c>
      <c r="AL94" s="131">
        <f t="shared" si="46"/>
        <v>0</v>
      </c>
      <c r="AM94" s="131"/>
      <c r="AN94" s="131"/>
      <c r="AO94" s="143"/>
      <c r="AP94" s="131"/>
      <c r="AQ94" s="143"/>
      <c r="AR94" s="222"/>
      <c r="AS94" s="143"/>
      <c r="AT94" s="152"/>
      <c r="AU94" s="131"/>
      <c r="AV94" s="152"/>
      <c r="AW94" s="131"/>
      <c r="AX94" s="131"/>
      <c r="AY94" s="131"/>
      <c r="AZ94" s="131"/>
      <c r="BA94" s="131"/>
      <c r="BB94" s="211">
        <f t="shared" si="52"/>
        <v>0</v>
      </c>
      <c r="BC94" s="211">
        <f t="shared" si="52"/>
        <v>0</v>
      </c>
      <c r="BD94" s="211">
        <f t="shared" si="52"/>
        <v>0</v>
      </c>
      <c r="BE94" s="211">
        <f t="shared" si="52"/>
        <v>0</v>
      </c>
      <c r="BF94" s="211">
        <f t="shared" si="52"/>
        <v>0</v>
      </c>
      <c r="BG94" s="211">
        <f t="shared" si="52"/>
        <v>0</v>
      </c>
      <c r="BH94" s="211">
        <f t="shared" si="52"/>
        <v>0</v>
      </c>
      <c r="BI94" s="211">
        <f t="shared" si="52"/>
        <v>0</v>
      </c>
      <c r="BJ94" s="211">
        <f t="shared" si="52"/>
        <v>0</v>
      </c>
      <c r="BK94" s="211">
        <f t="shared" si="52"/>
        <v>0</v>
      </c>
      <c r="BL94" s="211">
        <f t="shared" si="52"/>
        <v>0</v>
      </c>
      <c r="BM94" s="211">
        <f t="shared" si="52"/>
        <v>0</v>
      </c>
      <c r="BN94" s="211">
        <f t="shared" si="52"/>
        <v>0</v>
      </c>
      <c r="BO94" s="211">
        <f t="shared" si="52"/>
        <v>0</v>
      </c>
      <c r="BP94" s="131"/>
      <c r="BQ94" s="308">
        <f t="shared" si="47"/>
        <v>0</v>
      </c>
      <c r="BR94" s="308">
        <f t="shared" si="48"/>
        <v>0</v>
      </c>
      <c r="BS94" s="131"/>
      <c r="BT94" s="131"/>
      <c r="BU94" s="131"/>
    </row>
    <row r="95" spans="1:73" s="177" customFormat="1" ht="13.8" customHeight="1" x14ac:dyDescent="0.25">
      <c r="A95" s="131"/>
      <c r="B95" s="241">
        <f t="shared" si="49"/>
        <v>85</v>
      </c>
      <c r="C95" s="242">
        <f t="shared" si="50"/>
        <v>9931.57</v>
      </c>
      <c r="D95" s="256"/>
      <c r="E95" s="257"/>
      <c r="F95" s="247">
        <f t="shared" si="39"/>
        <v>0</v>
      </c>
      <c r="G95" s="266"/>
      <c r="H95" s="267"/>
      <c r="I95" s="267"/>
      <c r="J95" s="268"/>
      <c r="K95" s="244">
        <f t="shared" si="40"/>
        <v>85</v>
      </c>
      <c r="L95" s="245">
        <f t="shared" si="41"/>
        <v>0</v>
      </c>
      <c r="M95" s="280"/>
      <c r="N95" s="281" t="s">
        <v>110</v>
      </c>
      <c r="O95" s="323"/>
      <c r="P95" s="323"/>
      <c r="Q95" s="283" t="s">
        <v>111</v>
      </c>
      <c r="R95" s="280"/>
      <c r="S95" s="281" t="s">
        <v>110</v>
      </c>
      <c r="T95" s="323"/>
      <c r="U95" s="323"/>
      <c r="V95" s="283" t="s">
        <v>111</v>
      </c>
      <c r="W95" s="246">
        <f t="shared" si="42"/>
        <v>85</v>
      </c>
      <c r="X95" s="285"/>
      <c r="Y95" s="281" t="s">
        <v>110</v>
      </c>
      <c r="Z95" s="284"/>
      <c r="AA95" s="284"/>
      <c r="AB95" s="283" t="s">
        <v>111</v>
      </c>
      <c r="AC95" s="285"/>
      <c r="AD95" s="267" t="s">
        <v>110</v>
      </c>
      <c r="AE95" s="284"/>
      <c r="AF95" s="284"/>
      <c r="AG95" s="268" t="s">
        <v>111</v>
      </c>
      <c r="AH95" s="46"/>
      <c r="AI95" s="131">
        <f t="shared" si="43"/>
        <v>0</v>
      </c>
      <c r="AJ95" s="131">
        <f t="shared" si="44"/>
        <v>0</v>
      </c>
      <c r="AK95" s="131">
        <f t="shared" si="45"/>
        <v>0</v>
      </c>
      <c r="AL95" s="131">
        <f t="shared" si="46"/>
        <v>0</v>
      </c>
      <c r="AM95" s="131"/>
      <c r="AN95" s="131"/>
      <c r="AO95" s="143"/>
      <c r="AP95" s="131"/>
      <c r="AQ95" s="143"/>
      <c r="AR95" s="222"/>
      <c r="AS95" s="143"/>
      <c r="AT95" s="152"/>
      <c r="AU95" s="131"/>
      <c r="AV95" s="152"/>
      <c r="AW95" s="131"/>
      <c r="AX95" s="131"/>
      <c r="AY95" s="131"/>
      <c r="AZ95" s="131"/>
      <c r="BA95" s="131"/>
      <c r="BB95" s="211">
        <f t="shared" si="52"/>
        <v>0</v>
      </c>
      <c r="BC95" s="211">
        <f t="shared" si="52"/>
        <v>0</v>
      </c>
      <c r="BD95" s="211">
        <f t="shared" si="52"/>
        <v>0</v>
      </c>
      <c r="BE95" s="211">
        <f t="shared" si="52"/>
        <v>0</v>
      </c>
      <c r="BF95" s="211">
        <f t="shared" si="52"/>
        <v>0</v>
      </c>
      <c r="BG95" s="211">
        <f t="shared" si="52"/>
        <v>0</v>
      </c>
      <c r="BH95" s="211">
        <f t="shared" si="52"/>
        <v>0</v>
      </c>
      <c r="BI95" s="211">
        <f t="shared" si="52"/>
        <v>0</v>
      </c>
      <c r="BJ95" s="211">
        <f t="shared" si="52"/>
        <v>0</v>
      </c>
      <c r="BK95" s="211">
        <f t="shared" si="52"/>
        <v>0</v>
      </c>
      <c r="BL95" s="211">
        <f t="shared" si="52"/>
        <v>0</v>
      </c>
      <c r="BM95" s="211">
        <f t="shared" si="52"/>
        <v>0</v>
      </c>
      <c r="BN95" s="211">
        <f t="shared" si="52"/>
        <v>0</v>
      </c>
      <c r="BO95" s="211">
        <f t="shared" si="52"/>
        <v>0</v>
      </c>
      <c r="BP95" s="131"/>
      <c r="BQ95" s="308">
        <f t="shared" si="47"/>
        <v>0</v>
      </c>
      <c r="BR95" s="308">
        <f t="shared" si="48"/>
        <v>0</v>
      </c>
      <c r="BS95" s="131"/>
      <c r="BT95" s="131"/>
      <c r="BU95" s="131"/>
    </row>
    <row r="96" spans="1:73" s="177" customFormat="1" ht="13.8" customHeight="1" x14ac:dyDescent="0.25">
      <c r="A96" s="131"/>
      <c r="B96" s="241">
        <f t="shared" si="49"/>
        <v>86</v>
      </c>
      <c r="C96" s="242">
        <f t="shared" si="50"/>
        <v>9931.57</v>
      </c>
      <c r="D96" s="256"/>
      <c r="E96" s="257"/>
      <c r="F96" s="247">
        <f t="shared" si="39"/>
        <v>0</v>
      </c>
      <c r="G96" s="266"/>
      <c r="H96" s="267"/>
      <c r="I96" s="267"/>
      <c r="J96" s="268"/>
      <c r="K96" s="244">
        <f t="shared" si="40"/>
        <v>86</v>
      </c>
      <c r="L96" s="245">
        <f t="shared" si="41"/>
        <v>0</v>
      </c>
      <c r="M96" s="280"/>
      <c r="N96" s="281" t="s">
        <v>110</v>
      </c>
      <c r="O96" s="323"/>
      <c r="P96" s="323"/>
      <c r="Q96" s="283" t="s">
        <v>111</v>
      </c>
      <c r="R96" s="280"/>
      <c r="S96" s="281" t="s">
        <v>110</v>
      </c>
      <c r="T96" s="323"/>
      <c r="U96" s="323"/>
      <c r="V96" s="283" t="s">
        <v>111</v>
      </c>
      <c r="W96" s="246">
        <f t="shared" si="42"/>
        <v>86</v>
      </c>
      <c r="X96" s="285"/>
      <c r="Y96" s="281" t="s">
        <v>110</v>
      </c>
      <c r="Z96" s="284"/>
      <c r="AA96" s="284"/>
      <c r="AB96" s="283" t="s">
        <v>111</v>
      </c>
      <c r="AC96" s="285"/>
      <c r="AD96" s="267" t="s">
        <v>110</v>
      </c>
      <c r="AE96" s="284"/>
      <c r="AF96" s="284"/>
      <c r="AG96" s="268" t="s">
        <v>111</v>
      </c>
      <c r="AH96" s="46"/>
      <c r="AI96" s="131">
        <f t="shared" si="43"/>
        <v>0</v>
      </c>
      <c r="AJ96" s="131">
        <f t="shared" si="44"/>
        <v>0</v>
      </c>
      <c r="AK96" s="131">
        <f t="shared" si="45"/>
        <v>0</v>
      </c>
      <c r="AL96" s="131">
        <f t="shared" si="46"/>
        <v>0</v>
      </c>
      <c r="AM96" s="131"/>
      <c r="AN96" s="131"/>
      <c r="AO96" s="143"/>
      <c r="AP96" s="131"/>
      <c r="AQ96" s="143"/>
      <c r="AR96" s="222"/>
      <c r="AS96" s="143"/>
      <c r="AT96" s="152"/>
      <c r="AU96" s="131"/>
      <c r="AV96" s="152"/>
      <c r="AW96" s="131"/>
      <c r="AX96" s="131"/>
      <c r="AY96" s="131"/>
      <c r="AZ96" s="131"/>
      <c r="BA96" s="131"/>
      <c r="BB96" s="211">
        <f t="shared" si="52"/>
        <v>0</v>
      </c>
      <c r="BC96" s="211">
        <f t="shared" si="52"/>
        <v>0</v>
      </c>
      <c r="BD96" s="211">
        <f t="shared" si="52"/>
        <v>0</v>
      </c>
      <c r="BE96" s="211">
        <f t="shared" si="52"/>
        <v>0</v>
      </c>
      <c r="BF96" s="211">
        <f t="shared" si="52"/>
        <v>0</v>
      </c>
      <c r="BG96" s="211">
        <f t="shared" si="52"/>
        <v>0</v>
      </c>
      <c r="BH96" s="211">
        <f t="shared" si="52"/>
        <v>0</v>
      </c>
      <c r="BI96" s="211">
        <f t="shared" si="52"/>
        <v>0</v>
      </c>
      <c r="BJ96" s="211">
        <f t="shared" si="52"/>
        <v>0</v>
      </c>
      <c r="BK96" s="211">
        <f t="shared" si="52"/>
        <v>0</v>
      </c>
      <c r="BL96" s="211">
        <f t="shared" si="52"/>
        <v>0</v>
      </c>
      <c r="BM96" s="211">
        <f t="shared" si="52"/>
        <v>0</v>
      </c>
      <c r="BN96" s="211">
        <f t="shared" si="52"/>
        <v>0</v>
      </c>
      <c r="BO96" s="211">
        <f t="shared" si="52"/>
        <v>0</v>
      </c>
      <c r="BP96" s="131"/>
      <c r="BQ96" s="308">
        <f t="shared" si="47"/>
        <v>0</v>
      </c>
      <c r="BR96" s="308">
        <f t="shared" si="48"/>
        <v>0</v>
      </c>
      <c r="BS96" s="131"/>
      <c r="BT96" s="131"/>
      <c r="BU96" s="131"/>
    </row>
    <row r="97" spans="1:73" s="177" customFormat="1" ht="13.8" customHeight="1" x14ac:dyDescent="0.25">
      <c r="A97" s="131"/>
      <c r="B97" s="241">
        <f t="shared" si="49"/>
        <v>87</v>
      </c>
      <c r="C97" s="242">
        <f t="shared" si="50"/>
        <v>9931.57</v>
      </c>
      <c r="D97" s="256"/>
      <c r="E97" s="257"/>
      <c r="F97" s="247">
        <f t="shared" si="39"/>
        <v>0</v>
      </c>
      <c r="G97" s="266"/>
      <c r="H97" s="267"/>
      <c r="I97" s="267"/>
      <c r="J97" s="268"/>
      <c r="K97" s="244">
        <f t="shared" si="40"/>
        <v>87</v>
      </c>
      <c r="L97" s="245">
        <f t="shared" si="41"/>
        <v>0</v>
      </c>
      <c r="M97" s="280"/>
      <c r="N97" s="281" t="s">
        <v>110</v>
      </c>
      <c r="O97" s="323"/>
      <c r="P97" s="323"/>
      <c r="Q97" s="283" t="s">
        <v>111</v>
      </c>
      <c r="R97" s="280"/>
      <c r="S97" s="281" t="s">
        <v>110</v>
      </c>
      <c r="T97" s="323"/>
      <c r="U97" s="323"/>
      <c r="V97" s="283" t="s">
        <v>111</v>
      </c>
      <c r="W97" s="246">
        <f t="shared" si="42"/>
        <v>87</v>
      </c>
      <c r="X97" s="285"/>
      <c r="Y97" s="281" t="s">
        <v>110</v>
      </c>
      <c r="Z97" s="284"/>
      <c r="AA97" s="284"/>
      <c r="AB97" s="283" t="s">
        <v>111</v>
      </c>
      <c r="AC97" s="285"/>
      <c r="AD97" s="267" t="s">
        <v>110</v>
      </c>
      <c r="AE97" s="284"/>
      <c r="AF97" s="284"/>
      <c r="AG97" s="268" t="s">
        <v>111</v>
      </c>
      <c r="AH97" s="46"/>
      <c r="AI97" s="131">
        <f t="shared" si="43"/>
        <v>0</v>
      </c>
      <c r="AJ97" s="131">
        <f t="shared" si="44"/>
        <v>0</v>
      </c>
      <c r="AK97" s="131">
        <f t="shared" si="45"/>
        <v>0</v>
      </c>
      <c r="AL97" s="131">
        <f t="shared" si="46"/>
        <v>0</v>
      </c>
      <c r="AM97" s="131"/>
      <c r="AN97" s="131"/>
      <c r="AO97" s="143"/>
      <c r="AP97" s="131"/>
      <c r="AQ97" s="143"/>
      <c r="AR97" s="222"/>
      <c r="AS97" s="143"/>
      <c r="AT97" s="152"/>
      <c r="AU97" s="131"/>
      <c r="AV97" s="152"/>
      <c r="AW97" s="131"/>
      <c r="AX97" s="131"/>
      <c r="AY97" s="131"/>
      <c r="AZ97" s="131"/>
      <c r="BA97" s="131"/>
      <c r="BB97" s="211">
        <f t="shared" si="52"/>
        <v>0</v>
      </c>
      <c r="BC97" s="211">
        <f t="shared" si="52"/>
        <v>0</v>
      </c>
      <c r="BD97" s="211">
        <f t="shared" si="52"/>
        <v>0</v>
      </c>
      <c r="BE97" s="211">
        <f t="shared" si="52"/>
        <v>0</v>
      </c>
      <c r="BF97" s="211">
        <f t="shared" si="52"/>
        <v>0</v>
      </c>
      <c r="BG97" s="211">
        <f t="shared" si="52"/>
        <v>0</v>
      </c>
      <c r="BH97" s="211">
        <f t="shared" si="52"/>
        <v>0</v>
      </c>
      <c r="BI97" s="211">
        <f t="shared" si="52"/>
        <v>0</v>
      </c>
      <c r="BJ97" s="211">
        <f t="shared" si="52"/>
        <v>0</v>
      </c>
      <c r="BK97" s="211">
        <f t="shared" si="52"/>
        <v>0</v>
      </c>
      <c r="BL97" s="211">
        <f t="shared" si="52"/>
        <v>0</v>
      </c>
      <c r="BM97" s="211">
        <f t="shared" si="52"/>
        <v>0</v>
      </c>
      <c r="BN97" s="211">
        <f t="shared" si="52"/>
        <v>0</v>
      </c>
      <c r="BO97" s="211">
        <f t="shared" si="52"/>
        <v>0</v>
      </c>
      <c r="BP97" s="131"/>
      <c r="BQ97" s="308">
        <f t="shared" si="47"/>
        <v>0</v>
      </c>
      <c r="BR97" s="308">
        <f t="shared" si="48"/>
        <v>0</v>
      </c>
      <c r="BS97" s="131"/>
      <c r="BT97" s="131"/>
      <c r="BU97" s="131"/>
    </row>
    <row r="98" spans="1:73" s="177" customFormat="1" ht="13.8" customHeight="1" x14ac:dyDescent="0.25">
      <c r="A98" s="131"/>
      <c r="B98" s="241">
        <f t="shared" si="49"/>
        <v>88</v>
      </c>
      <c r="C98" s="242">
        <f t="shared" si="50"/>
        <v>9931.57</v>
      </c>
      <c r="D98" s="256"/>
      <c r="E98" s="257"/>
      <c r="F98" s="247">
        <f t="shared" si="39"/>
        <v>0</v>
      </c>
      <c r="G98" s="266"/>
      <c r="H98" s="267"/>
      <c r="I98" s="267"/>
      <c r="J98" s="268"/>
      <c r="K98" s="244">
        <f t="shared" si="40"/>
        <v>88</v>
      </c>
      <c r="L98" s="245">
        <f t="shared" si="41"/>
        <v>0</v>
      </c>
      <c r="M98" s="280"/>
      <c r="N98" s="281" t="s">
        <v>110</v>
      </c>
      <c r="O98" s="323"/>
      <c r="P98" s="323"/>
      <c r="Q98" s="283" t="s">
        <v>111</v>
      </c>
      <c r="R98" s="280"/>
      <c r="S98" s="281" t="s">
        <v>110</v>
      </c>
      <c r="T98" s="323"/>
      <c r="U98" s="323"/>
      <c r="V98" s="283" t="s">
        <v>111</v>
      </c>
      <c r="W98" s="246">
        <f t="shared" si="42"/>
        <v>88</v>
      </c>
      <c r="X98" s="285"/>
      <c r="Y98" s="281" t="s">
        <v>110</v>
      </c>
      <c r="Z98" s="284"/>
      <c r="AA98" s="284"/>
      <c r="AB98" s="283" t="s">
        <v>111</v>
      </c>
      <c r="AC98" s="285"/>
      <c r="AD98" s="267" t="s">
        <v>110</v>
      </c>
      <c r="AE98" s="284"/>
      <c r="AF98" s="284"/>
      <c r="AG98" s="268" t="s">
        <v>111</v>
      </c>
      <c r="AH98" s="46"/>
      <c r="AI98" s="131">
        <f t="shared" si="43"/>
        <v>0</v>
      </c>
      <c r="AJ98" s="131">
        <f t="shared" si="44"/>
        <v>0</v>
      </c>
      <c r="AK98" s="131">
        <f t="shared" si="45"/>
        <v>0</v>
      </c>
      <c r="AL98" s="131">
        <f t="shared" si="46"/>
        <v>0</v>
      </c>
      <c r="AM98" s="131"/>
      <c r="AN98" s="131"/>
      <c r="AO98" s="143"/>
      <c r="AP98" s="131"/>
      <c r="AQ98" s="143"/>
      <c r="AR98" s="222"/>
      <c r="AS98" s="143"/>
      <c r="AT98" s="152"/>
      <c r="AU98" s="131"/>
      <c r="AV98" s="152"/>
      <c r="AW98" s="131"/>
      <c r="AX98" s="131"/>
      <c r="AY98" s="131"/>
      <c r="AZ98" s="131"/>
      <c r="BA98" s="131"/>
      <c r="BB98" s="211">
        <f t="shared" si="52"/>
        <v>0</v>
      </c>
      <c r="BC98" s="211">
        <f t="shared" si="52"/>
        <v>0</v>
      </c>
      <c r="BD98" s="211">
        <f t="shared" si="52"/>
        <v>0</v>
      </c>
      <c r="BE98" s="211">
        <f t="shared" si="52"/>
        <v>0</v>
      </c>
      <c r="BF98" s="211">
        <f t="shared" si="52"/>
        <v>0</v>
      </c>
      <c r="BG98" s="211">
        <f t="shared" si="52"/>
        <v>0</v>
      </c>
      <c r="BH98" s="211">
        <f t="shared" si="52"/>
        <v>0</v>
      </c>
      <c r="BI98" s="211">
        <f t="shared" si="52"/>
        <v>0</v>
      </c>
      <c r="BJ98" s="211">
        <f t="shared" si="52"/>
        <v>0</v>
      </c>
      <c r="BK98" s="211">
        <f t="shared" si="52"/>
        <v>0</v>
      </c>
      <c r="BL98" s="211">
        <f t="shared" si="52"/>
        <v>0</v>
      </c>
      <c r="BM98" s="211">
        <f t="shared" si="52"/>
        <v>0</v>
      </c>
      <c r="BN98" s="211">
        <f t="shared" si="52"/>
        <v>0</v>
      </c>
      <c r="BO98" s="211">
        <f t="shared" si="52"/>
        <v>0</v>
      </c>
      <c r="BP98" s="131"/>
      <c r="BQ98" s="308">
        <f t="shared" si="47"/>
        <v>0</v>
      </c>
      <c r="BR98" s="308">
        <f t="shared" si="48"/>
        <v>0</v>
      </c>
      <c r="BS98" s="131"/>
      <c r="BT98" s="131"/>
      <c r="BU98" s="131"/>
    </row>
    <row r="99" spans="1:73" s="177" customFormat="1" ht="13.8" customHeight="1" x14ac:dyDescent="0.25">
      <c r="A99" s="131"/>
      <c r="B99" s="241">
        <f t="shared" si="49"/>
        <v>89</v>
      </c>
      <c r="C99" s="242">
        <f t="shared" si="50"/>
        <v>9931.57</v>
      </c>
      <c r="D99" s="256"/>
      <c r="E99" s="257"/>
      <c r="F99" s="247">
        <f t="shared" si="39"/>
        <v>0</v>
      </c>
      <c r="G99" s="266"/>
      <c r="H99" s="267"/>
      <c r="I99" s="267"/>
      <c r="J99" s="268"/>
      <c r="K99" s="244">
        <f t="shared" si="40"/>
        <v>89</v>
      </c>
      <c r="L99" s="245">
        <f t="shared" si="41"/>
        <v>0</v>
      </c>
      <c r="M99" s="280"/>
      <c r="N99" s="281" t="s">
        <v>110</v>
      </c>
      <c r="O99" s="323"/>
      <c r="P99" s="323"/>
      <c r="Q99" s="283" t="s">
        <v>111</v>
      </c>
      <c r="R99" s="280"/>
      <c r="S99" s="281" t="s">
        <v>110</v>
      </c>
      <c r="T99" s="323"/>
      <c r="U99" s="323"/>
      <c r="V99" s="283" t="s">
        <v>111</v>
      </c>
      <c r="W99" s="246">
        <f t="shared" si="42"/>
        <v>89</v>
      </c>
      <c r="X99" s="285"/>
      <c r="Y99" s="281" t="s">
        <v>110</v>
      </c>
      <c r="Z99" s="284"/>
      <c r="AA99" s="284"/>
      <c r="AB99" s="283" t="s">
        <v>111</v>
      </c>
      <c r="AC99" s="285"/>
      <c r="AD99" s="267" t="s">
        <v>110</v>
      </c>
      <c r="AE99" s="284"/>
      <c r="AF99" s="284"/>
      <c r="AG99" s="268" t="s">
        <v>111</v>
      </c>
      <c r="AH99" s="46"/>
      <c r="AI99" s="131">
        <f t="shared" si="43"/>
        <v>0</v>
      </c>
      <c r="AJ99" s="131">
        <f t="shared" si="44"/>
        <v>0</v>
      </c>
      <c r="AK99" s="131">
        <f t="shared" si="45"/>
        <v>0</v>
      </c>
      <c r="AL99" s="131">
        <f t="shared" si="46"/>
        <v>0</v>
      </c>
      <c r="AM99" s="131"/>
      <c r="AN99" s="131"/>
      <c r="AO99" s="143"/>
      <c r="AP99" s="131"/>
      <c r="AQ99" s="143"/>
      <c r="AR99" s="222"/>
      <c r="AS99" s="143"/>
      <c r="AT99" s="152"/>
      <c r="AU99" s="131"/>
      <c r="AV99" s="152"/>
      <c r="AW99" s="131"/>
      <c r="AX99" s="131"/>
      <c r="AY99" s="131"/>
      <c r="AZ99" s="131"/>
      <c r="BA99" s="131"/>
      <c r="BB99" s="211">
        <f t="shared" si="52"/>
        <v>0</v>
      </c>
      <c r="BC99" s="211">
        <f t="shared" si="52"/>
        <v>0</v>
      </c>
      <c r="BD99" s="211">
        <f t="shared" si="52"/>
        <v>0</v>
      </c>
      <c r="BE99" s="211">
        <f t="shared" si="52"/>
        <v>0</v>
      </c>
      <c r="BF99" s="211">
        <f t="shared" si="52"/>
        <v>0</v>
      </c>
      <c r="BG99" s="211">
        <f t="shared" si="52"/>
        <v>0</v>
      </c>
      <c r="BH99" s="211">
        <f t="shared" si="52"/>
        <v>0</v>
      </c>
      <c r="BI99" s="211">
        <f t="shared" si="52"/>
        <v>0</v>
      </c>
      <c r="BJ99" s="211">
        <f t="shared" si="52"/>
        <v>0</v>
      </c>
      <c r="BK99" s="211">
        <f t="shared" si="52"/>
        <v>0</v>
      </c>
      <c r="BL99" s="211">
        <f t="shared" si="52"/>
        <v>0</v>
      </c>
      <c r="BM99" s="211">
        <f t="shared" si="52"/>
        <v>0</v>
      </c>
      <c r="BN99" s="211">
        <f t="shared" si="52"/>
        <v>0</v>
      </c>
      <c r="BO99" s="211">
        <f t="shared" si="52"/>
        <v>0</v>
      </c>
      <c r="BP99" s="131"/>
      <c r="BQ99" s="308">
        <f t="shared" si="47"/>
        <v>0</v>
      </c>
      <c r="BR99" s="308">
        <f t="shared" si="48"/>
        <v>0</v>
      </c>
      <c r="BS99" s="131"/>
      <c r="BT99" s="131"/>
      <c r="BU99" s="131"/>
    </row>
    <row r="100" spans="1:73" s="177" customFormat="1" ht="13.8" customHeight="1" x14ac:dyDescent="0.25">
      <c r="A100" s="131"/>
      <c r="B100" s="241">
        <f t="shared" si="49"/>
        <v>90</v>
      </c>
      <c r="C100" s="242">
        <f t="shared" si="50"/>
        <v>9931.57</v>
      </c>
      <c r="D100" s="256"/>
      <c r="E100" s="257"/>
      <c r="F100" s="247">
        <f t="shared" si="39"/>
        <v>0</v>
      </c>
      <c r="G100" s="266"/>
      <c r="H100" s="267"/>
      <c r="I100" s="267"/>
      <c r="J100" s="268"/>
      <c r="K100" s="244">
        <f t="shared" si="40"/>
        <v>90</v>
      </c>
      <c r="L100" s="245">
        <f t="shared" si="41"/>
        <v>0</v>
      </c>
      <c r="M100" s="280"/>
      <c r="N100" s="281" t="s">
        <v>110</v>
      </c>
      <c r="O100" s="323"/>
      <c r="P100" s="323"/>
      <c r="Q100" s="283" t="s">
        <v>111</v>
      </c>
      <c r="R100" s="280"/>
      <c r="S100" s="281" t="s">
        <v>110</v>
      </c>
      <c r="T100" s="323"/>
      <c r="U100" s="323"/>
      <c r="V100" s="283" t="s">
        <v>111</v>
      </c>
      <c r="W100" s="246">
        <f t="shared" si="42"/>
        <v>90</v>
      </c>
      <c r="X100" s="285"/>
      <c r="Y100" s="281" t="s">
        <v>110</v>
      </c>
      <c r="Z100" s="284"/>
      <c r="AA100" s="284"/>
      <c r="AB100" s="283" t="s">
        <v>111</v>
      </c>
      <c r="AC100" s="285"/>
      <c r="AD100" s="267" t="s">
        <v>110</v>
      </c>
      <c r="AE100" s="284"/>
      <c r="AF100" s="284"/>
      <c r="AG100" s="268" t="s">
        <v>111</v>
      </c>
      <c r="AH100" s="46"/>
      <c r="AI100" s="131">
        <f t="shared" si="43"/>
        <v>0</v>
      </c>
      <c r="AJ100" s="131">
        <f t="shared" si="44"/>
        <v>0</v>
      </c>
      <c r="AK100" s="131">
        <f t="shared" si="45"/>
        <v>0</v>
      </c>
      <c r="AL100" s="131">
        <f t="shared" si="46"/>
        <v>0</v>
      </c>
      <c r="AM100" s="131"/>
      <c r="AN100" s="131"/>
      <c r="AO100" s="143"/>
      <c r="AP100" s="131"/>
      <c r="AQ100" s="143"/>
      <c r="AR100" s="222"/>
      <c r="AS100" s="143"/>
      <c r="AT100" s="152"/>
      <c r="AU100" s="131"/>
      <c r="AV100" s="152"/>
      <c r="AW100" s="131"/>
      <c r="AX100" s="131"/>
      <c r="AY100" s="131"/>
      <c r="AZ100" s="131"/>
      <c r="BA100" s="131"/>
      <c r="BB100" s="211">
        <f t="shared" si="52"/>
        <v>0</v>
      </c>
      <c r="BC100" s="211">
        <f t="shared" si="52"/>
        <v>0</v>
      </c>
      <c r="BD100" s="211">
        <f t="shared" si="52"/>
        <v>0</v>
      </c>
      <c r="BE100" s="211">
        <f t="shared" si="52"/>
        <v>0</v>
      </c>
      <c r="BF100" s="211">
        <f t="shared" si="52"/>
        <v>0</v>
      </c>
      <c r="BG100" s="211">
        <f t="shared" si="52"/>
        <v>0</v>
      </c>
      <c r="BH100" s="211">
        <f t="shared" si="52"/>
        <v>0</v>
      </c>
      <c r="BI100" s="211">
        <f t="shared" si="52"/>
        <v>0</v>
      </c>
      <c r="BJ100" s="211">
        <f t="shared" si="52"/>
        <v>0</v>
      </c>
      <c r="BK100" s="211">
        <f t="shared" si="52"/>
        <v>0</v>
      </c>
      <c r="BL100" s="211">
        <f t="shared" si="52"/>
        <v>0</v>
      </c>
      <c r="BM100" s="211">
        <f t="shared" si="52"/>
        <v>0</v>
      </c>
      <c r="BN100" s="211">
        <f t="shared" si="52"/>
        <v>0</v>
      </c>
      <c r="BO100" s="211">
        <f t="shared" si="52"/>
        <v>0</v>
      </c>
      <c r="BP100" s="131"/>
      <c r="BQ100" s="308">
        <f t="shared" si="47"/>
        <v>0</v>
      </c>
      <c r="BR100" s="308">
        <f t="shared" si="48"/>
        <v>0</v>
      </c>
      <c r="BS100" s="131"/>
      <c r="BT100" s="131"/>
      <c r="BU100" s="131"/>
    </row>
    <row r="101" spans="1:73" s="177" customFormat="1" ht="13.8" customHeight="1" x14ac:dyDescent="0.25">
      <c r="A101" s="131"/>
      <c r="B101" s="241">
        <f t="shared" si="49"/>
        <v>91</v>
      </c>
      <c r="C101" s="242">
        <f t="shared" si="50"/>
        <v>9931.57</v>
      </c>
      <c r="D101" s="256"/>
      <c r="E101" s="257"/>
      <c r="F101" s="247">
        <f t="shared" si="39"/>
        <v>0</v>
      </c>
      <c r="G101" s="266"/>
      <c r="H101" s="267"/>
      <c r="I101" s="267"/>
      <c r="J101" s="268"/>
      <c r="K101" s="244">
        <f t="shared" si="40"/>
        <v>91</v>
      </c>
      <c r="L101" s="245">
        <f t="shared" si="41"/>
        <v>0</v>
      </c>
      <c r="M101" s="280"/>
      <c r="N101" s="281" t="s">
        <v>110</v>
      </c>
      <c r="O101" s="323"/>
      <c r="P101" s="323"/>
      <c r="Q101" s="283" t="s">
        <v>111</v>
      </c>
      <c r="R101" s="280"/>
      <c r="S101" s="281" t="s">
        <v>110</v>
      </c>
      <c r="T101" s="323"/>
      <c r="U101" s="323"/>
      <c r="V101" s="283" t="s">
        <v>111</v>
      </c>
      <c r="W101" s="246">
        <f t="shared" si="42"/>
        <v>91</v>
      </c>
      <c r="X101" s="285"/>
      <c r="Y101" s="281" t="s">
        <v>110</v>
      </c>
      <c r="Z101" s="284"/>
      <c r="AA101" s="284"/>
      <c r="AB101" s="283" t="s">
        <v>111</v>
      </c>
      <c r="AC101" s="285"/>
      <c r="AD101" s="267" t="s">
        <v>110</v>
      </c>
      <c r="AE101" s="284"/>
      <c r="AF101" s="284"/>
      <c r="AG101" s="268" t="s">
        <v>111</v>
      </c>
      <c r="AH101" s="46"/>
      <c r="AI101" s="131">
        <f t="shared" si="43"/>
        <v>0</v>
      </c>
      <c r="AJ101" s="131">
        <f t="shared" si="44"/>
        <v>0</v>
      </c>
      <c r="AK101" s="131">
        <f t="shared" si="45"/>
        <v>0</v>
      </c>
      <c r="AL101" s="131">
        <f t="shared" si="46"/>
        <v>0</v>
      </c>
      <c r="AM101" s="131"/>
      <c r="AN101" s="131"/>
      <c r="AO101" s="143"/>
      <c r="AP101" s="131"/>
      <c r="AQ101" s="143"/>
      <c r="AR101" s="222"/>
      <c r="AS101" s="143"/>
      <c r="AT101" s="152"/>
      <c r="AU101" s="131"/>
      <c r="AV101" s="152"/>
      <c r="AW101" s="131"/>
      <c r="AX101" s="131"/>
      <c r="AY101" s="131"/>
      <c r="AZ101" s="131"/>
      <c r="BA101" s="131"/>
      <c r="BB101" s="211">
        <f t="shared" ref="BB101:BO110" si="53">IF($N101=BB$10,IF($O101 = "",$M101 * -1,$M101),0)+IF($S101=BB$10,IF($T101 = "",$R101 * -1,$R101),0)+IF($Y101=BB$10,IF($Z101 = "",$X101 * -1,$X101),0)+IF($AD101=BB$10,IF($AE101 = "",$AC101* -1,$AC101 ),0)</f>
        <v>0</v>
      </c>
      <c r="BC101" s="211">
        <f t="shared" si="53"/>
        <v>0</v>
      </c>
      <c r="BD101" s="211">
        <f t="shared" si="53"/>
        <v>0</v>
      </c>
      <c r="BE101" s="211">
        <f t="shared" si="53"/>
        <v>0</v>
      </c>
      <c r="BF101" s="211">
        <f t="shared" si="53"/>
        <v>0</v>
      </c>
      <c r="BG101" s="211">
        <f t="shared" si="53"/>
        <v>0</v>
      </c>
      <c r="BH101" s="211">
        <f t="shared" si="53"/>
        <v>0</v>
      </c>
      <c r="BI101" s="211">
        <f t="shared" si="53"/>
        <v>0</v>
      </c>
      <c r="BJ101" s="211">
        <f t="shared" si="53"/>
        <v>0</v>
      </c>
      <c r="BK101" s="211">
        <f t="shared" si="53"/>
        <v>0</v>
      </c>
      <c r="BL101" s="211">
        <f t="shared" si="53"/>
        <v>0</v>
      </c>
      <c r="BM101" s="211">
        <f t="shared" si="53"/>
        <v>0</v>
      </c>
      <c r="BN101" s="211">
        <f t="shared" si="53"/>
        <v>0</v>
      </c>
      <c r="BO101" s="211">
        <f t="shared" si="53"/>
        <v>0</v>
      </c>
      <c r="BP101" s="131"/>
      <c r="BQ101" s="308">
        <f t="shared" si="47"/>
        <v>0</v>
      </c>
      <c r="BR101" s="308">
        <f t="shared" si="48"/>
        <v>0</v>
      </c>
      <c r="BS101" s="131"/>
      <c r="BT101" s="131"/>
      <c r="BU101" s="131"/>
    </row>
    <row r="102" spans="1:73" s="177" customFormat="1" ht="13.8" customHeight="1" x14ac:dyDescent="0.25">
      <c r="A102" s="131"/>
      <c r="B102" s="241">
        <f t="shared" si="49"/>
        <v>92</v>
      </c>
      <c r="C102" s="242">
        <f t="shared" si="50"/>
        <v>9931.57</v>
      </c>
      <c r="D102" s="256"/>
      <c r="E102" s="257"/>
      <c r="F102" s="247">
        <f t="shared" si="39"/>
        <v>0</v>
      </c>
      <c r="G102" s="266"/>
      <c r="H102" s="267"/>
      <c r="I102" s="267"/>
      <c r="J102" s="268"/>
      <c r="K102" s="244">
        <f t="shared" si="40"/>
        <v>92</v>
      </c>
      <c r="L102" s="245">
        <f t="shared" si="41"/>
        <v>0</v>
      </c>
      <c r="M102" s="280"/>
      <c r="N102" s="281" t="s">
        <v>110</v>
      </c>
      <c r="O102" s="323"/>
      <c r="P102" s="323"/>
      <c r="Q102" s="283" t="s">
        <v>111</v>
      </c>
      <c r="R102" s="280"/>
      <c r="S102" s="281" t="s">
        <v>110</v>
      </c>
      <c r="T102" s="323"/>
      <c r="U102" s="323"/>
      <c r="V102" s="283" t="s">
        <v>111</v>
      </c>
      <c r="W102" s="246">
        <f t="shared" si="42"/>
        <v>92</v>
      </c>
      <c r="X102" s="285"/>
      <c r="Y102" s="281" t="s">
        <v>110</v>
      </c>
      <c r="Z102" s="284"/>
      <c r="AA102" s="284"/>
      <c r="AB102" s="283" t="s">
        <v>111</v>
      </c>
      <c r="AC102" s="285"/>
      <c r="AD102" s="267" t="s">
        <v>110</v>
      </c>
      <c r="AE102" s="284"/>
      <c r="AF102" s="284"/>
      <c r="AG102" s="268" t="s">
        <v>111</v>
      </c>
      <c r="AH102" s="46"/>
      <c r="AI102" s="131">
        <f t="shared" si="43"/>
        <v>0</v>
      </c>
      <c r="AJ102" s="131">
        <f t="shared" si="44"/>
        <v>0</v>
      </c>
      <c r="AK102" s="131">
        <f t="shared" si="45"/>
        <v>0</v>
      </c>
      <c r="AL102" s="131">
        <f t="shared" si="46"/>
        <v>0</v>
      </c>
      <c r="AM102" s="131"/>
      <c r="AN102" s="131"/>
      <c r="AO102" s="143"/>
      <c r="AP102" s="131"/>
      <c r="AQ102" s="143"/>
      <c r="AR102" s="222"/>
      <c r="AS102" s="143"/>
      <c r="AT102" s="152"/>
      <c r="AU102" s="131"/>
      <c r="AV102" s="152"/>
      <c r="AW102" s="131"/>
      <c r="AX102" s="131"/>
      <c r="AY102" s="131"/>
      <c r="AZ102" s="131"/>
      <c r="BA102" s="131"/>
      <c r="BB102" s="211">
        <f t="shared" si="53"/>
        <v>0</v>
      </c>
      <c r="BC102" s="211">
        <f t="shared" si="53"/>
        <v>0</v>
      </c>
      <c r="BD102" s="211">
        <f t="shared" si="53"/>
        <v>0</v>
      </c>
      <c r="BE102" s="211">
        <f t="shared" si="53"/>
        <v>0</v>
      </c>
      <c r="BF102" s="211">
        <f t="shared" si="53"/>
        <v>0</v>
      </c>
      <c r="BG102" s="211">
        <f t="shared" si="53"/>
        <v>0</v>
      </c>
      <c r="BH102" s="211">
        <f t="shared" si="53"/>
        <v>0</v>
      </c>
      <c r="BI102" s="211">
        <f t="shared" si="53"/>
        <v>0</v>
      </c>
      <c r="BJ102" s="211">
        <f t="shared" si="53"/>
        <v>0</v>
      </c>
      <c r="BK102" s="211">
        <f t="shared" si="53"/>
        <v>0</v>
      </c>
      <c r="BL102" s="211">
        <f t="shared" si="53"/>
        <v>0</v>
      </c>
      <c r="BM102" s="211">
        <f t="shared" si="53"/>
        <v>0</v>
      </c>
      <c r="BN102" s="211">
        <f t="shared" si="53"/>
        <v>0</v>
      </c>
      <c r="BO102" s="211">
        <f t="shared" si="53"/>
        <v>0</v>
      </c>
      <c r="BP102" s="131"/>
      <c r="BQ102" s="308">
        <f t="shared" si="47"/>
        <v>0</v>
      </c>
      <c r="BR102" s="308">
        <f t="shared" si="48"/>
        <v>0</v>
      </c>
      <c r="BS102" s="131"/>
      <c r="BT102" s="131"/>
      <c r="BU102" s="131"/>
    </row>
    <row r="103" spans="1:73" s="177" customFormat="1" ht="13.8" customHeight="1" x14ac:dyDescent="0.25">
      <c r="A103" s="131"/>
      <c r="B103" s="241">
        <f t="shared" si="49"/>
        <v>93</v>
      </c>
      <c r="C103" s="242">
        <f t="shared" si="50"/>
        <v>9931.57</v>
      </c>
      <c r="D103" s="256"/>
      <c r="E103" s="257"/>
      <c r="F103" s="247">
        <f t="shared" si="39"/>
        <v>0</v>
      </c>
      <c r="G103" s="266"/>
      <c r="H103" s="267"/>
      <c r="I103" s="267"/>
      <c r="J103" s="268"/>
      <c r="K103" s="244">
        <f t="shared" si="40"/>
        <v>93</v>
      </c>
      <c r="L103" s="245">
        <f t="shared" si="41"/>
        <v>0</v>
      </c>
      <c r="M103" s="280"/>
      <c r="N103" s="281" t="s">
        <v>110</v>
      </c>
      <c r="O103" s="323"/>
      <c r="P103" s="323"/>
      <c r="Q103" s="283" t="s">
        <v>111</v>
      </c>
      <c r="R103" s="280"/>
      <c r="S103" s="281" t="s">
        <v>110</v>
      </c>
      <c r="T103" s="323"/>
      <c r="U103" s="323"/>
      <c r="V103" s="283" t="s">
        <v>111</v>
      </c>
      <c r="W103" s="246">
        <f t="shared" si="42"/>
        <v>93</v>
      </c>
      <c r="X103" s="285"/>
      <c r="Y103" s="281" t="s">
        <v>110</v>
      </c>
      <c r="Z103" s="284"/>
      <c r="AA103" s="284"/>
      <c r="AB103" s="283" t="s">
        <v>111</v>
      </c>
      <c r="AC103" s="285"/>
      <c r="AD103" s="267" t="s">
        <v>110</v>
      </c>
      <c r="AE103" s="284"/>
      <c r="AF103" s="284"/>
      <c r="AG103" s="268" t="s">
        <v>111</v>
      </c>
      <c r="AH103" s="46"/>
      <c r="AI103" s="131">
        <f t="shared" si="43"/>
        <v>0</v>
      </c>
      <c r="AJ103" s="131">
        <f t="shared" si="44"/>
        <v>0</v>
      </c>
      <c r="AK103" s="131">
        <f t="shared" si="45"/>
        <v>0</v>
      </c>
      <c r="AL103" s="131">
        <f t="shared" si="46"/>
        <v>0</v>
      </c>
      <c r="AM103" s="131"/>
      <c r="AN103" s="131"/>
      <c r="AO103" s="143"/>
      <c r="AP103" s="131"/>
      <c r="AQ103" s="143"/>
      <c r="AR103" s="222"/>
      <c r="AS103" s="143"/>
      <c r="AT103" s="152"/>
      <c r="AU103" s="131"/>
      <c r="AV103" s="152"/>
      <c r="AW103" s="131"/>
      <c r="AX103" s="131"/>
      <c r="AY103" s="131"/>
      <c r="AZ103" s="131"/>
      <c r="BA103" s="131"/>
      <c r="BB103" s="211">
        <f t="shared" si="53"/>
        <v>0</v>
      </c>
      <c r="BC103" s="211">
        <f t="shared" si="53"/>
        <v>0</v>
      </c>
      <c r="BD103" s="211">
        <f t="shared" si="53"/>
        <v>0</v>
      </c>
      <c r="BE103" s="211">
        <f t="shared" si="53"/>
        <v>0</v>
      </c>
      <c r="BF103" s="211">
        <f t="shared" si="53"/>
        <v>0</v>
      </c>
      <c r="BG103" s="211">
        <f t="shared" si="53"/>
        <v>0</v>
      </c>
      <c r="BH103" s="211">
        <f t="shared" si="53"/>
        <v>0</v>
      </c>
      <c r="BI103" s="211">
        <f t="shared" si="53"/>
        <v>0</v>
      </c>
      <c r="BJ103" s="211">
        <f t="shared" si="53"/>
        <v>0</v>
      </c>
      <c r="BK103" s="211">
        <f t="shared" si="53"/>
        <v>0</v>
      </c>
      <c r="BL103" s="211">
        <f t="shared" si="53"/>
        <v>0</v>
      </c>
      <c r="BM103" s="211">
        <f t="shared" si="53"/>
        <v>0</v>
      </c>
      <c r="BN103" s="211">
        <f t="shared" si="53"/>
        <v>0</v>
      </c>
      <c r="BO103" s="211">
        <f t="shared" si="53"/>
        <v>0</v>
      </c>
      <c r="BP103" s="131"/>
      <c r="BQ103" s="308">
        <f t="shared" si="47"/>
        <v>0</v>
      </c>
      <c r="BR103" s="308">
        <f t="shared" si="48"/>
        <v>0</v>
      </c>
      <c r="BS103" s="131"/>
      <c r="BT103" s="131"/>
      <c r="BU103" s="131"/>
    </row>
    <row r="104" spans="1:73" s="177" customFormat="1" ht="13.8" customHeight="1" x14ac:dyDescent="0.25">
      <c r="A104" s="131"/>
      <c r="B104" s="241">
        <f t="shared" si="49"/>
        <v>94</v>
      </c>
      <c r="C104" s="242">
        <f t="shared" si="50"/>
        <v>9931.57</v>
      </c>
      <c r="D104" s="256"/>
      <c r="E104" s="257"/>
      <c r="F104" s="247">
        <f t="shared" si="39"/>
        <v>0</v>
      </c>
      <c r="G104" s="266"/>
      <c r="H104" s="267"/>
      <c r="I104" s="267"/>
      <c r="J104" s="268"/>
      <c r="K104" s="244">
        <f t="shared" si="40"/>
        <v>94</v>
      </c>
      <c r="L104" s="245">
        <f t="shared" si="41"/>
        <v>0</v>
      </c>
      <c r="M104" s="280"/>
      <c r="N104" s="281" t="s">
        <v>110</v>
      </c>
      <c r="O104" s="323"/>
      <c r="P104" s="323"/>
      <c r="Q104" s="283" t="s">
        <v>111</v>
      </c>
      <c r="R104" s="280"/>
      <c r="S104" s="281" t="s">
        <v>110</v>
      </c>
      <c r="T104" s="323"/>
      <c r="U104" s="323"/>
      <c r="V104" s="283" t="s">
        <v>111</v>
      </c>
      <c r="W104" s="246">
        <f t="shared" si="42"/>
        <v>94</v>
      </c>
      <c r="X104" s="285"/>
      <c r="Y104" s="281" t="s">
        <v>110</v>
      </c>
      <c r="Z104" s="284"/>
      <c r="AA104" s="284"/>
      <c r="AB104" s="283" t="s">
        <v>111</v>
      </c>
      <c r="AC104" s="285"/>
      <c r="AD104" s="267" t="s">
        <v>110</v>
      </c>
      <c r="AE104" s="284"/>
      <c r="AF104" s="284"/>
      <c r="AG104" s="268" t="s">
        <v>111</v>
      </c>
      <c r="AH104" s="46"/>
      <c r="AI104" s="131">
        <f t="shared" si="43"/>
        <v>0</v>
      </c>
      <c r="AJ104" s="131">
        <f t="shared" si="44"/>
        <v>0</v>
      </c>
      <c r="AK104" s="131">
        <f t="shared" si="45"/>
        <v>0</v>
      </c>
      <c r="AL104" s="131">
        <f t="shared" si="46"/>
        <v>0</v>
      </c>
      <c r="AM104" s="131"/>
      <c r="AN104" s="131"/>
      <c r="AO104" s="143"/>
      <c r="AP104" s="131"/>
      <c r="AQ104" s="143"/>
      <c r="AR104" s="222"/>
      <c r="AS104" s="143"/>
      <c r="AT104" s="152"/>
      <c r="AU104" s="131"/>
      <c r="AV104" s="152"/>
      <c r="AW104" s="131"/>
      <c r="AX104" s="131"/>
      <c r="AY104" s="131"/>
      <c r="AZ104" s="131"/>
      <c r="BA104" s="131"/>
      <c r="BB104" s="211">
        <f t="shared" si="53"/>
        <v>0</v>
      </c>
      <c r="BC104" s="211">
        <f t="shared" si="53"/>
        <v>0</v>
      </c>
      <c r="BD104" s="211">
        <f t="shared" si="53"/>
        <v>0</v>
      </c>
      <c r="BE104" s="211">
        <f t="shared" si="53"/>
        <v>0</v>
      </c>
      <c r="BF104" s="211">
        <f t="shared" si="53"/>
        <v>0</v>
      </c>
      <c r="BG104" s="211">
        <f t="shared" si="53"/>
        <v>0</v>
      </c>
      <c r="BH104" s="211">
        <f t="shared" si="53"/>
        <v>0</v>
      </c>
      <c r="BI104" s="211">
        <f t="shared" si="53"/>
        <v>0</v>
      </c>
      <c r="BJ104" s="211">
        <f t="shared" si="53"/>
        <v>0</v>
      </c>
      <c r="BK104" s="211">
        <f t="shared" si="53"/>
        <v>0</v>
      </c>
      <c r="BL104" s="211">
        <f t="shared" si="53"/>
        <v>0</v>
      </c>
      <c r="BM104" s="211">
        <f t="shared" si="53"/>
        <v>0</v>
      </c>
      <c r="BN104" s="211">
        <f t="shared" si="53"/>
        <v>0</v>
      </c>
      <c r="BO104" s="211">
        <f t="shared" si="53"/>
        <v>0</v>
      </c>
      <c r="BP104" s="131"/>
      <c r="BQ104" s="308">
        <f t="shared" si="47"/>
        <v>0</v>
      </c>
      <c r="BR104" s="308">
        <f t="shared" si="48"/>
        <v>0</v>
      </c>
      <c r="BS104" s="131"/>
      <c r="BT104" s="131"/>
      <c r="BU104" s="131"/>
    </row>
    <row r="105" spans="1:73" s="177" customFormat="1" ht="13.8" customHeight="1" x14ac:dyDescent="0.25">
      <c r="A105" s="131"/>
      <c r="B105" s="241">
        <f t="shared" si="49"/>
        <v>95</v>
      </c>
      <c r="C105" s="242">
        <f t="shared" si="50"/>
        <v>9931.57</v>
      </c>
      <c r="D105" s="256"/>
      <c r="E105" s="257"/>
      <c r="F105" s="247">
        <f t="shared" si="39"/>
        <v>0</v>
      </c>
      <c r="G105" s="266"/>
      <c r="H105" s="267"/>
      <c r="I105" s="267"/>
      <c r="J105" s="268"/>
      <c r="K105" s="244">
        <f t="shared" si="40"/>
        <v>95</v>
      </c>
      <c r="L105" s="245">
        <f t="shared" si="41"/>
        <v>0</v>
      </c>
      <c r="M105" s="280"/>
      <c r="N105" s="281" t="s">
        <v>110</v>
      </c>
      <c r="O105" s="323"/>
      <c r="P105" s="323"/>
      <c r="Q105" s="283" t="s">
        <v>111</v>
      </c>
      <c r="R105" s="280"/>
      <c r="S105" s="281" t="s">
        <v>110</v>
      </c>
      <c r="T105" s="323"/>
      <c r="U105" s="323"/>
      <c r="V105" s="283" t="s">
        <v>111</v>
      </c>
      <c r="W105" s="246">
        <f t="shared" si="42"/>
        <v>95</v>
      </c>
      <c r="X105" s="285"/>
      <c r="Y105" s="281" t="s">
        <v>110</v>
      </c>
      <c r="Z105" s="284"/>
      <c r="AA105" s="284"/>
      <c r="AB105" s="283" t="s">
        <v>111</v>
      </c>
      <c r="AC105" s="285"/>
      <c r="AD105" s="267" t="s">
        <v>110</v>
      </c>
      <c r="AE105" s="284"/>
      <c r="AF105" s="284"/>
      <c r="AG105" s="268" t="s">
        <v>111</v>
      </c>
      <c r="AH105" s="46"/>
      <c r="AI105" s="131">
        <f t="shared" si="43"/>
        <v>0</v>
      </c>
      <c r="AJ105" s="131">
        <f t="shared" si="44"/>
        <v>0</v>
      </c>
      <c r="AK105" s="131">
        <f t="shared" si="45"/>
        <v>0</v>
      </c>
      <c r="AL105" s="131">
        <f t="shared" si="46"/>
        <v>0</v>
      </c>
      <c r="AM105" s="131"/>
      <c r="AN105" s="131"/>
      <c r="AO105" s="143"/>
      <c r="AP105" s="131"/>
      <c r="AQ105" s="143"/>
      <c r="AR105" s="222"/>
      <c r="AS105" s="143"/>
      <c r="AT105" s="152"/>
      <c r="AU105" s="131"/>
      <c r="AV105" s="152"/>
      <c r="AW105" s="131"/>
      <c r="AX105" s="131"/>
      <c r="AY105" s="131"/>
      <c r="AZ105" s="131"/>
      <c r="BA105" s="131"/>
      <c r="BB105" s="211">
        <f t="shared" si="53"/>
        <v>0</v>
      </c>
      <c r="BC105" s="211">
        <f t="shared" si="53"/>
        <v>0</v>
      </c>
      <c r="BD105" s="211">
        <f t="shared" si="53"/>
        <v>0</v>
      </c>
      <c r="BE105" s="211">
        <f t="shared" si="53"/>
        <v>0</v>
      </c>
      <c r="BF105" s="211">
        <f t="shared" si="53"/>
        <v>0</v>
      </c>
      <c r="BG105" s="211">
        <f t="shared" si="53"/>
        <v>0</v>
      </c>
      <c r="BH105" s="211">
        <f t="shared" si="53"/>
        <v>0</v>
      </c>
      <c r="BI105" s="211">
        <f t="shared" si="53"/>
        <v>0</v>
      </c>
      <c r="BJ105" s="211">
        <f t="shared" si="53"/>
        <v>0</v>
      </c>
      <c r="BK105" s="211">
        <f t="shared" si="53"/>
        <v>0</v>
      </c>
      <c r="BL105" s="211">
        <f t="shared" si="53"/>
        <v>0</v>
      </c>
      <c r="BM105" s="211">
        <f t="shared" si="53"/>
        <v>0</v>
      </c>
      <c r="BN105" s="211">
        <f t="shared" si="53"/>
        <v>0</v>
      </c>
      <c r="BO105" s="211">
        <f t="shared" si="53"/>
        <v>0</v>
      </c>
      <c r="BP105" s="131"/>
      <c r="BQ105" s="308">
        <f t="shared" si="47"/>
        <v>0</v>
      </c>
      <c r="BR105" s="308">
        <f t="shared" si="48"/>
        <v>0</v>
      </c>
      <c r="BS105" s="131"/>
      <c r="BT105" s="131"/>
      <c r="BU105" s="131"/>
    </row>
    <row r="106" spans="1:73" s="177" customFormat="1" ht="13.8" customHeight="1" x14ac:dyDescent="0.25">
      <c r="A106" s="131"/>
      <c r="B106" s="241">
        <f t="shared" si="49"/>
        <v>96</v>
      </c>
      <c r="C106" s="242">
        <f t="shared" si="50"/>
        <v>9931.57</v>
      </c>
      <c r="D106" s="256"/>
      <c r="E106" s="257"/>
      <c r="F106" s="247">
        <f t="shared" si="39"/>
        <v>0</v>
      </c>
      <c r="G106" s="266"/>
      <c r="H106" s="267"/>
      <c r="I106" s="267"/>
      <c r="J106" s="268"/>
      <c r="K106" s="244">
        <f t="shared" si="40"/>
        <v>96</v>
      </c>
      <c r="L106" s="245">
        <f t="shared" si="41"/>
        <v>0</v>
      </c>
      <c r="M106" s="280"/>
      <c r="N106" s="281" t="s">
        <v>110</v>
      </c>
      <c r="O106" s="323"/>
      <c r="P106" s="323"/>
      <c r="Q106" s="283" t="s">
        <v>111</v>
      </c>
      <c r="R106" s="280"/>
      <c r="S106" s="281" t="s">
        <v>110</v>
      </c>
      <c r="T106" s="323"/>
      <c r="U106" s="323"/>
      <c r="V106" s="283" t="s">
        <v>111</v>
      </c>
      <c r="W106" s="246">
        <f t="shared" si="42"/>
        <v>96</v>
      </c>
      <c r="X106" s="285"/>
      <c r="Y106" s="281" t="s">
        <v>110</v>
      </c>
      <c r="Z106" s="284"/>
      <c r="AA106" s="284"/>
      <c r="AB106" s="283" t="s">
        <v>111</v>
      </c>
      <c r="AC106" s="285"/>
      <c r="AD106" s="267" t="s">
        <v>110</v>
      </c>
      <c r="AE106" s="284"/>
      <c r="AF106" s="284"/>
      <c r="AG106" s="268" t="s">
        <v>111</v>
      </c>
      <c r="AH106" s="46"/>
      <c r="AI106" s="131">
        <f t="shared" si="43"/>
        <v>0</v>
      </c>
      <c r="AJ106" s="131">
        <f t="shared" si="44"/>
        <v>0</v>
      </c>
      <c r="AK106" s="131">
        <f t="shared" si="45"/>
        <v>0</v>
      </c>
      <c r="AL106" s="131">
        <f t="shared" si="46"/>
        <v>0</v>
      </c>
      <c r="AM106" s="131"/>
      <c r="AN106" s="131"/>
      <c r="AO106" s="143"/>
      <c r="AP106" s="131"/>
      <c r="AQ106" s="143"/>
      <c r="AR106" s="222"/>
      <c r="AS106" s="143"/>
      <c r="AT106" s="152"/>
      <c r="AU106" s="131"/>
      <c r="AV106" s="152"/>
      <c r="AW106" s="129"/>
      <c r="AX106" s="131"/>
      <c r="AY106" s="131"/>
      <c r="AZ106" s="131"/>
      <c r="BA106" s="131"/>
      <c r="BB106" s="211">
        <f t="shared" si="53"/>
        <v>0</v>
      </c>
      <c r="BC106" s="211">
        <f t="shared" si="53"/>
        <v>0</v>
      </c>
      <c r="BD106" s="211">
        <f t="shared" si="53"/>
        <v>0</v>
      </c>
      <c r="BE106" s="211">
        <f t="shared" si="53"/>
        <v>0</v>
      </c>
      <c r="BF106" s="211">
        <f t="shared" si="53"/>
        <v>0</v>
      </c>
      <c r="BG106" s="211">
        <f t="shared" si="53"/>
        <v>0</v>
      </c>
      <c r="BH106" s="211">
        <f t="shared" si="53"/>
        <v>0</v>
      </c>
      <c r="BI106" s="211">
        <f t="shared" si="53"/>
        <v>0</v>
      </c>
      <c r="BJ106" s="211">
        <f t="shared" si="53"/>
        <v>0</v>
      </c>
      <c r="BK106" s="211">
        <f t="shared" si="53"/>
        <v>0</v>
      </c>
      <c r="BL106" s="211">
        <f t="shared" si="53"/>
        <v>0</v>
      </c>
      <c r="BM106" s="211">
        <f t="shared" si="53"/>
        <v>0</v>
      </c>
      <c r="BN106" s="211">
        <f t="shared" si="53"/>
        <v>0</v>
      </c>
      <c r="BO106" s="211">
        <f t="shared" si="53"/>
        <v>0</v>
      </c>
      <c r="BP106" s="131"/>
      <c r="BQ106" s="308">
        <f t="shared" si="47"/>
        <v>0</v>
      </c>
      <c r="BR106" s="308">
        <f t="shared" si="48"/>
        <v>0</v>
      </c>
      <c r="BS106" s="131"/>
      <c r="BT106" s="131"/>
      <c r="BU106" s="131"/>
    </row>
    <row r="107" spans="1:73" s="177" customFormat="1" ht="13.8" customHeight="1" x14ac:dyDescent="0.25">
      <c r="A107" s="131"/>
      <c r="B107" s="241">
        <f t="shared" si="49"/>
        <v>97</v>
      </c>
      <c r="C107" s="242">
        <f t="shared" si="50"/>
        <v>9931.57</v>
      </c>
      <c r="D107" s="256"/>
      <c r="E107" s="257"/>
      <c r="F107" s="247">
        <f t="shared" si="39"/>
        <v>0</v>
      </c>
      <c r="G107" s="266"/>
      <c r="H107" s="267"/>
      <c r="I107" s="267"/>
      <c r="J107" s="268"/>
      <c r="K107" s="244">
        <f t="shared" si="40"/>
        <v>97</v>
      </c>
      <c r="L107" s="245">
        <f t="shared" si="41"/>
        <v>0</v>
      </c>
      <c r="M107" s="280"/>
      <c r="N107" s="281" t="s">
        <v>110</v>
      </c>
      <c r="O107" s="323"/>
      <c r="P107" s="323"/>
      <c r="Q107" s="283" t="s">
        <v>111</v>
      </c>
      <c r="R107" s="280"/>
      <c r="S107" s="281" t="s">
        <v>110</v>
      </c>
      <c r="T107" s="323"/>
      <c r="U107" s="323"/>
      <c r="V107" s="283" t="s">
        <v>111</v>
      </c>
      <c r="W107" s="246">
        <f t="shared" si="42"/>
        <v>97</v>
      </c>
      <c r="X107" s="285"/>
      <c r="Y107" s="281" t="s">
        <v>110</v>
      </c>
      <c r="Z107" s="284"/>
      <c r="AA107" s="284"/>
      <c r="AB107" s="283" t="s">
        <v>111</v>
      </c>
      <c r="AC107" s="285"/>
      <c r="AD107" s="267" t="s">
        <v>110</v>
      </c>
      <c r="AE107" s="284"/>
      <c r="AF107" s="284"/>
      <c r="AG107" s="268" t="s">
        <v>111</v>
      </c>
      <c r="AH107" s="46"/>
      <c r="AI107" s="131">
        <f t="shared" si="43"/>
        <v>0</v>
      </c>
      <c r="AJ107" s="131">
        <f t="shared" si="44"/>
        <v>0</v>
      </c>
      <c r="AK107" s="131">
        <f t="shared" si="45"/>
        <v>0</v>
      </c>
      <c r="AL107" s="131">
        <f t="shared" si="46"/>
        <v>0</v>
      </c>
      <c r="AM107" s="131"/>
      <c r="AN107" s="131"/>
      <c r="AO107" s="143"/>
      <c r="AP107" s="131"/>
      <c r="AQ107" s="143"/>
      <c r="AR107" s="222"/>
      <c r="AS107" s="143"/>
      <c r="AT107" s="152"/>
      <c r="AU107" s="131"/>
      <c r="AV107" s="152"/>
      <c r="AW107" s="129"/>
      <c r="AX107" s="131"/>
      <c r="AY107" s="131"/>
      <c r="AZ107" s="131"/>
      <c r="BA107" s="131"/>
      <c r="BB107" s="211">
        <f t="shared" si="53"/>
        <v>0</v>
      </c>
      <c r="BC107" s="211">
        <f t="shared" si="53"/>
        <v>0</v>
      </c>
      <c r="BD107" s="211">
        <f t="shared" si="53"/>
        <v>0</v>
      </c>
      <c r="BE107" s="211">
        <f t="shared" si="53"/>
        <v>0</v>
      </c>
      <c r="BF107" s="211">
        <f t="shared" si="53"/>
        <v>0</v>
      </c>
      <c r="BG107" s="211">
        <f t="shared" si="53"/>
        <v>0</v>
      </c>
      <c r="BH107" s="211">
        <f t="shared" si="53"/>
        <v>0</v>
      </c>
      <c r="BI107" s="211">
        <f t="shared" si="53"/>
        <v>0</v>
      </c>
      <c r="BJ107" s="211">
        <f t="shared" si="53"/>
        <v>0</v>
      </c>
      <c r="BK107" s="211">
        <f t="shared" si="53"/>
        <v>0</v>
      </c>
      <c r="BL107" s="211">
        <f t="shared" si="53"/>
        <v>0</v>
      </c>
      <c r="BM107" s="211">
        <f t="shared" si="53"/>
        <v>0</v>
      </c>
      <c r="BN107" s="211">
        <f t="shared" si="53"/>
        <v>0</v>
      </c>
      <c r="BO107" s="211">
        <f t="shared" si="53"/>
        <v>0</v>
      </c>
      <c r="BP107" s="131"/>
      <c r="BQ107" s="308">
        <f t="shared" si="47"/>
        <v>0</v>
      </c>
      <c r="BR107" s="308">
        <f t="shared" ref="BR107:BR110" si="54">IF(BQ107&gt;0,B107,0)</f>
        <v>0</v>
      </c>
      <c r="BS107" s="131"/>
      <c r="BT107" s="131"/>
      <c r="BU107" s="131"/>
    </row>
    <row r="108" spans="1:73" s="177" customFormat="1" ht="13.8" customHeight="1" x14ac:dyDescent="0.25">
      <c r="A108" s="131"/>
      <c r="B108" s="241">
        <f t="shared" si="49"/>
        <v>98</v>
      </c>
      <c r="C108" s="242">
        <f t="shared" si="50"/>
        <v>9931.57</v>
      </c>
      <c r="D108" s="256"/>
      <c r="E108" s="257"/>
      <c r="F108" s="247">
        <f t="shared" si="39"/>
        <v>0</v>
      </c>
      <c r="G108" s="266"/>
      <c r="H108" s="267"/>
      <c r="I108" s="267"/>
      <c r="J108" s="268"/>
      <c r="K108" s="244">
        <f t="shared" si="40"/>
        <v>98</v>
      </c>
      <c r="L108" s="245">
        <f t="shared" si="41"/>
        <v>0</v>
      </c>
      <c r="M108" s="280"/>
      <c r="N108" s="281" t="s">
        <v>110</v>
      </c>
      <c r="O108" s="323"/>
      <c r="P108" s="323"/>
      <c r="Q108" s="283" t="s">
        <v>111</v>
      </c>
      <c r="R108" s="280"/>
      <c r="S108" s="281" t="s">
        <v>110</v>
      </c>
      <c r="T108" s="323"/>
      <c r="U108" s="323"/>
      <c r="V108" s="283" t="s">
        <v>111</v>
      </c>
      <c r="W108" s="246">
        <f t="shared" si="42"/>
        <v>98</v>
      </c>
      <c r="X108" s="285"/>
      <c r="Y108" s="281" t="s">
        <v>110</v>
      </c>
      <c r="Z108" s="284"/>
      <c r="AA108" s="284"/>
      <c r="AB108" s="283" t="s">
        <v>111</v>
      </c>
      <c r="AC108" s="285"/>
      <c r="AD108" s="267" t="s">
        <v>110</v>
      </c>
      <c r="AE108" s="284"/>
      <c r="AF108" s="284"/>
      <c r="AG108" s="268" t="s">
        <v>111</v>
      </c>
      <c r="AH108" s="46"/>
      <c r="AI108" s="131">
        <f t="shared" si="43"/>
        <v>0</v>
      </c>
      <c r="AJ108" s="131">
        <f t="shared" si="44"/>
        <v>0</v>
      </c>
      <c r="AK108" s="131">
        <f t="shared" si="45"/>
        <v>0</v>
      </c>
      <c r="AL108" s="131">
        <f t="shared" si="46"/>
        <v>0</v>
      </c>
      <c r="AM108" s="131"/>
      <c r="AN108" s="131"/>
      <c r="AO108" s="143"/>
      <c r="AP108" s="131"/>
      <c r="AQ108" s="143"/>
      <c r="AR108" s="222"/>
      <c r="AS108" s="143"/>
      <c r="AT108" s="152"/>
      <c r="AU108" s="131"/>
      <c r="AV108" s="152"/>
      <c r="AW108" s="129"/>
      <c r="AX108" s="131"/>
      <c r="AY108" s="129"/>
      <c r="AZ108" s="131"/>
      <c r="BA108" s="131"/>
      <c r="BB108" s="211">
        <f t="shared" si="53"/>
        <v>0</v>
      </c>
      <c r="BC108" s="211">
        <f t="shared" si="53"/>
        <v>0</v>
      </c>
      <c r="BD108" s="211">
        <f t="shared" si="53"/>
        <v>0</v>
      </c>
      <c r="BE108" s="211">
        <f t="shared" si="53"/>
        <v>0</v>
      </c>
      <c r="BF108" s="211">
        <f t="shared" si="53"/>
        <v>0</v>
      </c>
      <c r="BG108" s="211">
        <f t="shared" si="53"/>
        <v>0</v>
      </c>
      <c r="BH108" s="211">
        <f t="shared" si="53"/>
        <v>0</v>
      </c>
      <c r="BI108" s="211">
        <f t="shared" si="53"/>
        <v>0</v>
      </c>
      <c r="BJ108" s="211">
        <f t="shared" si="53"/>
        <v>0</v>
      </c>
      <c r="BK108" s="211">
        <f t="shared" si="53"/>
        <v>0</v>
      </c>
      <c r="BL108" s="211">
        <f t="shared" si="53"/>
        <v>0</v>
      </c>
      <c r="BM108" s="211">
        <f t="shared" si="53"/>
        <v>0</v>
      </c>
      <c r="BN108" s="211">
        <f t="shared" si="53"/>
        <v>0</v>
      </c>
      <c r="BO108" s="211">
        <f t="shared" si="53"/>
        <v>0</v>
      </c>
      <c r="BP108" s="131"/>
      <c r="BQ108" s="308">
        <f t="shared" si="47"/>
        <v>0</v>
      </c>
      <c r="BR108" s="308">
        <f t="shared" si="54"/>
        <v>0</v>
      </c>
      <c r="BS108" s="131"/>
      <c r="BT108" s="131"/>
      <c r="BU108" s="131"/>
    </row>
    <row r="109" spans="1:73" s="177" customFormat="1" ht="13.8" customHeight="1" x14ac:dyDescent="0.25">
      <c r="A109" s="131"/>
      <c r="B109" s="241">
        <f t="shared" si="49"/>
        <v>99</v>
      </c>
      <c r="C109" s="242">
        <f t="shared" si="50"/>
        <v>9931.57</v>
      </c>
      <c r="D109" s="256"/>
      <c r="E109" s="257"/>
      <c r="F109" s="247">
        <f t="shared" si="39"/>
        <v>0</v>
      </c>
      <c r="G109" s="266"/>
      <c r="H109" s="267"/>
      <c r="I109" s="267"/>
      <c r="J109" s="268"/>
      <c r="K109" s="244">
        <f t="shared" si="40"/>
        <v>99</v>
      </c>
      <c r="L109" s="245">
        <f t="shared" si="41"/>
        <v>0</v>
      </c>
      <c r="M109" s="280"/>
      <c r="N109" s="281" t="s">
        <v>110</v>
      </c>
      <c r="O109" s="323"/>
      <c r="P109" s="323"/>
      <c r="Q109" s="283" t="s">
        <v>111</v>
      </c>
      <c r="R109" s="280"/>
      <c r="S109" s="281" t="s">
        <v>110</v>
      </c>
      <c r="T109" s="323"/>
      <c r="U109" s="323"/>
      <c r="V109" s="283" t="s">
        <v>111</v>
      </c>
      <c r="W109" s="246">
        <f t="shared" si="42"/>
        <v>99</v>
      </c>
      <c r="X109" s="285"/>
      <c r="Y109" s="281" t="s">
        <v>110</v>
      </c>
      <c r="Z109" s="284"/>
      <c r="AA109" s="284"/>
      <c r="AB109" s="283" t="s">
        <v>111</v>
      </c>
      <c r="AC109" s="285"/>
      <c r="AD109" s="267" t="s">
        <v>110</v>
      </c>
      <c r="AE109" s="284"/>
      <c r="AF109" s="284"/>
      <c r="AG109" s="268" t="s">
        <v>111</v>
      </c>
      <c r="AH109" s="46"/>
      <c r="AI109" s="131">
        <f t="shared" si="43"/>
        <v>0</v>
      </c>
      <c r="AJ109" s="131">
        <f t="shared" si="44"/>
        <v>0</v>
      </c>
      <c r="AK109" s="131">
        <f t="shared" si="45"/>
        <v>0</v>
      </c>
      <c r="AL109" s="131">
        <f t="shared" si="46"/>
        <v>0</v>
      </c>
      <c r="AM109" s="131"/>
      <c r="AN109" s="131"/>
      <c r="AO109" s="143"/>
      <c r="AP109" s="131"/>
      <c r="AQ109" s="143"/>
      <c r="AR109" s="222"/>
      <c r="AS109" s="143"/>
      <c r="AT109" s="129"/>
      <c r="AU109" s="129"/>
      <c r="AV109" s="152"/>
      <c r="AW109" s="129"/>
      <c r="AX109" s="131"/>
      <c r="AY109" s="129"/>
      <c r="AZ109" s="131"/>
      <c r="BA109" s="131"/>
      <c r="BB109" s="211">
        <f t="shared" si="53"/>
        <v>0</v>
      </c>
      <c r="BC109" s="211">
        <f t="shared" si="53"/>
        <v>0</v>
      </c>
      <c r="BD109" s="211">
        <f t="shared" si="53"/>
        <v>0</v>
      </c>
      <c r="BE109" s="211">
        <f t="shared" si="53"/>
        <v>0</v>
      </c>
      <c r="BF109" s="211">
        <f t="shared" si="53"/>
        <v>0</v>
      </c>
      <c r="BG109" s="211">
        <f t="shared" si="53"/>
        <v>0</v>
      </c>
      <c r="BH109" s="211">
        <f t="shared" si="53"/>
        <v>0</v>
      </c>
      <c r="BI109" s="211">
        <f t="shared" si="53"/>
        <v>0</v>
      </c>
      <c r="BJ109" s="211">
        <f t="shared" si="53"/>
        <v>0</v>
      </c>
      <c r="BK109" s="211">
        <f t="shared" si="53"/>
        <v>0</v>
      </c>
      <c r="BL109" s="211">
        <f t="shared" si="53"/>
        <v>0</v>
      </c>
      <c r="BM109" s="211">
        <f t="shared" si="53"/>
        <v>0</v>
      </c>
      <c r="BN109" s="211">
        <f t="shared" si="53"/>
        <v>0</v>
      </c>
      <c r="BO109" s="211">
        <f t="shared" si="53"/>
        <v>0</v>
      </c>
      <c r="BP109" s="131"/>
      <c r="BQ109" s="308">
        <f t="shared" si="47"/>
        <v>0</v>
      </c>
      <c r="BR109" s="308">
        <f t="shared" si="54"/>
        <v>0</v>
      </c>
      <c r="BS109" s="131"/>
      <c r="BT109" s="131"/>
      <c r="BU109" s="131"/>
    </row>
    <row r="110" spans="1:73" s="177" customFormat="1" ht="14.4" customHeight="1" thickBot="1" x14ac:dyDescent="0.3">
      <c r="A110" s="131"/>
      <c r="B110" s="248">
        <f t="shared" si="49"/>
        <v>100</v>
      </c>
      <c r="C110" s="249">
        <f t="shared" si="50"/>
        <v>9931.57</v>
      </c>
      <c r="D110" s="258"/>
      <c r="E110" s="259"/>
      <c r="F110" s="250">
        <f t="shared" si="39"/>
        <v>0</v>
      </c>
      <c r="G110" s="346"/>
      <c r="H110" s="269"/>
      <c r="I110" s="269"/>
      <c r="J110" s="270"/>
      <c r="K110" s="251">
        <f t="shared" si="40"/>
        <v>100</v>
      </c>
      <c r="L110" s="252">
        <f t="shared" si="41"/>
        <v>0</v>
      </c>
      <c r="M110" s="286"/>
      <c r="N110" s="269" t="s">
        <v>110</v>
      </c>
      <c r="O110" s="325"/>
      <c r="P110" s="323"/>
      <c r="Q110" s="270" t="s">
        <v>111</v>
      </c>
      <c r="R110" s="286"/>
      <c r="S110" s="269" t="s">
        <v>110</v>
      </c>
      <c r="T110" s="323"/>
      <c r="U110" s="323"/>
      <c r="V110" s="270" t="s">
        <v>111</v>
      </c>
      <c r="W110" s="253">
        <f t="shared" si="42"/>
        <v>100</v>
      </c>
      <c r="X110" s="286"/>
      <c r="Y110" s="269" t="s">
        <v>110</v>
      </c>
      <c r="Z110" s="319"/>
      <c r="AA110" s="316"/>
      <c r="AB110" s="270" t="s">
        <v>111</v>
      </c>
      <c r="AC110" s="286"/>
      <c r="AD110" s="269" t="s">
        <v>110</v>
      </c>
      <c r="AE110" s="316"/>
      <c r="AF110" s="316"/>
      <c r="AG110" s="270" t="s">
        <v>111</v>
      </c>
      <c r="AH110" s="46"/>
      <c r="AI110" s="131">
        <f t="shared" si="43"/>
        <v>0</v>
      </c>
      <c r="AJ110" s="131">
        <f t="shared" si="44"/>
        <v>0</v>
      </c>
      <c r="AK110" s="131">
        <f t="shared" si="45"/>
        <v>0</v>
      </c>
      <c r="AL110" s="131">
        <f t="shared" si="46"/>
        <v>0</v>
      </c>
      <c r="AM110" s="131"/>
      <c r="AN110" s="131"/>
      <c r="AO110" s="143"/>
      <c r="AP110" s="131"/>
      <c r="AQ110" s="143"/>
      <c r="AR110" s="222"/>
      <c r="AS110" s="143"/>
      <c r="AT110" s="129"/>
      <c r="AU110" s="129"/>
      <c r="AV110" s="152"/>
      <c r="AW110" s="129"/>
      <c r="AX110" s="131"/>
      <c r="AY110" s="129"/>
      <c r="AZ110" s="131"/>
      <c r="BA110" s="129"/>
      <c r="BB110" s="211">
        <f t="shared" si="53"/>
        <v>0</v>
      </c>
      <c r="BC110" s="211">
        <f t="shared" si="53"/>
        <v>0</v>
      </c>
      <c r="BD110" s="211">
        <f t="shared" si="53"/>
        <v>0</v>
      </c>
      <c r="BE110" s="211">
        <f t="shared" si="53"/>
        <v>0</v>
      </c>
      <c r="BF110" s="211">
        <f t="shared" si="53"/>
        <v>0</v>
      </c>
      <c r="BG110" s="211">
        <f t="shared" si="53"/>
        <v>0</v>
      </c>
      <c r="BH110" s="211">
        <f t="shared" si="53"/>
        <v>0</v>
      </c>
      <c r="BI110" s="211">
        <f t="shared" si="53"/>
        <v>0</v>
      </c>
      <c r="BJ110" s="211">
        <f t="shared" si="53"/>
        <v>0</v>
      </c>
      <c r="BK110" s="211">
        <f t="shared" si="53"/>
        <v>0</v>
      </c>
      <c r="BL110" s="211">
        <f t="shared" si="53"/>
        <v>0</v>
      </c>
      <c r="BM110" s="211">
        <f t="shared" si="53"/>
        <v>0</v>
      </c>
      <c r="BN110" s="211">
        <f t="shared" si="53"/>
        <v>0</v>
      </c>
      <c r="BO110" s="211">
        <f t="shared" si="53"/>
        <v>0</v>
      </c>
      <c r="BP110" s="131"/>
      <c r="BQ110" s="308">
        <f t="shared" si="47"/>
        <v>0</v>
      </c>
      <c r="BR110" s="308">
        <f t="shared" si="54"/>
        <v>0</v>
      </c>
      <c r="BS110" s="131"/>
      <c r="BT110" s="131"/>
      <c r="BU110" s="131"/>
    </row>
    <row r="111" spans="1:73" x14ac:dyDescent="0.25">
      <c r="B111" s="129"/>
      <c r="C111" s="129"/>
      <c r="D111" s="129"/>
      <c r="E111" s="129"/>
      <c r="F111" s="129"/>
      <c r="G111" s="314"/>
      <c r="H111" s="129"/>
      <c r="I111" s="129"/>
      <c r="J111" s="129"/>
      <c r="K111" s="129"/>
      <c r="L111" s="129"/>
      <c r="M111" s="129"/>
      <c r="N111" s="129"/>
      <c r="O111" s="314"/>
      <c r="P111" s="314"/>
      <c r="Q111" s="129"/>
      <c r="R111" s="129"/>
      <c r="S111" s="129"/>
      <c r="T111" s="314"/>
      <c r="U111" s="314"/>
      <c r="V111" s="129"/>
      <c r="W111" s="129"/>
      <c r="X111" s="129"/>
      <c r="Y111" s="129"/>
      <c r="Z111" s="314"/>
      <c r="AA111" s="129"/>
      <c r="AB111" s="129"/>
      <c r="AC111" s="129"/>
      <c r="AD111" s="129"/>
      <c r="AE111" s="129"/>
      <c r="AF111" s="129"/>
      <c r="AG111" s="129"/>
      <c r="BQ111" s="307"/>
      <c r="BR111" s="307"/>
    </row>
    <row r="112" spans="1:73" x14ac:dyDescent="0.25">
      <c r="B112" s="129"/>
      <c r="C112" s="129"/>
      <c r="D112" s="129"/>
      <c r="E112" s="129"/>
      <c r="F112" s="129"/>
      <c r="G112" s="129"/>
      <c r="H112" s="129"/>
      <c r="I112" s="129"/>
      <c r="J112" s="129"/>
      <c r="K112" s="129"/>
      <c r="L112" s="129"/>
      <c r="M112" s="129"/>
      <c r="N112" s="129"/>
      <c r="O112" s="129"/>
      <c r="P112" s="129"/>
      <c r="Q112" s="129"/>
      <c r="R112" s="129"/>
      <c r="S112" s="129"/>
      <c r="T112" s="129"/>
      <c r="U112" s="129"/>
      <c r="V112" s="129"/>
      <c r="W112" s="129"/>
      <c r="X112" s="129"/>
      <c r="Y112" s="129"/>
      <c r="Z112" s="129"/>
      <c r="AA112" s="129"/>
      <c r="AB112" s="129"/>
      <c r="AC112" s="129"/>
      <c r="AD112" s="129"/>
      <c r="AE112" s="129"/>
      <c r="AF112" s="129"/>
      <c r="AG112" s="129"/>
    </row>
  </sheetData>
  <sheetProtection algorithmName="SHA-512" hashValue="rP8cbCSN58F8e1lBb58xPxYMI5RxbKlpL5Eoe1btMhzpAIrEKCyJC4Bosm8GbAEKlCUw2pbjKtODi/XkAmkUog==" saltValue="h6/v8hqOmo0VgLsBVl+Y8A==" spinCount="100000" sheet="1" objects="1" scenarios="1"/>
  <mergeCells count="22">
    <mergeCell ref="B7:J7"/>
    <mergeCell ref="BB9:BO9"/>
    <mergeCell ref="K5:V5"/>
    <mergeCell ref="W5:AH5"/>
    <mergeCell ref="X9:AB9"/>
    <mergeCell ref="R9:V9"/>
    <mergeCell ref="K1:V1"/>
    <mergeCell ref="W1:AH1"/>
    <mergeCell ref="W3:AB3"/>
    <mergeCell ref="C9:E9"/>
    <mergeCell ref="B1:J1"/>
    <mergeCell ref="M9:Q9"/>
    <mergeCell ref="K3:N3"/>
    <mergeCell ref="B3:H3"/>
    <mergeCell ref="K7:V7"/>
    <mergeCell ref="B5:J5"/>
    <mergeCell ref="W7:AG7"/>
    <mergeCell ref="B4:J4"/>
    <mergeCell ref="K4:V4"/>
    <mergeCell ref="W4:AH4"/>
    <mergeCell ref="C8:G8"/>
    <mergeCell ref="AC9:AG9"/>
  </mergeCells>
  <conditionalFormatting sqref="O12:O110">
    <cfRule type="expression" dxfId="100" priority="9" stopIfTrue="1">
      <formula>(COUNTBLANK(P12)=0)</formula>
    </cfRule>
  </conditionalFormatting>
  <conditionalFormatting sqref="AA12:AA110 AF12:AF110">
    <cfRule type="expression" dxfId="99" priority="10" stopIfTrue="1">
      <formula>(COUNTBLANK(Z12)=0)</formula>
    </cfRule>
  </conditionalFormatting>
  <conditionalFormatting sqref="Z12:Z110 AE12:AE110">
    <cfRule type="expression" dxfId="98" priority="11" stopIfTrue="1">
      <formula>(COUNTBLANK(AA12)=0)</formula>
    </cfRule>
  </conditionalFormatting>
  <conditionalFormatting sqref="P12:P110 U12:U110">
    <cfRule type="expression" dxfId="97" priority="12" stopIfTrue="1">
      <formula>(COUNTBLANK(O12)=0)</formula>
    </cfRule>
  </conditionalFormatting>
  <conditionalFormatting sqref="T12:T110">
    <cfRule type="expression" dxfId="96" priority="13" stopIfTrue="1">
      <formula>(COUNTBLANK(U12)=0)</formula>
    </cfRule>
  </conditionalFormatting>
  <conditionalFormatting sqref="AA11 AF11">
    <cfRule type="expression" dxfId="95" priority="14" stopIfTrue="1">
      <formula>(COUNTBLANK(Z11)=0)</formula>
    </cfRule>
  </conditionalFormatting>
  <conditionalFormatting sqref="O11 Z11 AE11">
    <cfRule type="expression" dxfId="94" priority="15" stopIfTrue="1">
      <formula>(COUNTBLANK(P11)=0)</formula>
    </cfRule>
  </conditionalFormatting>
  <conditionalFormatting sqref="P11 U11">
    <cfRule type="expression" dxfId="93" priority="16" stopIfTrue="1">
      <formula>(COUNTBLANK(O11)=0)</formula>
    </cfRule>
  </conditionalFormatting>
  <conditionalFormatting sqref="T11">
    <cfRule type="expression" dxfId="92" priority="17" stopIfTrue="1">
      <formula>(COUNTBLANK(U11)=0)</formula>
    </cfRule>
  </conditionalFormatting>
  <conditionalFormatting sqref="B11:B110 K11:K110 W11:W110">
    <cfRule type="cellIs" dxfId="91" priority="27" stopIfTrue="1" operator="equal">
      <formula>$AJ$1</formula>
    </cfRule>
  </conditionalFormatting>
  <conditionalFormatting sqref="M11:M110 R11:R110 X11:X110 AC11:AC110">
    <cfRule type="expression" dxfId="90" priority="28" stopIfTrue="1">
      <formula>AND(M11&lt;&gt;0,COUNTBLANK(O11:P11)=1,COUNTBLANK(N11:Q11)=1)</formula>
    </cfRule>
  </conditionalFormatting>
  <conditionalFormatting sqref="F11:F110">
    <cfRule type="expression" dxfId="89" priority="29" stopIfTrue="1">
      <formula>AND(IF(AND($M11&lt;&gt;0,COUNTBLANK($O11:$P11)&lt;&gt;1),FALSE,TRUE),       IF(AND($R11&lt;&gt;0,COUNTBLANK($T11:$U11)&lt;&gt;1),FALSE,TRUE),       IF(AND($X11&lt;&gt;0,COUNTBLANK($Z11:$AA11)&lt;&gt;1),FALSE,TRUE),       IF(AND($AC11&lt;&gt;0,COUNTBLANK($AE11:$AF11)&lt;&gt;1),FALSE,TRUE))</formula>
    </cfRule>
    <cfRule type="expression" dxfId="88" priority="2" stopIfTrue="1">
      <formula>AND(IF(AND($M11&lt;&gt;0,COUNTBLANK($O11:$P11)&lt;&gt;1),FALSE,TRUE),IF(AND($R11&lt;&gt;0,COUNTBLANK($T11:$U11)&lt;&gt;1),FALSE,TRUE),IF(AND($X11&lt;&gt;0,COUNTBLANK($Z11:$AA11)&lt;&gt;1),FALSE,TRUE),IF(AND($AC11&lt;&gt;0,COUNTBLANK($AE11:$AF11)&lt;&gt;1),FALSE,TRUE))</formula>
    </cfRule>
  </conditionalFormatting>
  <conditionalFormatting sqref="G11:G110">
    <cfRule type="expression" dxfId="87" priority="30" stopIfTrue="1">
      <formula>AND($D11&amp;$E11&lt;&gt; "",$G11="")</formula>
    </cfRule>
    <cfRule type="cellIs" dxfId="86" priority="31" stopIfTrue="1" operator="equal">
      <formula>"STALE"</formula>
    </cfRule>
  </conditionalFormatting>
  <conditionalFormatting sqref="AH11:AH110">
    <cfRule type="expression" dxfId="85" priority="32" stopIfTrue="1">
      <formula>$B11=$AJ$1</formula>
    </cfRule>
  </conditionalFormatting>
  <conditionalFormatting sqref="AQ9">
    <cfRule type="expression" dxfId="84" priority="1" stopIfTrue="1">
      <formula>$AO$9=$AQ$9</formula>
    </cfRule>
  </conditionalFormatting>
  <conditionalFormatting sqref="AV9">
    <cfRule type="expression" dxfId="83" priority="6" stopIfTrue="1">
      <formula>$AV$9=$AO$9</formula>
    </cfRule>
  </conditionalFormatting>
  <dataValidations count="7">
    <dataValidation type="list" allowBlank="1" showErrorMessage="1" sqref="P11:P110 U11:U110 AA11:AA110 AF11:AF110" xr:uid="{00000000-0002-0000-0400-000000000000}">
      <formula1>$AT$11:$AT$53</formula1>
    </dataValidation>
    <dataValidation type="list" allowBlank="1" showErrorMessage="1" sqref="O11:O110 T11:T110 Z11:Z110 AE11:AE110" xr:uid="{00000000-0002-0000-0400-000001000000}">
      <formula1>$AR$11:$AR$27</formula1>
    </dataValidation>
    <dataValidation type="list" allowBlank="1" showErrorMessage="1" sqref="Q10 V10 AB10 AG10" xr:uid="{00000000-0002-0000-0400-000002000000}">
      <formula1>$AP$10:$AP$13</formula1>
      <formula2>0</formula2>
    </dataValidation>
    <dataValidation type="list" allowBlank="1" showInputMessage="1" showErrorMessage="1" sqref="N11:N110 S11:S110 Y11:Y110 AD11:AD110" xr:uid="{00000000-0002-0000-0400-000003000000}">
      <formula1>INDIRECT($AK$1)</formula1>
    </dataValidation>
    <dataValidation type="list" allowBlank="1" showInputMessage="1" showErrorMessage="1" sqref="Q11:Q110 V11:V110 AB11:AB110 AG11:AG110" xr:uid="{00000000-0002-0000-0400-000004000000}">
      <formula1>INDIRECT($AL$1)</formula1>
    </dataValidation>
    <dataValidation type="date" allowBlank="1" showInputMessage="1" showErrorMessage="1" sqref="D11:D110" xr:uid="{00000000-0002-0000-0400-000005000000}">
      <formula1>$AN$1</formula1>
      <formula2>$AN$2</formula2>
    </dataValidation>
    <dataValidation type="list" allowBlank="1" showInputMessage="1" showErrorMessage="1" sqref="G11:G110" xr:uid="{00000000-0002-0000-0400-000006000000}">
      <formula1>$BA$16:$BA$22</formula1>
    </dataValidation>
  </dataValidations>
  <pageMargins left="0.74791666666666701" right="0.74791666666666701" top="0.98402777777777795" bottom="0.98402777777777795" header="0.51180555555555596" footer="0.51180555555555596"/>
  <pageSetup scale="56" firstPageNumber="0" fitToWidth="3" fitToHeight="2" pageOrder="overThenDown" orientation="landscape" blackAndWhite="1" horizontalDpi="300" verticalDpi="300"/>
  <colBreaks count="1" manualBreakCount="1">
    <brk id="10" min="2" max="109" man="1"/>
  </colBreaks>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V112"/>
  <sheetViews>
    <sheetView showGridLines="0" showRowColHeaders="0" zoomScale="75" zoomScaleNormal="100" workbookViewId="0">
      <pane xSplit="7" ySplit="10" topLeftCell="H11" activePane="bottomRight" state="frozen"/>
      <selection activeCell="AE31" sqref="AE31"/>
      <selection pane="topRight" activeCell="AE31" sqref="AE31"/>
      <selection pane="bottomLeft" activeCell="AE31" sqref="AE31"/>
      <selection pane="bottomRight"/>
    </sheetView>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55" customWidth="1"/>
    <col min="7" max="7" width="8.44140625" style="155" customWidth="1"/>
    <col min="8" max="10" width="43.5546875" style="134" customWidth="1"/>
    <col min="11" max="11" width="5.88671875" style="134" customWidth="1"/>
    <col min="12" max="12" width="12.6640625" style="156" customWidth="1"/>
    <col min="13" max="13" width="9.88671875" style="156" customWidth="1"/>
    <col min="14" max="17" width="22.109375" style="156" customWidth="1"/>
    <col min="18" max="18" width="9.5546875" style="156" customWidth="1"/>
    <col min="19" max="22" width="22.109375" style="156" customWidth="1"/>
    <col min="23" max="23" width="5.88671875" style="134" customWidth="1"/>
    <col min="24" max="24" width="9.33203125" style="156" customWidth="1"/>
    <col min="25" max="28" width="22.109375" style="156" customWidth="1"/>
    <col min="29" max="29" width="9.33203125" style="156" customWidth="1"/>
    <col min="30" max="33" width="22.109375" style="156" customWidth="1"/>
    <col min="34" max="34" width="4.6640625" style="129" customWidth="1"/>
    <col min="35" max="35" width="8.88671875" style="129" hidden="1" customWidth="1"/>
    <col min="36" max="36" width="9.109375" style="129" hidden="1" customWidth="1"/>
    <col min="37" max="37" width="13" style="129" hidden="1" customWidth="1"/>
    <col min="38" max="38" width="12.33203125" style="129" hidden="1" customWidth="1"/>
    <col min="39" max="39" width="9.109375" style="129" hidden="1" customWidth="1"/>
    <col min="40" max="40" width="17.109375" style="129" hidden="1" customWidth="1"/>
    <col min="41" max="41" width="12.109375" style="129" hidden="1" customWidth="1"/>
    <col min="42" max="42" width="14" style="129" hidden="1" customWidth="1"/>
    <col min="43" max="43" width="12.109375" style="129" hidden="1" customWidth="1"/>
    <col min="44" max="44" width="22.33203125" style="217" hidden="1" customWidth="1"/>
    <col min="45" max="45" width="12.109375" style="129" hidden="1" customWidth="1"/>
    <col min="46" max="46" width="23.44140625" style="129" hidden="1" customWidth="1"/>
    <col min="47" max="47" width="12.109375" style="129" hidden="1" customWidth="1"/>
    <col min="48" max="51" width="13.33203125" style="129" hidden="1" customWidth="1"/>
    <col min="52" max="69" width="9.109375" style="129" hidden="1" customWidth="1"/>
    <col min="70" max="74" width="9.109375" style="129" customWidth="1"/>
    <col min="75" max="75" width="9.109375" style="134" customWidth="1"/>
    <col min="76" max="16384" width="9.109375" style="134"/>
  </cols>
  <sheetData>
    <row r="1" spans="1:74" ht="26.1" customHeight="1" x14ac:dyDescent="0.25">
      <c r="B1" s="402" t="s">
        <v>129</v>
      </c>
      <c r="C1" s="409"/>
      <c r="D1" s="410"/>
      <c r="E1" s="411"/>
      <c r="F1" s="412"/>
      <c r="G1" s="412"/>
      <c r="H1" s="409"/>
      <c r="I1" s="409"/>
      <c r="J1" s="409"/>
      <c r="K1" s="402" t="s">
        <v>130</v>
      </c>
      <c r="L1" s="403"/>
      <c r="M1" s="403"/>
      <c r="N1" s="403"/>
      <c r="O1" s="403"/>
      <c r="P1" s="403"/>
      <c r="Q1" s="403"/>
      <c r="R1" s="403"/>
      <c r="S1" s="403"/>
      <c r="T1" s="403"/>
      <c r="U1" s="403"/>
      <c r="V1" s="403"/>
      <c r="W1" s="402" t="s">
        <v>130</v>
      </c>
      <c r="X1" s="403"/>
      <c r="Y1" s="403"/>
      <c r="Z1" s="403"/>
      <c r="AA1" s="403"/>
      <c r="AB1" s="403"/>
      <c r="AC1" s="403"/>
      <c r="AD1" s="403"/>
      <c r="AE1" s="403"/>
      <c r="AF1" s="403"/>
      <c r="AG1" s="403"/>
      <c r="AH1" s="404"/>
      <c r="AJ1" s="133">
        <v>0</v>
      </c>
      <c r="AK1" s="133" t="str">
        <f>"$AN$11:$AN" &amp; Summary!M1 + 11</f>
        <v>$AN$11:$AN22</v>
      </c>
      <c r="AL1" s="133" t="str">
        <f>"$AP$11:$AP" &amp; Summary!N1 + 11</f>
        <v>$AP$11:$AP12</v>
      </c>
      <c r="AN1" s="229">
        <f>DATE(Contents!C5,9,30)</f>
        <v>45930</v>
      </c>
      <c r="BV1" s="134"/>
    </row>
    <row r="2" spans="1:74" s="129" customFormat="1" x14ac:dyDescent="0.25">
      <c r="AJ2" s="132" t="str">
        <f>Summary!C10</f>
        <v>Checking</v>
      </c>
      <c r="AK2" s="133" t="s">
        <v>131</v>
      </c>
      <c r="AL2" s="133" t="s">
        <v>132</v>
      </c>
      <c r="AN2" s="229">
        <f>DATE(Contents!C5+1,1,1)</f>
        <v>46023</v>
      </c>
      <c r="AR2" s="217"/>
    </row>
    <row r="3" spans="1:74" s="172" customFormat="1" ht="14.25" customHeight="1" x14ac:dyDescent="0.25">
      <c r="A3" s="129"/>
      <c r="B3" s="400" t="str">
        <f>Contents!$B$46</f>
        <v>Version: AS XLV 3.0 locked</v>
      </c>
      <c r="C3" s="406"/>
      <c r="D3" s="406"/>
      <c r="E3" s="406"/>
      <c r="F3" s="406"/>
      <c r="G3" s="406"/>
      <c r="H3" s="406"/>
      <c r="I3" s="11"/>
      <c r="J3" s="11"/>
      <c r="K3" s="405" t="str">
        <f>Contents!$B$46</f>
        <v>Version: AS XLV 3.0 locked</v>
      </c>
      <c r="L3" s="406"/>
      <c r="M3" s="406"/>
      <c r="N3" s="406"/>
      <c r="O3" s="230"/>
      <c r="P3" s="230"/>
      <c r="Q3" s="10"/>
      <c r="R3" s="10"/>
      <c r="S3" s="10"/>
      <c r="T3" s="10"/>
      <c r="U3" s="10"/>
      <c r="V3" s="10"/>
      <c r="W3" s="405" t="str">
        <f>Contents!$B$46</f>
        <v>Version: AS XLV 3.0 locked</v>
      </c>
      <c r="X3" s="406"/>
      <c r="Y3" s="406"/>
      <c r="Z3" s="406"/>
      <c r="AA3" s="406"/>
      <c r="AB3" s="406"/>
      <c r="AC3" s="11"/>
      <c r="AD3" s="11"/>
      <c r="AE3" s="11"/>
      <c r="AF3" s="11"/>
      <c r="AG3" s="11"/>
      <c r="AH3" s="11"/>
      <c r="AI3" s="129"/>
      <c r="AJ3" s="129"/>
      <c r="AK3" s="129"/>
      <c r="AL3" s="129"/>
      <c r="AM3" s="129"/>
      <c r="AN3" s="129"/>
      <c r="AO3" s="129"/>
      <c r="AP3" s="129"/>
      <c r="AQ3" s="129"/>
      <c r="AR3" s="217"/>
      <c r="AS3" s="129"/>
      <c r="AT3" s="129"/>
      <c r="AU3" s="129"/>
      <c r="AV3" s="129"/>
      <c r="AW3" s="129"/>
      <c r="AX3" s="129"/>
      <c r="AY3" s="129"/>
      <c r="AZ3" s="129"/>
      <c r="BA3" s="129"/>
      <c r="BB3" s="129"/>
      <c r="BC3" s="129"/>
      <c r="BD3" s="129"/>
      <c r="BE3" s="129"/>
      <c r="BF3" s="129"/>
      <c r="BG3" s="129"/>
      <c r="BH3" s="129"/>
      <c r="BI3" s="129"/>
      <c r="BJ3" s="129"/>
      <c r="BK3" s="129"/>
      <c r="BL3" s="129"/>
      <c r="BM3" s="129"/>
      <c r="BN3" s="129"/>
      <c r="BO3" s="129"/>
      <c r="BP3" s="129"/>
      <c r="BQ3" s="129"/>
      <c r="BR3" s="129"/>
      <c r="BS3" s="129"/>
      <c r="BT3" s="129"/>
      <c r="BU3" s="129"/>
      <c r="BV3" s="129"/>
    </row>
    <row r="4" spans="1:74" s="172" customFormat="1" ht="15.75" customHeight="1" x14ac:dyDescent="0.3">
      <c r="A4" s="129"/>
      <c r="B4" s="398" t="str">
        <f>Contents!E3</f>
        <v>THE SOCIETY FOR CREATIVE ANACHRONISM, INC.</v>
      </c>
      <c r="C4" s="406"/>
      <c r="D4" s="406"/>
      <c r="E4" s="406"/>
      <c r="F4" s="406"/>
      <c r="G4" s="406"/>
      <c r="H4" s="406"/>
      <c r="I4" s="406"/>
      <c r="J4" s="406"/>
      <c r="K4" s="418" t="str">
        <f>B4</f>
        <v>THE SOCIETY FOR CREATIVE ANACHRONISM, INC.</v>
      </c>
      <c r="L4" s="406"/>
      <c r="M4" s="406"/>
      <c r="N4" s="406"/>
      <c r="O4" s="406"/>
      <c r="P4" s="406"/>
      <c r="Q4" s="406"/>
      <c r="R4" s="406"/>
      <c r="S4" s="406"/>
      <c r="T4" s="406"/>
      <c r="U4" s="406"/>
      <c r="V4" s="406"/>
      <c r="W4" s="418" t="str">
        <f>B4</f>
        <v>THE SOCIETY FOR CREATIVE ANACHRONISM, INC.</v>
      </c>
      <c r="X4" s="406"/>
      <c r="Y4" s="406"/>
      <c r="Z4" s="406"/>
      <c r="AA4" s="406"/>
      <c r="AB4" s="406"/>
      <c r="AC4" s="406"/>
      <c r="AD4" s="406"/>
      <c r="AE4" s="406"/>
      <c r="AF4" s="406"/>
      <c r="AG4" s="406"/>
      <c r="AH4" s="406"/>
      <c r="AI4" s="129"/>
      <c r="AJ4" s="129"/>
      <c r="AK4" s="129"/>
      <c r="AL4" s="129"/>
      <c r="AM4" s="129"/>
      <c r="AN4" s="129"/>
      <c r="AO4" s="129"/>
      <c r="AP4" s="129"/>
      <c r="AQ4" s="129"/>
      <c r="AR4" s="217"/>
      <c r="AS4" s="129"/>
      <c r="AT4" s="129"/>
      <c r="AU4" s="129"/>
      <c r="AV4" s="129"/>
      <c r="AW4" s="129"/>
      <c r="AX4" s="129"/>
      <c r="AY4" s="129"/>
      <c r="AZ4" s="129"/>
      <c r="BA4" s="129"/>
      <c r="BB4" s="129"/>
      <c r="BC4" s="129"/>
      <c r="BD4" s="129"/>
      <c r="BE4" s="129"/>
      <c r="BF4" s="129"/>
      <c r="BG4" s="129"/>
      <c r="BH4" s="129"/>
      <c r="BI4" s="129"/>
      <c r="BJ4" s="129"/>
      <c r="BK4" s="129"/>
      <c r="BL4" s="129"/>
      <c r="BM4" s="129"/>
      <c r="BN4" s="129"/>
      <c r="BO4" s="129"/>
      <c r="BP4" s="129"/>
      <c r="BQ4" s="129"/>
      <c r="BR4" s="129"/>
      <c r="BS4" s="129"/>
      <c r="BT4" s="129"/>
      <c r="BU4" s="129"/>
      <c r="BV4" s="129"/>
    </row>
    <row r="5" spans="1:74" s="172" customFormat="1" ht="15.75" customHeight="1" x14ac:dyDescent="0.3">
      <c r="A5" s="129"/>
      <c r="B5" s="398" t="s">
        <v>338</v>
      </c>
      <c r="C5" s="406"/>
      <c r="D5" s="406"/>
      <c r="E5" s="406"/>
      <c r="F5" s="406"/>
      <c r="G5" s="406"/>
      <c r="H5" s="406"/>
      <c r="I5" s="406"/>
      <c r="J5" s="406"/>
      <c r="K5" s="424" t="str">
        <f>B5</f>
        <v>LEDGER AND JOURNAL FOR FOURTH QUARTER</v>
      </c>
      <c r="L5" s="406"/>
      <c r="M5" s="406"/>
      <c r="N5" s="406"/>
      <c r="O5" s="406"/>
      <c r="P5" s="406"/>
      <c r="Q5" s="406"/>
      <c r="R5" s="406"/>
      <c r="S5" s="406"/>
      <c r="T5" s="406"/>
      <c r="U5" s="406"/>
      <c r="V5" s="425"/>
      <c r="W5" s="398" t="str">
        <f>B5</f>
        <v>LEDGER AND JOURNAL FOR FOURTH QUARTER</v>
      </c>
      <c r="X5" s="406"/>
      <c r="Y5" s="406"/>
      <c r="Z5" s="406"/>
      <c r="AA5" s="406"/>
      <c r="AB5" s="406"/>
      <c r="AC5" s="406"/>
      <c r="AD5" s="406"/>
      <c r="AE5" s="406"/>
      <c r="AF5" s="406"/>
      <c r="AG5" s="406"/>
      <c r="AH5" s="406"/>
      <c r="AI5" s="129"/>
      <c r="AJ5" s="129"/>
      <c r="AK5" s="129"/>
      <c r="AL5" s="129"/>
      <c r="AM5" s="129"/>
      <c r="AN5" s="129"/>
      <c r="AO5" s="129"/>
      <c r="AP5" s="129"/>
      <c r="AQ5" s="129"/>
      <c r="AR5" s="217"/>
      <c r="AS5" s="129"/>
      <c r="AT5" s="129"/>
      <c r="AU5" s="129"/>
      <c r="AV5" s="129"/>
      <c r="AW5" s="129"/>
      <c r="AX5" s="129"/>
      <c r="AY5" s="129"/>
      <c r="AZ5" s="129"/>
      <c r="BA5" s="129"/>
      <c r="BB5" s="129"/>
      <c r="BC5" s="129"/>
      <c r="BD5" s="129"/>
      <c r="BE5" s="129"/>
      <c r="BF5" s="129"/>
      <c r="BG5" s="129"/>
      <c r="BH5" s="129"/>
      <c r="BI5" s="129"/>
      <c r="BJ5" s="129"/>
      <c r="BK5" s="129"/>
      <c r="BL5" s="129"/>
      <c r="BM5" s="129"/>
      <c r="BN5" s="129"/>
      <c r="BO5" s="129"/>
      <c r="BP5" s="129"/>
      <c r="BQ5" s="129"/>
      <c r="BR5" s="129"/>
      <c r="BS5" s="129"/>
      <c r="BT5" s="129"/>
      <c r="BU5" s="129"/>
      <c r="BV5" s="129"/>
    </row>
    <row r="6" spans="1:74" s="172" customFormat="1" ht="15.75" customHeight="1" x14ac:dyDescent="0.3">
      <c r="A6" s="129"/>
      <c r="B6" s="13"/>
      <c r="C6" s="13"/>
      <c r="D6" s="13"/>
      <c r="E6" s="13"/>
      <c r="F6" s="13"/>
      <c r="G6" s="13"/>
      <c r="H6" s="13"/>
      <c r="I6" s="13"/>
      <c r="J6" s="13"/>
      <c r="K6" s="34"/>
      <c r="L6" s="231"/>
      <c r="M6" s="13"/>
      <c r="N6" s="13"/>
      <c r="O6" s="13"/>
      <c r="P6" s="13"/>
      <c r="Q6" s="13"/>
      <c r="R6" s="13"/>
      <c r="S6" s="13"/>
      <c r="T6" s="13"/>
      <c r="U6" s="13"/>
      <c r="V6" s="13"/>
      <c r="W6" s="34"/>
      <c r="X6" s="13"/>
      <c r="Y6" s="13"/>
      <c r="Z6" s="13"/>
      <c r="AA6" s="13"/>
      <c r="AB6" s="13"/>
      <c r="AC6" s="13"/>
      <c r="AD6" s="13"/>
      <c r="AE6" s="13"/>
      <c r="AF6" s="13"/>
      <c r="AG6" s="13"/>
      <c r="AH6" s="11"/>
      <c r="AI6" s="129"/>
      <c r="AJ6" s="129"/>
      <c r="AK6" s="129"/>
      <c r="AL6" s="129"/>
      <c r="AM6" s="129"/>
      <c r="AN6" s="129"/>
      <c r="AO6" s="129"/>
      <c r="AP6" s="129"/>
      <c r="AQ6" s="129"/>
      <c r="AR6" s="217"/>
      <c r="AS6" s="129"/>
      <c r="AT6" s="129"/>
      <c r="AU6" s="129"/>
      <c r="AV6" s="129"/>
      <c r="AW6" s="129"/>
      <c r="AX6" s="129"/>
      <c r="AY6" s="129"/>
      <c r="AZ6" s="129"/>
      <c r="BA6" s="129"/>
      <c r="BB6" s="129"/>
      <c r="BC6" s="129"/>
      <c r="BD6" s="129"/>
      <c r="BE6" s="129"/>
      <c r="BF6" s="129"/>
      <c r="BG6" s="129"/>
      <c r="BH6" s="129"/>
      <c r="BI6" s="129"/>
      <c r="BJ6" s="129"/>
      <c r="BK6" s="129"/>
      <c r="BL6" s="129"/>
      <c r="BM6" s="129"/>
      <c r="BN6" s="129"/>
      <c r="BO6" s="129"/>
      <c r="BP6" s="129"/>
      <c r="BQ6" s="129"/>
      <c r="BR6" s="129"/>
      <c r="BS6" s="129"/>
      <c r="BT6" s="129"/>
      <c r="BU6" s="129"/>
      <c r="BV6" s="129"/>
    </row>
    <row r="7" spans="1:74" s="173" customFormat="1" ht="15" customHeight="1" x14ac:dyDescent="0.25">
      <c r="A7" s="129"/>
      <c r="B7" s="401" t="str">
        <f>Contents!$B$45</f>
        <v>Branch:   Caer Galen                                                              Year:        2025</v>
      </c>
      <c r="C7" s="417"/>
      <c r="D7" s="417"/>
      <c r="E7" s="417"/>
      <c r="F7" s="417"/>
      <c r="G7" s="417"/>
      <c r="H7" s="417"/>
      <c r="I7" s="417"/>
      <c r="J7" s="417"/>
      <c r="K7" s="416" t="str">
        <f>Contents!$B$45</f>
        <v>Branch:   Caer Galen                                                              Year:        2025</v>
      </c>
      <c r="L7" s="417"/>
      <c r="M7" s="417"/>
      <c r="N7" s="417"/>
      <c r="O7" s="417"/>
      <c r="P7" s="417"/>
      <c r="Q7" s="417"/>
      <c r="R7" s="417"/>
      <c r="S7" s="417"/>
      <c r="T7" s="417"/>
      <c r="U7" s="417"/>
      <c r="V7" s="417"/>
      <c r="W7" s="416" t="str">
        <f>Contents!$B$45</f>
        <v>Branch:   Caer Galen                                                              Year:        2025</v>
      </c>
      <c r="X7" s="417"/>
      <c r="Y7" s="417"/>
      <c r="Z7" s="417"/>
      <c r="AA7" s="417"/>
      <c r="AB7" s="417"/>
      <c r="AC7" s="417"/>
      <c r="AD7" s="417"/>
      <c r="AE7" s="417"/>
      <c r="AF7" s="417"/>
      <c r="AG7" s="417"/>
      <c r="AH7" s="11"/>
      <c r="AI7" s="129"/>
      <c r="AJ7" s="129"/>
      <c r="AK7" s="129"/>
      <c r="AL7" s="129"/>
      <c r="AM7" s="129"/>
      <c r="AN7" s="129"/>
      <c r="AO7" s="129"/>
      <c r="AP7" s="129"/>
      <c r="AQ7" s="129"/>
      <c r="AR7" s="217"/>
      <c r="AS7" s="129"/>
      <c r="AT7" s="129"/>
      <c r="AU7" s="129"/>
      <c r="AV7" s="129"/>
      <c r="AW7" s="129"/>
      <c r="AX7" s="129"/>
      <c r="AY7" s="129"/>
      <c r="AZ7" s="129"/>
      <c r="BA7" s="129"/>
      <c r="BB7" s="129"/>
      <c r="BC7" s="129"/>
      <c r="BD7" s="129"/>
      <c r="BE7" s="129"/>
      <c r="BF7" s="129"/>
      <c r="BG7" s="129"/>
      <c r="BH7" s="129"/>
      <c r="BI7" s="129"/>
      <c r="BJ7" s="129"/>
      <c r="BK7" s="129"/>
      <c r="BL7" s="129"/>
      <c r="BM7" s="129"/>
      <c r="BN7" s="129"/>
      <c r="BO7" s="129"/>
      <c r="BP7" s="129"/>
      <c r="BQ7" s="129"/>
      <c r="BR7" s="129"/>
      <c r="BS7" s="129"/>
      <c r="BT7" s="129"/>
      <c r="BU7" s="129"/>
      <c r="BV7" s="129"/>
    </row>
    <row r="8" spans="1:74" s="173" customFormat="1" ht="15" customHeight="1" x14ac:dyDescent="0.25">
      <c r="A8" s="129"/>
      <c r="B8" s="9"/>
      <c r="C8" s="419" t="s">
        <v>134</v>
      </c>
      <c r="D8" s="420"/>
      <c r="E8" s="420"/>
      <c r="F8" s="420"/>
      <c r="G8" s="420"/>
      <c r="H8" s="179"/>
      <c r="I8" s="179"/>
      <c r="J8" s="179"/>
      <c r="K8" s="232"/>
      <c r="L8" s="233"/>
      <c r="M8" s="233"/>
      <c r="N8" s="233"/>
      <c r="O8" s="233"/>
      <c r="P8" s="233"/>
      <c r="Q8" s="233"/>
      <c r="R8" s="233"/>
      <c r="S8" s="233"/>
      <c r="T8" s="233"/>
      <c r="U8" s="233"/>
      <c r="V8" s="233"/>
      <c r="W8" s="232"/>
      <c r="X8" s="233"/>
      <c r="Y8" s="233"/>
      <c r="Z8" s="233"/>
      <c r="AA8" s="233"/>
      <c r="AB8" s="233"/>
      <c r="AC8" s="233"/>
      <c r="AD8" s="233"/>
      <c r="AE8" s="233"/>
      <c r="AF8" s="233"/>
      <c r="AG8" s="233"/>
      <c r="AH8" s="11"/>
      <c r="AI8" s="129"/>
      <c r="AJ8" s="129"/>
      <c r="AK8" s="129"/>
      <c r="AL8" s="129"/>
      <c r="AM8" s="129"/>
      <c r="AN8" s="129"/>
      <c r="AO8" s="129"/>
      <c r="AP8" s="129"/>
      <c r="AQ8" s="129"/>
      <c r="AR8" s="217"/>
      <c r="AS8" s="129"/>
      <c r="AT8" s="129"/>
      <c r="AU8" s="129"/>
      <c r="AV8" s="129"/>
      <c r="AW8" s="129"/>
      <c r="AX8" s="129"/>
      <c r="AY8" s="129"/>
      <c r="AZ8" s="129"/>
      <c r="BA8" s="129"/>
      <c r="BB8" s="129"/>
      <c r="BC8" s="129"/>
      <c r="BD8" s="129"/>
      <c r="BE8" s="129"/>
      <c r="BF8" s="129"/>
      <c r="BG8" s="129"/>
      <c r="BH8" s="129"/>
      <c r="BI8" s="129"/>
      <c r="BJ8" s="129"/>
      <c r="BK8" s="129"/>
      <c r="BL8" s="129"/>
      <c r="BM8" s="129"/>
      <c r="BN8" s="129"/>
      <c r="BO8" s="129"/>
      <c r="BP8" s="129"/>
      <c r="BQ8" s="129"/>
      <c r="BR8" s="129"/>
      <c r="BS8" s="129"/>
      <c r="BT8" s="129"/>
      <c r="BU8" s="129"/>
      <c r="BV8" s="129"/>
    </row>
    <row r="9" spans="1:74" s="174" customFormat="1" ht="15" customHeight="1" x14ac:dyDescent="0.25">
      <c r="A9" s="130"/>
      <c r="B9" s="35"/>
      <c r="C9" s="407" t="str">
        <f>Summary!C10&amp;" Balance Forward: "</f>
        <v xml:space="preserve">Checking Balance Forward: </v>
      </c>
      <c r="D9" s="408"/>
      <c r="E9" s="408"/>
      <c r="F9" s="234">
        <f>Ledger_Q3!C110</f>
        <v>9931.57</v>
      </c>
      <c r="G9" s="235"/>
      <c r="H9" s="182"/>
      <c r="I9" s="182"/>
      <c r="J9" s="182"/>
      <c r="K9" s="37"/>
      <c r="L9" s="43"/>
      <c r="M9" s="413" t="s">
        <v>135</v>
      </c>
      <c r="N9" s="414"/>
      <c r="O9" s="414"/>
      <c r="P9" s="414"/>
      <c r="Q9" s="415"/>
      <c r="R9" s="413" t="s">
        <v>135</v>
      </c>
      <c r="S9" s="414"/>
      <c r="T9" s="414"/>
      <c r="U9" s="414"/>
      <c r="V9" s="415"/>
      <c r="W9" s="39"/>
      <c r="X9" s="413" t="s">
        <v>135</v>
      </c>
      <c r="Y9" s="414"/>
      <c r="Z9" s="414"/>
      <c r="AA9" s="414"/>
      <c r="AB9" s="415"/>
      <c r="AC9" s="413" t="s">
        <v>135</v>
      </c>
      <c r="AD9" s="414"/>
      <c r="AE9" s="414"/>
      <c r="AF9" s="414"/>
      <c r="AG9" s="415"/>
      <c r="AH9" s="11"/>
      <c r="AI9" s="130"/>
      <c r="AJ9" s="130"/>
      <c r="AK9" s="130"/>
      <c r="AL9" s="130"/>
      <c r="AM9" s="130"/>
      <c r="AN9" s="135" t="s">
        <v>136</v>
      </c>
      <c r="AO9" s="136">
        <f>SUM(AO11:AO33)</f>
        <v>-2014.04</v>
      </c>
      <c r="AP9" s="137"/>
      <c r="AQ9" s="136">
        <f>SUM(AQ11:AQ52)</f>
        <v>-2014.04</v>
      </c>
      <c r="AR9" s="218"/>
      <c r="AS9" s="138">
        <f>SUM(AS11:AS27)</f>
        <v>8399.8100000000013</v>
      </c>
      <c r="AT9" s="137"/>
      <c r="AU9" s="203">
        <f>SUM(AU11:AU53)</f>
        <v>10413.85</v>
      </c>
      <c r="AV9" s="204">
        <f>AS9-AU9</f>
        <v>-2014.0399999999991</v>
      </c>
      <c r="AW9" s="130"/>
      <c r="AX9" s="130"/>
      <c r="AY9" s="130"/>
      <c r="AZ9" s="130"/>
      <c r="BA9" s="205"/>
      <c r="BB9" s="421" t="s">
        <v>138</v>
      </c>
      <c r="BC9" s="422"/>
      <c r="BD9" s="422"/>
      <c r="BE9" s="422"/>
      <c r="BF9" s="422"/>
      <c r="BG9" s="422"/>
      <c r="BH9" s="422"/>
      <c r="BI9" s="422"/>
      <c r="BJ9" s="422"/>
      <c r="BK9" s="422"/>
      <c r="BL9" s="422"/>
      <c r="BM9" s="422"/>
      <c r="BN9" s="422"/>
      <c r="BO9" s="423"/>
      <c r="BP9" s="130"/>
      <c r="BQ9" s="207" t="s">
        <v>139</v>
      </c>
      <c r="BR9" s="207" t="s">
        <v>140</v>
      </c>
      <c r="BS9" s="130"/>
      <c r="BT9" s="130"/>
      <c r="BU9" s="130"/>
      <c r="BV9" s="130"/>
    </row>
    <row r="10" spans="1:74" s="175" customFormat="1" ht="42" customHeight="1" thickBot="1" x14ac:dyDescent="0.3">
      <c r="A10" s="130"/>
      <c r="B10" s="36"/>
      <c r="C10" s="37" t="s">
        <v>141</v>
      </c>
      <c r="D10" s="329" t="s">
        <v>142</v>
      </c>
      <c r="E10" s="39" t="s">
        <v>143</v>
      </c>
      <c r="F10" s="40" t="s">
        <v>144</v>
      </c>
      <c r="G10" s="41" t="s">
        <v>145</v>
      </c>
      <c r="H10" s="39" t="s">
        <v>146</v>
      </c>
      <c r="I10" s="39" t="s">
        <v>147</v>
      </c>
      <c r="J10" s="39" t="s">
        <v>148</v>
      </c>
      <c r="K10" s="42"/>
      <c r="L10" s="43" t="s">
        <v>149</v>
      </c>
      <c r="M10" s="44" t="s">
        <v>135</v>
      </c>
      <c r="N10" s="45" t="s">
        <v>150</v>
      </c>
      <c r="O10" s="45" t="s">
        <v>151</v>
      </c>
      <c r="P10" s="45" t="s">
        <v>152</v>
      </c>
      <c r="Q10" s="236" t="s">
        <v>153</v>
      </c>
      <c r="R10" s="44" t="s">
        <v>135</v>
      </c>
      <c r="S10" s="45" t="s">
        <v>150</v>
      </c>
      <c r="T10" s="45" t="s">
        <v>151</v>
      </c>
      <c r="U10" s="45" t="s">
        <v>152</v>
      </c>
      <c r="V10" s="236" t="s">
        <v>153</v>
      </c>
      <c r="W10" s="36"/>
      <c r="X10" s="44" t="s">
        <v>135</v>
      </c>
      <c r="Y10" s="45" t="s">
        <v>150</v>
      </c>
      <c r="Z10" s="45" t="s">
        <v>151</v>
      </c>
      <c r="AA10" s="45" t="s">
        <v>152</v>
      </c>
      <c r="AB10" s="236" t="s">
        <v>153</v>
      </c>
      <c r="AC10" s="44" t="s">
        <v>135</v>
      </c>
      <c r="AD10" s="45" t="s">
        <v>150</v>
      </c>
      <c r="AE10" s="45" t="s">
        <v>151</v>
      </c>
      <c r="AF10" s="45" t="s">
        <v>152</v>
      </c>
      <c r="AG10" s="236" t="s">
        <v>153</v>
      </c>
      <c r="AH10" s="11"/>
      <c r="AI10" s="130"/>
      <c r="AJ10" s="130"/>
      <c r="AK10" s="130"/>
      <c r="AL10" s="130"/>
      <c r="AM10" s="130"/>
      <c r="AN10" s="139" t="s">
        <v>154</v>
      </c>
      <c r="AO10" s="140" t="s">
        <v>128</v>
      </c>
      <c r="AP10" s="139" t="s">
        <v>155</v>
      </c>
      <c r="AQ10" s="141" t="s">
        <v>128</v>
      </c>
      <c r="AR10" s="219" t="s">
        <v>151</v>
      </c>
      <c r="AS10" s="141" t="s">
        <v>128</v>
      </c>
      <c r="AT10" s="139" t="s">
        <v>152</v>
      </c>
      <c r="AU10" s="141" t="s">
        <v>128</v>
      </c>
      <c r="AV10" s="206" t="s">
        <v>156</v>
      </c>
      <c r="AW10" s="206" t="s">
        <v>157</v>
      </c>
      <c r="AX10" s="226" t="s">
        <v>158</v>
      </c>
      <c r="AY10" s="206" t="s">
        <v>159</v>
      </c>
      <c r="AZ10" s="130"/>
      <c r="BA10" s="205"/>
      <c r="BB10" s="207" t="str">
        <f>$AN11</f>
        <v>Checking</v>
      </c>
      <c r="BC10" s="207" t="str">
        <f>$AN22</f>
        <v>Undeposited funds</v>
      </c>
      <c r="BD10" s="207" t="str">
        <f>$AN23</f>
        <v>fnord</v>
      </c>
      <c r="BE10" s="207" t="str">
        <f>$AN24</f>
        <v>fnord</v>
      </c>
      <c r="BF10" s="207" t="str">
        <f>$AN25</f>
        <v>fnord</v>
      </c>
      <c r="BG10" s="207" t="str">
        <f>$AN26</f>
        <v>fnord</v>
      </c>
      <c r="BH10" s="207" t="str">
        <f>$AN27</f>
        <v>fnord</v>
      </c>
      <c r="BI10" s="207" t="str">
        <f>$AN28</f>
        <v>fnord</v>
      </c>
      <c r="BJ10" s="207" t="str">
        <f>$AN29</f>
        <v>fnord</v>
      </c>
      <c r="BK10" s="207" t="str">
        <f>$AN30</f>
        <v>fnord</v>
      </c>
      <c r="BL10" s="207" t="str">
        <f>$AN31</f>
        <v>fnord</v>
      </c>
      <c r="BM10" s="207" t="str">
        <f>$AN32</f>
        <v>fnord</v>
      </c>
      <c r="BN10" s="207" t="str">
        <f>$AN33</f>
        <v>fnord</v>
      </c>
      <c r="BO10" s="207"/>
      <c r="BP10" s="130"/>
      <c r="BQ10" s="207">
        <f>COUNTIF(BQ11:BQ110, "&gt;0")</f>
        <v>28</v>
      </c>
      <c r="BR10" s="207">
        <f>MAX(BR11:BR110)</f>
        <v>35</v>
      </c>
      <c r="BS10" s="130"/>
      <c r="BT10" s="130"/>
      <c r="BU10" s="130"/>
      <c r="BV10" s="130"/>
    </row>
    <row r="11" spans="1:74" s="177" customFormat="1" ht="15" customHeight="1" x14ac:dyDescent="0.25">
      <c r="A11" s="131"/>
      <c r="B11" s="183">
        <v>1</v>
      </c>
      <c r="C11" s="184">
        <f>Ledger_Q3!$C$110+F11</f>
        <v>9691.57</v>
      </c>
      <c r="D11" s="328">
        <v>45931</v>
      </c>
      <c r="E11" s="331">
        <v>1105</v>
      </c>
      <c r="F11" s="237">
        <f t="shared" ref="F11:F42" si="0">IF(N11=$AJ$2,IF(COUNTBLANK(O11)=0,M11,M11*-1),0)+IF(S11=$AJ$2,IF(COUNTBLANK(T11)=0,R11,R11*-1),0)+IF(Y11=$AJ$2,IF(COUNTBLANK(Z11)=0,X11,X11*-1),0)+IF(AD11=$AJ$2,IF(COUNTBLANK(AE11)=0,AC11,AC11*-1),0)</f>
        <v>-240</v>
      </c>
      <c r="G11" s="271" t="s">
        <v>205</v>
      </c>
      <c r="H11" s="272" t="s">
        <v>317</v>
      </c>
      <c r="I11" s="272" t="s">
        <v>339</v>
      </c>
      <c r="J11" s="273" t="s">
        <v>316</v>
      </c>
      <c r="K11" s="238">
        <f t="shared" ref="K11:K42" si="1">$B11</f>
        <v>1</v>
      </c>
      <c r="L11" s="239">
        <f t="shared" ref="L11:L42" si="2">IF(COUNTBLANK($P11)=1,$M11,$M11*-1)+IF(COUNTBLANK($U11)=1,$R11,$R11*-1)+IF(COUNTBLANK($AA11)=1,$X11,$X11*-1)+IF(COUNTBLANK($AF11)=1,$AC11,$AC11*-1)</f>
        <v>-240</v>
      </c>
      <c r="M11" s="287">
        <v>240</v>
      </c>
      <c r="N11" s="272" t="s">
        <v>110</v>
      </c>
      <c r="O11" s="288"/>
      <c r="P11" s="288" t="s">
        <v>187</v>
      </c>
      <c r="Q11" s="273" t="s">
        <v>111</v>
      </c>
      <c r="R11" s="287"/>
      <c r="S11" s="272" t="s">
        <v>110</v>
      </c>
      <c r="T11" s="288"/>
      <c r="U11" s="288"/>
      <c r="V11" s="273" t="s">
        <v>111</v>
      </c>
      <c r="W11" s="240">
        <f t="shared" ref="W11:W42" si="3">$B11</f>
        <v>1</v>
      </c>
      <c r="X11" s="287"/>
      <c r="Y11" s="272" t="s">
        <v>110</v>
      </c>
      <c r="Z11" s="284"/>
      <c r="AA11" s="289"/>
      <c r="AB11" s="273" t="s">
        <v>111</v>
      </c>
      <c r="AC11" s="287"/>
      <c r="AD11" s="272" t="s">
        <v>110</v>
      </c>
      <c r="AE11" s="284"/>
      <c r="AF11" s="284"/>
      <c r="AG11" s="273" t="s">
        <v>111</v>
      </c>
      <c r="AH11" s="46"/>
      <c r="AI11" s="131">
        <f t="shared" ref="AI11:AI42" si="4">IF(COUNTBLANK($P11)=1,$M11,$M11*-1)</f>
        <v>-240</v>
      </c>
      <c r="AJ11" s="131">
        <f t="shared" ref="AJ11:AJ42" si="5">IF(COUNTBLANK($U11)=1,$R11,$R11*-1)</f>
        <v>0</v>
      </c>
      <c r="AK11" s="131">
        <f t="shared" ref="AK11:AK42" si="6">IF(COUNTBLANK($AA11)=1,$X11,$X11*-1)</f>
        <v>0</v>
      </c>
      <c r="AL11" s="131">
        <f t="shared" ref="AL11:AL42" si="7">IF(COUNTBLANK($AF11)=1,$AC11,$AC11*-1)</f>
        <v>0</v>
      </c>
      <c r="AM11" s="131"/>
      <c r="AN11" s="142" t="str">
        <f>IF(OR(Summary!$C10=0,Summary!$C10=""),"fnord",Summary!$C10)</f>
        <v>Checking</v>
      </c>
      <c r="AO11" s="143">
        <f t="shared" ref="AO11:AO33" si="8">SUMIF($N$11:$N$111,$AN11,$AI$11:$AI$111)+SUMIF($S$11:$S$111,$AN11,$AJ$11:$AJ$111)+SUMIF($Y$11:$Y$111,$AN11,$AK$11:$AK$111)+SUMIF($AD$11:$AD$111,$AN11,$AL$11:$AL$111)</f>
        <v>-2014.04</v>
      </c>
      <c r="AP11" s="142" t="str">
        <f>IF(OR(Summary!$G10=0,Summary!$G10=""),"fnord",Summary!$G10)</f>
        <v>General Fund</v>
      </c>
      <c r="AQ11" s="143">
        <f t="shared" ref="AQ11:AQ52" si="9">SUMIF($Q$11:$Q$111,$AP11,$AI$11:$AI$111)+SUMIF($V$11:$V$111,$AP11,$AJ$11:$AJ$111)+SUMIF($AB$11:$AB$111,$AP11,$AK$11:$AK$111)+SUMIF($AG$11:$AG$111,$AP11,$AL$11:$AL$111)</f>
        <v>-2014.04</v>
      </c>
      <c r="AR11" s="220" t="s">
        <v>162</v>
      </c>
      <c r="AS11" s="144">
        <f>SUMIF($O$11:$O$111,$AR11,$M$11:$M$111)+SUMIF($T$11:$T$111,$AR11,$R$11:$R$111)+SUMIF($Z$11:$Z$111,$AR11,$X$11:$X$111)+SUMIF($AE$11:$AE$111,$AR11,$AC$11:$AC$111)</f>
        <v>804</v>
      </c>
      <c r="AT11" s="145" t="s">
        <v>163</v>
      </c>
      <c r="AU11" s="144">
        <f t="shared" ref="AU11:AU53" si="10">SUMIF($P$11:$P$111,$AT11,$M$11:$M$111)+SUMIF($U$11:$U$111,$AT11,$R$11:$R$111)+SUMIF($AA$11:$AA$111,$AT11,$X$11:$X$111)+SUMIF($AF$11:$AF$111,$AT11,$AC$11:$AC$111)</f>
        <v>0</v>
      </c>
      <c r="AV11" s="208">
        <f t="shared" ref="AV11:AV33" si="11">COUNTIF($N$11:$N$111,$AN11)+COUNTIF($S$11:$S$111,$AN11)+COUNTIF($Y$11:$Y$111,$AN11)+COUNTIF($AD$11:$AD$111,$AN11)</f>
        <v>400</v>
      </c>
      <c r="AW11" s="225">
        <f t="shared" ref="AW11:AW53" si="12">COUNTIF($Q$11:$Q$111,$AP11)+COUNTIF($V$11:$V$111,$AP11)+COUNTIF($AB$11:$AB$111,$AP11)+COUNTIF($AG$11:$AG$111,$AP11)</f>
        <v>400</v>
      </c>
      <c r="AX11" s="227">
        <f t="shared" ref="AX11:AX27" si="13">COUNTIF($O$11:$O$111,$AR11)+COUNTIF($T$11:$T$111,$AR11)+COUNTIF($Z$11:$Z$111,$AR11)+COUNTIF($AE$11:$AE$111,$AR11)</f>
        <v>2</v>
      </c>
      <c r="AY11" s="228">
        <f t="shared" ref="AY11:AY53" si="14">COUNTIF($P$11:$P$111,$AT11)+COUNTIF($U$11:$U$111,$AT11)+COUNTIF($AA$11:$AA$111,$AT11)+COUNTIF($AF$11:$AF$111,$AT11)</f>
        <v>0</v>
      </c>
      <c r="AZ11" s="131"/>
      <c r="BA11" s="210"/>
      <c r="BB11" s="211">
        <f t="shared" ref="BB11:BO20" si="15">IF($N11=BB$10,IF($O11 = "",$M11 * -1,$M11),0)+IF($S11=BB$10,IF($T11 = "",$R11 * -1,$R11),0)+IF($Y11=BB$10,IF($Z11 = "",$X11 * -1,$X11),0)+IF($AD11=BB$10,IF($AE11 = "",$AC11* -1,$AC11 ),0)</f>
        <v>-240</v>
      </c>
      <c r="BC11" s="211">
        <f t="shared" si="15"/>
        <v>0</v>
      </c>
      <c r="BD11" s="211">
        <f t="shared" si="15"/>
        <v>0</v>
      </c>
      <c r="BE11" s="211">
        <f t="shared" si="15"/>
        <v>0</v>
      </c>
      <c r="BF11" s="211">
        <f t="shared" si="15"/>
        <v>0</v>
      </c>
      <c r="BG11" s="211">
        <f t="shared" si="15"/>
        <v>0</v>
      </c>
      <c r="BH11" s="211">
        <f t="shared" si="15"/>
        <v>0</v>
      </c>
      <c r="BI11" s="211">
        <f t="shared" si="15"/>
        <v>0</v>
      </c>
      <c r="BJ11" s="211">
        <f t="shared" si="15"/>
        <v>0</v>
      </c>
      <c r="BK11" s="211">
        <f t="shared" si="15"/>
        <v>0</v>
      </c>
      <c r="BL11" s="211">
        <f t="shared" si="15"/>
        <v>0</v>
      </c>
      <c r="BM11" s="211">
        <f t="shared" si="15"/>
        <v>0</v>
      </c>
      <c r="BN11" s="211">
        <f t="shared" si="15"/>
        <v>0</v>
      </c>
      <c r="BO11" s="211">
        <f t="shared" si="15"/>
        <v>0</v>
      </c>
      <c r="BP11" s="131"/>
      <c r="BQ11" s="308">
        <f t="shared" ref="BQ11:BQ42" si="16">M11+R11+X11+AC11</f>
        <v>240</v>
      </c>
      <c r="BR11" s="308">
        <f t="shared" ref="BR11:BR42" si="17">IF(BQ11&gt;0,B11,0)</f>
        <v>1</v>
      </c>
      <c r="BS11" s="131"/>
      <c r="BT11" s="131"/>
      <c r="BU11" s="131"/>
    </row>
    <row r="12" spans="1:74" s="177" customFormat="1" ht="15" customHeight="1" x14ac:dyDescent="0.25">
      <c r="A12" s="131"/>
      <c r="B12" s="241">
        <f t="shared" ref="B12:B43" si="18">B11+1</f>
        <v>2</v>
      </c>
      <c r="C12" s="242">
        <f t="shared" ref="C12:C43" si="19">C11+F12</f>
        <v>9843.57</v>
      </c>
      <c r="D12" s="256">
        <v>45938</v>
      </c>
      <c r="E12" s="257"/>
      <c r="F12" s="247">
        <f t="shared" si="0"/>
        <v>152</v>
      </c>
      <c r="G12" s="266" t="s">
        <v>222</v>
      </c>
      <c r="H12" s="267" t="s">
        <v>200</v>
      </c>
      <c r="I12" s="267" t="s">
        <v>201</v>
      </c>
      <c r="J12" s="268" t="s">
        <v>340</v>
      </c>
      <c r="K12" s="244">
        <f t="shared" si="1"/>
        <v>2</v>
      </c>
      <c r="L12" s="245">
        <f t="shared" si="2"/>
        <v>152</v>
      </c>
      <c r="M12" s="280">
        <v>152</v>
      </c>
      <c r="N12" s="321" t="s">
        <v>110</v>
      </c>
      <c r="O12" s="323" t="s">
        <v>168</v>
      </c>
      <c r="P12" s="323"/>
      <c r="Q12" s="324" t="s">
        <v>111</v>
      </c>
      <c r="R12" s="280"/>
      <c r="S12" s="321" t="s">
        <v>110</v>
      </c>
      <c r="T12" s="323"/>
      <c r="U12" s="323"/>
      <c r="V12" s="324" t="s">
        <v>111</v>
      </c>
      <c r="W12" s="246">
        <f t="shared" si="3"/>
        <v>2</v>
      </c>
      <c r="X12" s="285"/>
      <c r="Y12" s="281" t="s">
        <v>110</v>
      </c>
      <c r="Z12" s="284"/>
      <c r="AA12" s="284"/>
      <c r="AB12" s="283" t="s">
        <v>111</v>
      </c>
      <c r="AC12" s="280"/>
      <c r="AD12" s="281" t="s">
        <v>110</v>
      </c>
      <c r="AE12" s="284"/>
      <c r="AF12" s="284"/>
      <c r="AG12" s="283" t="s">
        <v>111</v>
      </c>
      <c r="AH12" s="46"/>
      <c r="AI12" s="131">
        <f t="shared" si="4"/>
        <v>152</v>
      </c>
      <c r="AJ12" s="131">
        <f t="shared" si="5"/>
        <v>0</v>
      </c>
      <c r="AK12" s="131">
        <f t="shared" si="6"/>
        <v>0</v>
      </c>
      <c r="AL12" s="131">
        <f t="shared" si="7"/>
        <v>0</v>
      </c>
      <c r="AM12" s="131"/>
      <c r="AN12" s="142" t="str">
        <f>IF(OR(Summary!$C26=0,Summary!$C26=""),"fnord",Summary!$C26)</f>
        <v>Receivables</v>
      </c>
      <c r="AO12" s="143">
        <f t="shared" si="8"/>
        <v>0</v>
      </c>
      <c r="AP12" s="142" t="str">
        <f>IF(OR(Summary!$G11=0,Summary!$G11=""),"fnord",Summary!$G11)</f>
        <v>Travel Fund</v>
      </c>
      <c r="AQ12" s="146">
        <f t="shared" si="9"/>
        <v>0</v>
      </c>
      <c r="AR12" s="220" t="s">
        <v>165</v>
      </c>
      <c r="AS12" s="144">
        <f t="shared" ref="AS12:AS27" si="20">SUMIF($O$11:$O$111,$AR12,$AI$11:$AI$111)+SUMIF($T$11:$T$111,$AR12,$AJ$11:$AJ$111)+SUMIF($Z$11:$Z$111,$AR12,$AK$11:$AK$111)+SUMIF($AE$11:$AE$111,$AR12,$AL$11:$AL$111)</f>
        <v>0</v>
      </c>
      <c r="AT12" s="145" t="s">
        <v>166</v>
      </c>
      <c r="AU12" s="144">
        <f t="shared" si="10"/>
        <v>0</v>
      </c>
      <c r="AV12" s="212">
        <f t="shared" si="11"/>
        <v>0</v>
      </c>
      <c r="AW12" s="213">
        <f t="shared" si="12"/>
        <v>0</v>
      </c>
      <c r="AX12" s="209">
        <f t="shared" si="13"/>
        <v>0</v>
      </c>
      <c r="AY12" s="214">
        <f t="shared" si="14"/>
        <v>0</v>
      </c>
      <c r="AZ12" s="131"/>
      <c r="BA12" s="210"/>
      <c r="BB12" s="211">
        <f t="shared" si="15"/>
        <v>152</v>
      </c>
      <c r="BC12" s="211">
        <f t="shared" si="15"/>
        <v>0</v>
      </c>
      <c r="BD12" s="211">
        <f t="shared" si="15"/>
        <v>0</v>
      </c>
      <c r="BE12" s="211">
        <f t="shared" si="15"/>
        <v>0</v>
      </c>
      <c r="BF12" s="211">
        <f t="shared" si="15"/>
        <v>0</v>
      </c>
      <c r="BG12" s="211">
        <f t="shared" si="15"/>
        <v>0</v>
      </c>
      <c r="BH12" s="211">
        <f t="shared" si="15"/>
        <v>0</v>
      </c>
      <c r="BI12" s="211">
        <f t="shared" si="15"/>
        <v>0</v>
      </c>
      <c r="BJ12" s="211">
        <f t="shared" si="15"/>
        <v>0</v>
      </c>
      <c r="BK12" s="211">
        <f t="shared" si="15"/>
        <v>0</v>
      </c>
      <c r="BL12" s="211">
        <f t="shared" si="15"/>
        <v>0</v>
      </c>
      <c r="BM12" s="211">
        <f t="shared" si="15"/>
        <v>0</v>
      </c>
      <c r="BN12" s="211">
        <f t="shared" si="15"/>
        <v>0</v>
      </c>
      <c r="BO12" s="211">
        <f t="shared" si="15"/>
        <v>0</v>
      </c>
      <c r="BP12" s="131"/>
      <c r="BQ12" s="308">
        <f t="shared" si="16"/>
        <v>152</v>
      </c>
      <c r="BR12" s="308">
        <f t="shared" si="17"/>
        <v>2</v>
      </c>
      <c r="BS12" s="131"/>
      <c r="BT12" s="131"/>
      <c r="BU12" s="131"/>
    </row>
    <row r="13" spans="1:74" s="177" customFormat="1" ht="15" customHeight="1" x14ac:dyDescent="0.25">
      <c r="A13" s="131"/>
      <c r="B13" s="241">
        <f t="shared" si="18"/>
        <v>3</v>
      </c>
      <c r="C13" s="242">
        <f t="shared" si="19"/>
        <v>11843.57</v>
      </c>
      <c r="D13" s="256">
        <v>45951</v>
      </c>
      <c r="E13" s="266"/>
      <c r="F13" s="247">
        <f t="shared" si="0"/>
        <v>2000</v>
      </c>
      <c r="G13" s="266" t="s">
        <v>205</v>
      </c>
      <c r="H13" s="267" t="s">
        <v>341</v>
      </c>
      <c r="I13" s="267" t="s">
        <v>342</v>
      </c>
      <c r="J13" s="268" t="s">
        <v>343</v>
      </c>
      <c r="K13" s="244">
        <f t="shared" si="1"/>
        <v>3</v>
      </c>
      <c r="L13" s="245">
        <f t="shared" si="2"/>
        <v>2000</v>
      </c>
      <c r="M13" s="280">
        <v>2000</v>
      </c>
      <c r="N13" s="281" t="s">
        <v>110</v>
      </c>
      <c r="O13" s="323" t="s">
        <v>168</v>
      </c>
      <c r="P13" s="323"/>
      <c r="Q13" s="283" t="s">
        <v>111</v>
      </c>
      <c r="R13" s="280"/>
      <c r="S13" s="281" t="s">
        <v>110</v>
      </c>
      <c r="T13" s="323"/>
      <c r="U13" s="323"/>
      <c r="V13" s="283" t="s">
        <v>111</v>
      </c>
      <c r="W13" s="246">
        <f t="shared" si="3"/>
        <v>3</v>
      </c>
      <c r="X13" s="285"/>
      <c r="Y13" s="281" t="s">
        <v>110</v>
      </c>
      <c r="Z13" s="284"/>
      <c r="AA13" s="284"/>
      <c r="AB13" s="283" t="s">
        <v>111</v>
      </c>
      <c r="AC13" s="285"/>
      <c r="AD13" s="267" t="s">
        <v>110</v>
      </c>
      <c r="AE13" s="284"/>
      <c r="AF13" s="284"/>
      <c r="AG13" s="268" t="s">
        <v>111</v>
      </c>
      <c r="AH13" s="46"/>
      <c r="AI13" s="131">
        <f t="shared" si="4"/>
        <v>2000</v>
      </c>
      <c r="AJ13" s="131">
        <f t="shared" si="5"/>
        <v>0</v>
      </c>
      <c r="AK13" s="131">
        <f t="shared" si="6"/>
        <v>0</v>
      </c>
      <c r="AL13" s="131">
        <f t="shared" si="7"/>
        <v>0</v>
      </c>
      <c r="AM13" s="131"/>
      <c r="AN13" s="142" t="str">
        <f>IF(OR(Summary!$C27=0,Summary!$C27=""),"fnord",Summary!$C27)</f>
        <v>Inventory</v>
      </c>
      <c r="AO13" s="143">
        <f t="shared" si="8"/>
        <v>0</v>
      </c>
      <c r="AP13" s="142" t="str">
        <f>IF(OR(Summary!$G12=0,Summary!$G12=""),"fnord",Summary!$G12)</f>
        <v>fnord</v>
      </c>
      <c r="AQ13" s="146">
        <f t="shared" si="9"/>
        <v>0</v>
      </c>
      <c r="AR13" s="220" t="s">
        <v>168</v>
      </c>
      <c r="AS13" s="144">
        <f t="shared" si="20"/>
        <v>2612.25</v>
      </c>
      <c r="AT13" s="145" t="s">
        <v>169</v>
      </c>
      <c r="AU13" s="144">
        <f t="shared" si="10"/>
        <v>0</v>
      </c>
      <c r="AV13" s="212">
        <f t="shared" si="11"/>
        <v>0</v>
      </c>
      <c r="AW13" s="213">
        <f t="shared" si="12"/>
        <v>0</v>
      </c>
      <c r="AX13" s="209">
        <f t="shared" si="13"/>
        <v>6</v>
      </c>
      <c r="AY13" s="214">
        <f t="shared" si="14"/>
        <v>0</v>
      </c>
      <c r="AZ13" s="131"/>
      <c r="BA13" s="210"/>
      <c r="BB13" s="211">
        <f t="shared" si="15"/>
        <v>2000</v>
      </c>
      <c r="BC13" s="211">
        <f t="shared" si="15"/>
        <v>0</v>
      </c>
      <c r="BD13" s="211">
        <f t="shared" si="15"/>
        <v>0</v>
      </c>
      <c r="BE13" s="211">
        <f t="shared" si="15"/>
        <v>0</v>
      </c>
      <c r="BF13" s="211">
        <f t="shared" si="15"/>
        <v>0</v>
      </c>
      <c r="BG13" s="211">
        <f t="shared" si="15"/>
        <v>0</v>
      </c>
      <c r="BH13" s="211">
        <f t="shared" si="15"/>
        <v>0</v>
      </c>
      <c r="BI13" s="211">
        <f t="shared" si="15"/>
        <v>0</v>
      </c>
      <c r="BJ13" s="211">
        <f t="shared" si="15"/>
        <v>0</v>
      </c>
      <c r="BK13" s="211">
        <f t="shared" si="15"/>
        <v>0</v>
      </c>
      <c r="BL13" s="211">
        <f t="shared" si="15"/>
        <v>0</v>
      </c>
      <c r="BM13" s="211">
        <f t="shared" si="15"/>
        <v>0</v>
      </c>
      <c r="BN13" s="211">
        <f t="shared" si="15"/>
        <v>0</v>
      </c>
      <c r="BO13" s="211">
        <f t="shared" si="15"/>
        <v>0</v>
      </c>
      <c r="BP13" s="131"/>
      <c r="BQ13" s="308">
        <f t="shared" si="16"/>
        <v>2000</v>
      </c>
      <c r="BR13" s="308">
        <f t="shared" si="17"/>
        <v>3</v>
      </c>
      <c r="BS13" s="131"/>
      <c r="BT13" s="131"/>
      <c r="BU13" s="131"/>
    </row>
    <row r="14" spans="1:74" s="177" customFormat="1" ht="15" customHeight="1" x14ac:dyDescent="0.25">
      <c r="A14" s="131"/>
      <c r="B14" s="241">
        <f t="shared" si="18"/>
        <v>4</v>
      </c>
      <c r="C14" s="242">
        <f t="shared" si="19"/>
        <v>11986.57</v>
      </c>
      <c r="D14" s="256">
        <v>45954</v>
      </c>
      <c r="E14" s="257"/>
      <c r="F14" s="247">
        <f t="shared" si="0"/>
        <v>143</v>
      </c>
      <c r="G14" s="266" t="s">
        <v>222</v>
      </c>
      <c r="H14" s="267" t="s">
        <v>200</v>
      </c>
      <c r="I14" s="267" t="s">
        <v>201</v>
      </c>
      <c r="J14" s="268" t="s">
        <v>344</v>
      </c>
      <c r="K14" s="244">
        <f t="shared" si="1"/>
        <v>4</v>
      </c>
      <c r="L14" s="245">
        <f t="shared" si="2"/>
        <v>143</v>
      </c>
      <c r="M14" s="280">
        <v>143</v>
      </c>
      <c r="N14" s="281" t="s">
        <v>110</v>
      </c>
      <c r="O14" s="323" t="s">
        <v>168</v>
      </c>
      <c r="P14" s="323"/>
      <c r="Q14" s="283" t="s">
        <v>111</v>
      </c>
      <c r="R14" s="280"/>
      <c r="S14" s="281" t="s">
        <v>110</v>
      </c>
      <c r="T14" s="323"/>
      <c r="U14" s="323"/>
      <c r="V14" s="283" t="s">
        <v>111</v>
      </c>
      <c r="W14" s="246">
        <f t="shared" si="3"/>
        <v>4</v>
      </c>
      <c r="X14" s="285"/>
      <c r="Y14" s="281" t="s">
        <v>110</v>
      </c>
      <c r="Z14" s="284"/>
      <c r="AA14" s="284"/>
      <c r="AB14" s="283" t="s">
        <v>111</v>
      </c>
      <c r="AC14" s="285"/>
      <c r="AD14" s="267" t="s">
        <v>110</v>
      </c>
      <c r="AE14" s="284"/>
      <c r="AF14" s="284"/>
      <c r="AG14" s="268" t="s">
        <v>111</v>
      </c>
      <c r="AH14" s="46"/>
      <c r="AI14" s="131">
        <f t="shared" si="4"/>
        <v>143</v>
      </c>
      <c r="AJ14" s="131">
        <f t="shared" si="5"/>
        <v>0</v>
      </c>
      <c r="AK14" s="131">
        <f t="shared" si="6"/>
        <v>0</v>
      </c>
      <c r="AL14" s="131">
        <f t="shared" si="7"/>
        <v>0</v>
      </c>
      <c r="AM14" s="131"/>
      <c r="AN14" s="142" t="str">
        <f>IF(OR(Summary!$C28=0,Summary!$C28=""),"fnord",Summary!$C28)</f>
        <v>Regalia</v>
      </c>
      <c r="AO14" s="143">
        <f t="shared" si="8"/>
        <v>0</v>
      </c>
      <c r="AP14" s="142" t="str">
        <f>IF(OR(Summary!$G13=0,Summary!$G13=""),"fnord",Summary!$G13)</f>
        <v>fnord</v>
      </c>
      <c r="AQ14" s="146">
        <f t="shared" si="9"/>
        <v>0</v>
      </c>
      <c r="AR14" s="223" t="s">
        <v>171</v>
      </c>
      <c r="AS14" s="144">
        <f t="shared" si="20"/>
        <v>0</v>
      </c>
      <c r="AT14" s="145" t="s">
        <v>172</v>
      </c>
      <c r="AU14" s="144">
        <f t="shared" si="10"/>
        <v>0</v>
      </c>
      <c r="AV14" s="212">
        <f t="shared" si="11"/>
        <v>0</v>
      </c>
      <c r="AW14" s="213">
        <f t="shared" si="12"/>
        <v>0</v>
      </c>
      <c r="AX14" s="209">
        <f t="shared" si="13"/>
        <v>0</v>
      </c>
      <c r="AY14" s="214">
        <f t="shared" si="14"/>
        <v>0</v>
      </c>
      <c r="AZ14" s="131"/>
      <c r="BA14" s="210"/>
      <c r="BB14" s="211">
        <f t="shared" si="15"/>
        <v>143</v>
      </c>
      <c r="BC14" s="211">
        <f t="shared" si="15"/>
        <v>0</v>
      </c>
      <c r="BD14" s="211">
        <f t="shared" si="15"/>
        <v>0</v>
      </c>
      <c r="BE14" s="211">
        <f t="shared" si="15"/>
        <v>0</v>
      </c>
      <c r="BF14" s="211">
        <f t="shared" si="15"/>
        <v>0</v>
      </c>
      <c r="BG14" s="211">
        <f t="shared" si="15"/>
        <v>0</v>
      </c>
      <c r="BH14" s="211">
        <f t="shared" si="15"/>
        <v>0</v>
      </c>
      <c r="BI14" s="211">
        <f t="shared" si="15"/>
        <v>0</v>
      </c>
      <c r="BJ14" s="211">
        <f t="shared" si="15"/>
        <v>0</v>
      </c>
      <c r="BK14" s="211">
        <f t="shared" si="15"/>
        <v>0</v>
      </c>
      <c r="BL14" s="211">
        <f t="shared" si="15"/>
        <v>0</v>
      </c>
      <c r="BM14" s="211">
        <f t="shared" si="15"/>
        <v>0</v>
      </c>
      <c r="BN14" s="211">
        <f t="shared" si="15"/>
        <v>0</v>
      </c>
      <c r="BO14" s="211">
        <f t="shared" si="15"/>
        <v>0</v>
      </c>
      <c r="BP14" s="131"/>
      <c r="BQ14" s="308">
        <f t="shared" si="16"/>
        <v>143</v>
      </c>
      <c r="BR14" s="308">
        <f t="shared" si="17"/>
        <v>4</v>
      </c>
      <c r="BS14" s="131"/>
      <c r="BT14" s="131"/>
      <c r="BU14" s="131"/>
    </row>
    <row r="15" spans="1:74" s="177" customFormat="1" ht="15" customHeight="1" x14ac:dyDescent="0.25">
      <c r="A15" s="131"/>
      <c r="B15" s="241">
        <f t="shared" si="18"/>
        <v>5</v>
      </c>
      <c r="C15" s="242">
        <f t="shared" si="19"/>
        <v>12745.57</v>
      </c>
      <c r="D15" s="256">
        <v>45959</v>
      </c>
      <c r="E15" s="257"/>
      <c r="F15" s="247">
        <f t="shared" si="0"/>
        <v>759</v>
      </c>
      <c r="G15" s="266" t="s">
        <v>205</v>
      </c>
      <c r="H15" s="267" t="s">
        <v>345</v>
      </c>
      <c r="I15" s="267" t="s">
        <v>346</v>
      </c>
      <c r="J15" s="268" t="s">
        <v>347</v>
      </c>
      <c r="K15" s="244">
        <f t="shared" si="1"/>
        <v>5</v>
      </c>
      <c r="L15" s="245">
        <f t="shared" si="2"/>
        <v>759</v>
      </c>
      <c r="M15" s="280">
        <v>489</v>
      </c>
      <c r="N15" s="281" t="s">
        <v>110</v>
      </c>
      <c r="O15" s="323" t="s">
        <v>162</v>
      </c>
      <c r="P15" s="323"/>
      <c r="Q15" s="283" t="s">
        <v>111</v>
      </c>
      <c r="R15" s="280">
        <v>270</v>
      </c>
      <c r="S15" s="281" t="s">
        <v>110</v>
      </c>
      <c r="T15" s="323" t="s">
        <v>203</v>
      </c>
      <c r="U15" s="323"/>
      <c r="V15" s="283" t="s">
        <v>111</v>
      </c>
      <c r="W15" s="246">
        <f t="shared" si="3"/>
        <v>5</v>
      </c>
      <c r="X15" s="285"/>
      <c r="Y15" s="281" t="s">
        <v>110</v>
      </c>
      <c r="Z15" s="284"/>
      <c r="AA15" s="284"/>
      <c r="AB15" s="283" t="s">
        <v>111</v>
      </c>
      <c r="AC15" s="285"/>
      <c r="AD15" s="267" t="s">
        <v>110</v>
      </c>
      <c r="AE15" s="284"/>
      <c r="AF15" s="284"/>
      <c r="AG15" s="268" t="s">
        <v>111</v>
      </c>
      <c r="AH15" s="46"/>
      <c r="AI15" s="131">
        <f t="shared" si="4"/>
        <v>489</v>
      </c>
      <c r="AJ15" s="131">
        <f t="shared" si="5"/>
        <v>270</v>
      </c>
      <c r="AK15" s="131">
        <f t="shared" si="6"/>
        <v>0</v>
      </c>
      <c r="AL15" s="131">
        <f t="shared" si="7"/>
        <v>0</v>
      </c>
      <c r="AM15" s="131"/>
      <c r="AN15" s="142" t="str">
        <f>IF(OR(Summary!$C29=0,Summary!$C29=""),"fnord",Summary!$C29)</f>
        <v>Depreciable Assets</v>
      </c>
      <c r="AO15" s="143">
        <f t="shared" si="8"/>
        <v>0</v>
      </c>
      <c r="AP15" s="142" t="str">
        <f>IF(OR(Summary!$G14=0,Summary!$G14=""),"fnord",Summary!$G14)</f>
        <v>fnord</v>
      </c>
      <c r="AQ15" s="146">
        <f t="shared" si="9"/>
        <v>0</v>
      </c>
      <c r="AR15" s="223" t="s">
        <v>174</v>
      </c>
      <c r="AS15" s="144">
        <f t="shared" si="20"/>
        <v>0</v>
      </c>
      <c r="AT15" s="145" t="s">
        <v>175</v>
      </c>
      <c r="AU15" s="144">
        <f t="shared" si="10"/>
        <v>0</v>
      </c>
      <c r="AV15" s="212">
        <f t="shared" si="11"/>
        <v>0</v>
      </c>
      <c r="AW15" s="213">
        <f t="shared" si="12"/>
        <v>0</v>
      </c>
      <c r="AX15" s="209">
        <f t="shared" si="13"/>
        <v>0</v>
      </c>
      <c r="AY15" s="214">
        <f t="shared" si="14"/>
        <v>0</v>
      </c>
      <c r="AZ15" s="131"/>
      <c r="BA15" s="210"/>
      <c r="BB15" s="211">
        <f t="shared" si="15"/>
        <v>759</v>
      </c>
      <c r="BC15" s="211">
        <f t="shared" si="15"/>
        <v>0</v>
      </c>
      <c r="BD15" s="211">
        <f t="shared" si="15"/>
        <v>0</v>
      </c>
      <c r="BE15" s="211">
        <f t="shared" si="15"/>
        <v>0</v>
      </c>
      <c r="BF15" s="211">
        <f t="shared" si="15"/>
        <v>0</v>
      </c>
      <c r="BG15" s="211">
        <f t="shared" si="15"/>
        <v>0</v>
      </c>
      <c r="BH15" s="211">
        <f t="shared" si="15"/>
        <v>0</v>
      </c>
      <c r="BI15" s="211">
        <f t="shared" si="15"/>
        <v>0</v>
      </c>
      <c r="BJ15" s="211">
        <f t="shared" si="15"/>
        <v>0</v>
      </c>
      <c r="BK15" s="211">
        <f t="shared" si="15"/>
        <v>0</v>
      </c>
      <c r="BL15" s="211">
        <f t="shared" si="15"/>
        <v>0</v>
      </c>
      <c r="BM15" s="211">
        <f t="shared" si="15"/>
        <v>0</v>
      </c>
      <c r="BN15" s="211">
        <f t="shared" si="15"/>
        <v>0</v>
      </c>
      <c r="BO15" s="211">
        <f t="shared" si="15"/>
        <v>0</v>
      </c>
      <c r="BP15" s="131"/>
      <c r="BQ15" s="308">
        <f t="shared" si="16"/>
        <v>759</v>
      </c>
      <c r="BR15" s="308">
        <f t="shared" si="17"/>
        <v>5</v>
      </c>
      <c r="BS15" s="131"/>
      <c r="BT15" s="131"/>
      <c r="BU15" s="131"/>
    </row>
    <row r="16" spans="1:74" s="177" customFormat="1" ht="15" customHeight="1" x14ac:dyDescent="0.25">
      <c r="A16" s="131"/>
      <c r="B16" s="241">
        <f t="shared" si="18"/>
        <v>6</v>
      </c>
      <c r="C16" s="242">
        <f t="shared" si="19"/>
        <v>12863.57</v>
      </c>
      <c r="D16" s="256">
        <v>45982</v>
      </c>
      <c r="E16" s="257"/>
      <c r="F16" s="247">
        <f t="shared" si="0"/>
        <v>118</v>
      </c>
      <c r="G16" s="266" t="s">
        <v>222</v>
      </c>
      <c r="H16" s="267" t="s">
        <v>200</v>
      </c>
      <c r="I16" s="267" t="s">
        <v>201</v>
      </c>
      <c r="J16" s="268" t="s">
        <v>348</v>
      </c>
      <c r="K16" s="244">
        <f t="shared" si="1"/>
        <v>6</v>
      </c>
      <c r="L16" s="245">
        <f t="shared" si="2"/>
        <v>118</v>
      </c>
      <c r="M16" s="280">
        <v>118</v>
      </c>
      <c r="N16" s="281" t="s">
        <v>110</v>
      </c>
      <c r="O16" s="323" t="s">
        <v>168</v>
      </c>
      <c r="P16" s="323"/>
      <c r="Q16" s="283" t="s">
        <v>111</v>
      </c>
      <c r="R16" s="280"/>
      <c r="S16" s="281" t="s">
        <v>110</v>
      </c>
      <c r="T16" s="323"/>
      <c r="U16" s="323"/>
      <c r="V16" s="283" t="s">
        <v>111</v>
      </c>
      <c r="W16" s="246">
        <f t="shared" si="3"/>
        <v>6</v>
      </c>
      <c r="X16" s="285"/>
      <c r="Y16" s="281" t="s">
        <v>110</v>
      </c>
      <c r="Z16" s="284"/>
      <c r="AA16" s="284"/>
      <c r="AB16" s="283" t="s">
        <v>111</v>
      </c>
      <c r="AC16" s="285"/>
      <c r="AD16" s="267" t="s">
        <v>110</v>
      </c>
      <c r="AE16" s="284"/>
      <c r="AF16" s="284"/>
      <c r="AG16" s="268" t="s">
        <v>111</v>
      </c>
      <c r="AH16" s="46"/>
      <c r="AI16" s="131">
        <f t="shared" si="4"/>
        <v>118</v>
      </c>
      <c r="AJ16" s="131">
        <f t="shared" si="5"/>
        <v>0</v>
      </c>
      <c r="AK16" s="131">
        <f t="shared" si="6"/>
        <v>0</v>
      </c>
      <c r="AL16" s="131">
        <f t="shared" si="7"/>
        <v>0</v>
      </c>
      <c r="AM16" s="131"/>
      <c r="AN16" s="142" t="str">
        <f>IF(OR(Summary!$C30=0,Summary!$C30=""),"fnord",Summary!$C30)</f>
        <v>Prepaid Expenses</v>
      </c>
      <c r="AO16" s="143">
        <f t="shared" si="8"/>
        <v>0</v>
      </c>
      <c r="AP16" s="142" t="str">
        <f>IF(OR(Summary!$G15=0,Summary!$G15=""),"fnord",Summary!$G15)</f>
        <v>fnord</v>
      </c>
      <c r="AQ16" s="146">
        <f t="shared" si="9"/>
        <v>0</v>
      </c>
      <c r="AR16" s="223" t="s">
        <v>181</v>
      </c>
      <c r="AS16" s="144">
        <f t="shared" si="20"/>
        <v>0</v>
      </c>
      <c r="AT16" s="145" t="s">
        <v>182</v>
      </c>
      <c r="AU16" s="144">
        <f t="shared" si="10"/>
        <v>0</v>
      </c>
      <c r="AV16" s="212">
        <f t="shared" si="11"/>
        <v>0</v>
      </c>
      <c r="AW16" s="213">
        <f t="shared" si="12"/>
        <v>0</v>
      </c>
      <c r="AX16" s="209">
        <f t="shared" si="13"/>
        <v>0</v>
      </c>
      <c r="AY16" s="214">
        <f t="shared" si="14"/>
        <v>0</v>
      </c>
      <c r="AZ16" s="131"/>
      <c r="BA16" s="210"/>
      <c r="BB16" s="211">
        <f t="shared" si="15"/>
        <v>118</v>
      </c>
      <c r="BC16" s="211">
        <f t="shared" si="15"/>
        <v>0</v>
      </c>
      <c r="BD16" s="211">
        <f t="shared" si="15"/>
        <v>0</v>
      </c>
      <c r="BE16" s="211">
        <f t="shared" si="15"/>
        <v>0</v>
      </c>
      <c r="BF16" s="211">
        <f t="shared" si="15"/>
        <v>0</v>
      </c>
      <c r="BG16" s="211">
        <f t="shared" si="15"/>
        <v>0</v>
      </c>
      <c r="BH16" s="211">
        <f t="shared" si="15"/>
        <v>0</v>
      </c>
      <c r="BI16" s="211">
        <f t="shared" si="15"/>
        <v>0</v>
      </c>
      <c r="BJ16" s="211">
        <f t="shared" si="15"/>
        <v>0</v>
      </c>
      <c r="BK16" s="211">
        <f t="shared" si="15"/>
        <v>0</v>
      </c>
      <c r="BL16" s="211">
        <f t="shared" si="15"/>
        <v>0</v>
      </c>
      <c r="BM16" s="211">
        <f t="shared" si="15"/>
        <v>0</v>
      </c>
      <c r="BN16" s="211">
        <f t="shared" si="15"/>
        <v>0</v>
      </c>
      <c r="BO16" s="211">
        <f t="shared" si="15"/>
        <v>0</v>
      </c>
      <c r="BP16" s="131"/>
      <c r="BQ16" s="308">
        <f t="shared" si="16"/>
        <v>118</v>
      </c>
      <c r="BR16" s="308">
        <f t="shared" si="17"/>
        <v>6</v>
      </c>
      <c r="BS16" s="131"/>
      <c r="BT16" s="131"/>
      <c r="BU16" s="131"/>
    </row>
    <row r="17" spans="1:73" s="177" customFormat="1" ht="15" customHeight="1" x14ac:dyDescent="0.25">
      <c r="A17" s="131"/>
      <c r="B17" s="241">
        <f t="shared" si="18"/>
        <v>7</v>
      </c>
      <c r="C17" s="242">
        <f t="shared" si="19"/>
        <v>13051.94</v>
      </c>
      <c r="D17" s="256">
        <v>45996</v>
      </c>
      <c r="E17" s="257">
        <v>1190</v>
      </c>
      <c r="F17" s="247">
        <f t="shared" si="0"/>
        <v>188.37</v>
      </c>
      <c r="G17" s="266" t="s">
        <v>217</v>
      </c>
      <c r="H17" s="267" t="s">
        <v>349</v>
      </c>
      <c r="I17" s="267" t="s">
        <v>350</v>
      </c>
      <c r="J17" s="268" t="s">
        <v>351</v>
      </c>
      <c r="K17" s="244">
        <f t="shared" si="1"/>
        <v>7</v>
      </c>
      <c r="L17" s="245">
        <f t="shared" si="2"/>
        <v>188.37</v>
      </c>
      <c r="M17" s="280">
        <v>188.37</v>
      </c>
      <c r="N17" s="281" t="s">
        <v>110</v>
      </c>
      <c r="O17" s="323" t="s">
        <v>203</v>
      </c>
      <c r="P17" s="323"/>
      <c r="Q17" s="283" t="s">
        <v>111</v>
      </c>
      <c r="R17" s="280"/>
      <c r="S17" s="281" t="s">
        <v>110</v>
      </c>
      <c r="T17" s="323"/>
      <c r="U17" s="323"/>
      <c r="V17" s="283" t="s">
        <v>111</v>
      </c>
      <c r="W17" s="246">
        <f t="shared" si="3"/>
        <v>7</v>
      </c>
      <c r="X17" s="285"/>
      <c r="Y17" s="281" t="s">
        <v>110</v>
      </c>
      <c r="Z17" s="284"/>
      <c r="AA17" s="284"/>
      <c r="AB17" s="283" t="s">
        <v>111</v>
      </c>
      <c r="AC17" s="285"/>
      <c r="AD17" s="267" t="s">
        <v>110</v>
      </c>
      <c r="AE17" s="284"/>
      <c r="AF17" s="284"/>
      <c r="AG17" s="268" t="s">
        <v>111</v>
      </c>
      <c r="AH17" s="46"/>
      <c r="AI17" s="131">
        <f t="shared" si="4"/>
        <v>188.37</v>
      </c>
      <c r="AJ17" s="131">
        <f t="shared" si="5"/>
        <v>0</v>
      </c>
      <c r="AK17" s="131">
        <f t="shared" si="6"/>
        <v>0</v>
      </c>
      <c r="AL17" s="131">
        <f t="shared" si="7"/>
        <v>0</v>
      </c>
      <c r="AM17" s="131"/>
      <c r="AN17" s="142" t="str">
        <f>IF(OR(Summary!$C31=0,Summary!$C31=""),"fnord",Summary!$C31)</f>
        <v>Other Assets</v>
      </c>
      <c r="AO17" s="143">
        <f t="shared" si="8"/>
        <v>0</v>
      </c>
      <c r="AP17" s="142" t="str">
        <f>IF(OR(Summary!$G16=0,Summary!$G16=""),"fnord",Summary!$G16)</f>
        <v>fnord</v>
      </c>
      <c r="AQ17" s="146">
        <f t="shared" si="9"/>
        <v>0</v>
      </c>
      <c r="AR17" s="220" t="s">
        <v>188</v>
      </c>
      <c r="AS17" s="144">
        <f t="shared" si="20"/>
        <v>2196</v>
      </c>
      <c r="AT17" s="145" t="s">
        <v>189</v>
      </c>
      <c r="AU17" s="144">
        <f t="shared" si="10"/>
        <v>0</v>
      </c>
      <c r="AV17" s="145">
        <f t="shared" si="11"/>
        <v>0</v>
      </c>
      <c r="AW17" s="214">
        <f t="shared" si="12"/>
        <v>0</v>
      </c>
      <c r="AX17" s="209">
        <f t="shared" si="13"/>
        <v>1</v>
      </c>
      <c r="AY17" s="214">
        <f t="shared" si="14"/>
        <v>0</v>
      </c>
      <c r="AZ17" s="131"/>
      <c r="BA17" s="210"/>
      <c r="BB17" s="211">
        <f t="shared" si="15"/>
        <v>188.37</v>
      </c>
      <c r="BC17" s="211">
        <f t="shared" si="15"/>
        <v>0</v>
      </c>
      <c r="BD17" s="211">
        <f t="shared" si="15"/>
        <v>0</v>
      </c>
      <c r="BE17" s="211">
        <f t="shared" si="15"/>
        <v>0</v>
      </c>
      <c r="BF17" s="211">
        <f t="shared" si="15"/>
        <v>0</v>
      </c>
      <c r="BG17" s="211">
        <f t="shared" si="15"/>
        <v>0</v>
      </c>
      <c r="BH17" s="211">
        <f t="shared" si="15"/>
        <v>0</v>
      </c>
      <c r="BI17" s="211">
        <f t="shared" si="15"/>
        <v>0</v>
      </c>
      <c r="BJ17" s="211">
        <f t="shared" si="15"/>
        <v>0</v>
      </c>
      <c r="BK17" s="211">
        <f t="shared" si="15"/>
        <v>0</v>
      </c>
      <c r="BL17" s="211">
        <f t="shared" si="15"/>
        <v>0</v>
      </c>
      <c r="BM17" s="211">
        <f t="shared" si="15"/>
        <v>0</v>
      </c>
      <c r="BN17" s="211">
        <f t="shared" si="15"/>
        <v>0</v>
      </c>
      <c r="BO17" s="211">
        <f t="shared" si="15"/>
        <v>0</v>
      </c>
      <c r="BP17" s="131"/>
      <c r="BQ17" s="308">
        <f t="shared" si="16"/>
        <v>188.37</v>
      </c>
      <c r="BR17" s="308">
        <f t="shared" si="17"/>
        <v>7</v>
      </c>
      <c r="BS17" s="131"/>
      <c r="BT17" s="131"/>
      <c r="BU17" s="131"/>
    </row>
    <row r="18" spans="1:73" s="177" customFormat="1" ht="15" customHeight="1" x14ac:dyDescent="0.25">
      <c r="A18" s="131"/>
      <c r="B18" s="241">
        <f t="shared" si="18"/>
        <v>8</v>
      </c>
      <c r="C18" s="242">
        <f t="shared" si="19"/>
        <v>13093.19</v>
      </c>
      <c r="D18" s="256">
        <v>45996</v>
      </c>
      <c r="E18" s="257"/>
      <c r="F18" s="247">
        <f t="shared" si="0"/>
        <v>41.25</v>
      </c>
      <c r="G18" s="266" t="s">
        <v>222</v>
      </c>
      <c r="H18" s="267" t="s">
        <v>200</v>
      </c>
      <c r="I18" s="267" t="s">
        <v>201</v>
      </c>
      <c r="J18" s="268" t="s">
        <v>352</v>
      </c>
      <c r="K18" s="244">
        <f t="shared" si="1"/>
        <v>8</v>
      </c>
      <c r="L18" s="245">
        <f t="shared" si="2"/>
        <v>41.25</v>
      </c>
      <c r="M18" s="280">
        <v>41.25</v>
      </c>
      <c r="N18" s="281" t="s">
        <v>110</v>
      </c>
      <c r="O18" s="323" t="s">
        <v>168</v>
      </c>
      <c r="P18" s="323"/>
      <c r="Q18" s="283" t="s">
        <v>111</v>
      </c>
      <c r="R18" s="280"/>
      <c r="S18" s="281" t="s">
        <v>110</v>
      </c>
      <c r="T18" s="323"/>
      <c r="U18" s="323"/>
      <c r="V18" s="283" t="s">
        <v>111</v>
      </c>
      <c r="W18" s="246">
        <f t="shared" si="3"/>
        <v>8</v>
      </c>
      <c r="X18" s="285"/>
      <c r="Y18" s="281" t="s">
        <v>110</v>
      </c>
      <c r="Z18" s="284"/>
      <c r="AA18" s="284"/>
      <c r="AB18" s="283" t="s">
        <v>111</v>
      </c>
      <c r="AC18" s="285"/>
      <c r="AD18" s="267" t="s">
        <v>110</v>
      </c>
      <c r="AE18" s="284"/>
      <c r="AF18" s="284"/>
      <c r="AG18" s="268" t="s">
        <v>111</v>
      </c>
      <c r="AH18" s="46"/>
      <c r="AI18" s="131">
        <f t="shared" si="4"/>
        <v>41.25</v>
      </c>
      <c r="AJ18" s="131">
        <f t="shared" si="5"/>
        <v>0</v>
      </c>
      <c r="AK18" s="131">
        <f t="shared" si="6"/>
        <v>0</v>
      </c>
      <c r="AL18" s="131">
        <f t="shared" si="7"/>
        <v>0</v>
      </c>
      <c r="AM18" s="131"/>
      <c r="AN18" s="142" t="str">
        <f>IF(OR(Summary!$C32=0,Summary!$C32=""),"fnord",Summary!$C32)</f>
        <v>Newsletter Liability</v>
      </c>
      <c r="AO18" s="143">
        <f t="shared" si="8"/>
        <v>0</v>
      </c>
      <c r="AP18" s="142" t="str">
        <f>IF(OR(Summary!$G17=0,Summary!$G17=""),"fnord",Summary!$G17)</f>
        <v>fnord</v>
      </c>
      <c r="AQ18" s="146">
        <f t="shared" si="9"/>
        <v>0</v>
      </c>
      <c r="AR18" s="220" t="s">
        <v>196</v>
      </c>
      <c r="AS18" s="144">
        <f t="shared" si="20"/>
        <v>1804.19</v>
      </c>
      <c r="AT18" s="145" t="s">
        <v>197</v>
      </c>
      <c r="AU18" s="144">
        <f t="shared" si="10"/>
        <v>35.25</v>
      </c>
      <c r="AV18" s="145">
        <f t="shared" si="11"/>
        <v>0</v>
      </c>
      <c r="AW18" s="214">
        <f t="shared" si="12"/>
        <v>0</v>
      </c>
      <c r="AX18" s="209">
        <f t="shared" si="13"/>
        <v>1</v>
      </c>
      <c r="AY18" s="214">
        <f t="shared" si="14"/>
        <v>1</v>
      </c>
      <c r="AZ18" s="131"/>
      <c r="BA18" s="210" t="s">
        <v>137</v>
      </c>
      <c r="BB18" s="211">
        <f t="shared" si="15"/>
        <v>41.25</v>
      </c>
      <c r="BC18" s="211">
        <f t="shared" si="15"/>
        <v>0</v>
      </c>
      <c r="BD18" s="211">
        <f t="shared" si="15"/>
        <v>0</v>
      </c>
      <c r="BE18" s="211">
        <f t="shared" si="15"/>
        <v>0</v>
      </c>
      <c r="BF18" s="211">
        <f t="shared" si="15"/>
        <v>0</v>
      </c>
      <c r="BG18" s="211">
        <f t="shared" si="15"/>
        <v>0</v>
      </c>
      <c r="BH18" s="211">
        <f t="shared" si="15"/>
        <v>0</v>
      </c>
      <c r="BI18" s="211">
        <f t="shared" si="15"/>
        <v>0</v>
      </c>
      <c r="BJ18" s="211">
        <f t="shared" si="15"/>
        <v>0</v>
      </c>
      <c r="BK18" s="211">
        <f t="shared" si="15"/>
        <v>0</v>
      </c>
      <c r="BL18" s="211">
        <f t="shared" si="15"/>
        <v>0</v>
      </c>
      <c r="BM18" s="211">
        <f t="shared" si="15"/>
        <v>0</v>
      </c>
      <c r="BN18" s="211">
        <f t="shared" si="15"/>
        <v>0</v>
      </c>
      <c r="BO18" s="211">
        <f t="shared" si="15"/>
        <v>0</v>
      </c>
      <c r="BP18" s="131"/>
      <c r="BQ18" s="308">
        <f t="shared" si="16"/>
        <v>41.25</v>
      </c>
      <c r="BR18" s="308">
        <f t="shared" si="17"/>
        <v>8</v>
      </c>
      <c r="BS18" s="131"/>
      <c r="BT18" s="131"/>
      <c r="BU18" s="131"/>
    </row>
    <row r="19" spans="1:73" s="177" customFormat="1" ht="15" customHeight="1" x14ac:dyDescent="0.25">
      <c r="A19" s="131"/>
      <c r="B19" s="241">
        <f t="shared" si="18"/>
        <v>9</v>
      </c>
      <c r="C19" s="242">
        <f t="shared" si="19"/>
        <v>12893.19</v>
      </c>
      <c r="D19" s="256">
        <v>45999</v>
      </c>
      <c r="E19" s="257">
        <v>1114</v>
      </c>
      <c r="F19" s="247">
        <f t="shared" si="0"/>
        <v>-200</v>
      </c>
      <c r="G19" s="266" t="s">
        <v>217</v>
      </c>
      <c r="H19" s="267" t="s">
        <v>353</v>
      </c>
      <c r="I19" s="267" t="s">
        <v>303</v>
      </c>
      <c r="J19" s="268" t="s">
        <v>354</v>
      </c>
      <c r="K19" s="244">
        <f t="shared" si="1"/>
        <v>9</v>
      </c>
      <c r="L19" s="245">
        <f t="shared" si="2"/>
        <v>-200</v>
      </c>
      <c r="M19" s="280">
        <v>200</v>
      </c>
      <c r="N19" s="281" t="s">
        <v>110</v>
      </c>
      <c r="O19" s="323"/>
      <c r="P19" s="323" t="s">
        <v>245</v>
      </c>
      <c r="Q19" s="283" t="s">
        <v>111</v>
      </c>
      <c r="R19" s="280"/>
      <c r="S19" s="281" t="s">
        <v>110</v>
      </c>
      <c r="T19" s="323"/>
      <c r="U19" s="323"/>
      <c r="V19" s="283" t="s">
        <v>111</v>
      </c>
      <c r="W19" s="246">
        <f t="shared" si="3"/>
        <v>9</v>
      </c>
      <c r="X19" s="285"/>
      <c r="Y19" s="281" t="s">
        <v>110</v>
      </c>
      <c r="Z19" s="284"/>
      <c r="AA19" s="284"/>
      <c r="AB19" s="283" t="s">
        <v>111</v>
      </c>
      <c r="AC19" s="285"/>
      <c r="AD19" s="267" t="s">
        <v>110</v>
      </c>
      <c r="AE19" s="284"/>
      <c r="AF19" s="284"/>
      <c r="AG19" s="268" t="s">
        <v>111</v>
      </c>
      <c r="AH19" s="46"/>
      <c r="AI19" s="131">
        <f t="shared" si="4"/>
        <v>-200</v>
      </c>
      <c r="AJ19" s="131">
        <f t="shared" si="5"/>
        <v>0</v>
      </c>
      <c r="AK19" s="131">
        <f t="shared" si="6"/>
        <v>0</v>
      </c>
      <c r="AL19" s="131">
        <f t="shared" si="7"/>
        <v>0</v>
      </c>
      <c r="AM19" s="131"/>
      <c r="AN19" s="142" t="str">
        <f>IF(OR(Summary!$C33=0,Summary!$C33=""),"fnord",Summary!$C33)</f>
        <v>Deferred Revenue</v>
      </c>
      <c r="AO19" s="143">
        <f t="shared" si="8"/>
        <v>0</v>
      </c>
      <c r="AP19" s="142" t="str">
        <f>IF(OR(Summary!$G18=0,Summary!$G18=""),"fnord",Summary!$G18)</f>
        <v>fnord</v>
      </c>
      <c r="AQ19" s="146">
        <f t="shared" si="9"/>
        <v>0</v>
      </c>
      <c r="AR19" s="220" t="s">
        <v>203</v>
      </c>
      <c r="AS19" s="144">
        <f t="shared" si="20"/>
        <v>458.37</v>
      </c>
      <c r="AT19" s="145" t="s">
        <v>204</v>
      </c>
      <c r="AU19" s="144">
        <f t="shared" si="10"/>
        <v>0</v>
      </c>
      <c r="AV19" s="145">
        <f t="shared" si="11"/>
        <v>0</v>
      </c>
      <c r="AW19" s="214">
        <f t="shared" si="12"/>
        <v>0</v>
      </c>
      <c r="AX19" s="209">
        <f t="shared" si="13"/>
        <v>2</v>
      </c>
      <c r="AY19" s="214">
        <f t="shared" si="14"/>
        <v>0</v>
      </c>
      <c r="AZ19" s="131"/>
      <c r="BA19" s="210" t="s">
        <v>205</v>
      </c>
      <c r="BB19" s="211">
        <f t="shared" si="15"/>
        <v>-200</v>
      </c>
      <c r="BC19" s="211">
        <f t="shared" si="15"/>
        <v>0</v>
      </c>
      <c r="BD19" s="211">
        <f t="shared" si="15"/>
        <v>0</v>
      </c>
      <c r="BE19" s="211">
        <f t="shared" si="15"/>
        <v>0</v>
      </c>
      <c r="BF19" s="211">
        <f t="shared" si="15"/>
        <v>0</v>
      </c>
      <c r="BG19" s="211">
        <f t="shared" si="15"/>
        <v>0</v>
      </c>
      <c r="BH19" s="211">
        <f t="shared" si="15"/>
        <v>0</v>
      </c>
      <c r="BI19" s="211">
        <f t="shared" si="15"/>
        <v>0</v>
      </c>
      <c r="BJ19" s="211">
        <f t="shared" si="15"/>
        <v>0</v>
      </c>
      <c r="BK19" s="211">
        <f t="shared" si="15"/>
        <v>0</v>
      </c>
      <c r="BL19" s="211">
        <f t="shared" si="15"/>
        <v>0</v>
      </c>
      <c r="BM19" s="211">
        <f t="shared" si="15"/>
        <v>0</v>
      </c>
      <c r="BN19" s="211">
        <f t="shared" si="15"/>
        <v>0</v>
      </c>
      <c r="BO19" s="211">
        <f t="shared" si="15"/>
        <v>0</v>
      </c>
      <c r="BP19" s="131"/>
      <c r="BQ19" s="308">
        <f t="shared" si="16"/>
        <v>200</v>
      </c>
      <c r="BR19" s="308">
        <f t="shared" si="17"/>
        <v>9</v>
      </c>
      <c r="BS19" s="131"/>
      <c r="BT19" s="131"/>
      <c r="BU19" s="131"/>
    </row>
    <row r="20" spans="1:73" s="177" customFormat="1" ht="15" customHeight="1" x14ac:dyDescent="0.25">
      <c r="A20" s="131"/>
      <c r="B20" s="241">
        <f t="shared" si="18"/>
        <v>10</v>
      </c>
      <c r="C20" s="242">
        <f t="shared" si="19"/>
        <v>12393.19</v>
      </c>
      <c r="D20" s="256">
        <v>45999</v>
      </c>
      <c r="E20" s="257">
        <v>1110</v>
      </c>
      <c r="F20" s="247">
        <f t="shared" si="0"/>
        <v>-500</v>
      </c>
      <c r="G20" s="266" t="s">
        <v>217</v>
      </c>
      <c r="H20" s="267" t="s">
        <v>355</v>
      </c>
      <c r="I20" s="267" t="s">
        <v>356</v>
      </c>
      <c r="J20" s="268" t="s">
        <v>357</v>
      </c>
      <c r="K20" s="244">
        <f t="shared" si="1"/>
        <v>10</v>
      </c>
      <c r="L20" s="245">
        <f t="shared" si="2"/>
        <v>-500</v>
      </c>
      <c r="M20" s="280">
        <v>500</v>
      </c>
      <c r="N20" s="281" t="s">
        <v>110</v>
      </c>
      <c r="O20" s="323"/>
      <c r="P20" s="323" t="s">
        <v>245</v>
      </c>
      <c r="Q20" s="283" t="s">
        <v>111</v>
      </c>
      <c r="R20" s="280"/>
      <c r="S20" s="281" t="s">
        <v>110</v>
      </c>
      <c r="T20" s="323"/>
      <c r="U20" s="323"/>
      <c r="V20" s="283" t="s">
        <v>111</v>
      </c>
      <c r="W20" s="246">
        <f t="shared" si="3"/>
        <v>10</v>
      </c>
      <c r="X20" s="285"/>
      <c r="Y20" s="281" t="s">
        <v>110</v>
      </c>
      <c r="Z20" s="284"/>
      <c r="AA20" s="284"/>
      <c r="AB20" s="283" t="s">
        <v>111</v>
      </c>
      <c r="AC20" s="285"/>
      <c r="AD20" s="267" t="s">
        <v>110</v>
      </c>
      <c r="AE20" s="284"/>
      <c r="AF20" s="284"/>
      <c r="AG20" s="268" t="s">
        <v>111</v>
      </c>
      <c r="AH20" s="46"/>
      <c r="AI20" s="131">
        <f t="shared" si="4"/>
        <v>-500</v>
      </c>
      <c r="AJ20" s="131">
        <f t="shared" si="5"/>
        <v>0</v>
      </c>
      <c r="AK20" s="131">
        <f t="shared" si="6"/>
        <v>0</v>
      </c>
      <c r="AL20" s="131">
        <f t="shared" si="7"/>
        <v>0</v>
      </c>
      <c r="AM20" s="131"/>
      <c r="AN20" s="142" t="str">
        <f>IF(OR(Summary!$C34=0,Summary!$C34=""),"fnord",Summary!$C34)</f>
        <v>Payables</v>
      </c>
      <c r="AO20" s="143">
        <f t="shared" si="8"/>
        <v>0</v>
      </c>
      <c r="AP20" s="142" t="str">
        <f>IF(OR(Summary!$G19=0,Summary!$G19=""),"fnord",Summary!$G19)</f>
        <v>fnord</v>
      </c>
      <c r="AQ20" s="146">
        <f t="shared" si="9"/>
        <v>0</v>
      </c>
      <c r="AR20" s="220" t="s">
        <v>208</v>
      </c>
      <c r="AS20" s="144">
        <f t="shared" si="20"/>
        <v>0</v>
      </c>
      <c r="AT20" s="145" t="s">
        <v>209</v>
      </c>
      <c r="AU20" s="144">
        <f t="shared" si="10"/>
        <v>0</v>
      </c>
      <c r="AV20" s="145">
        <f t="shared" si="11"/>
        <v>0</v>
      </c>
      <c r="AW20" s="214">
        <f t="shared" si="12"/>
        <v>0</v>
      </c>
      <c r="AX20" s="209">
        <f t="shared" si="13"/>
        <v>0</v>
      </c>
      <c r="AY20" s="214">
        <f t="shared" si="14"/>
        <v>0</v>
      </c>
      <c r="AZ20" s="131"/>
      <c r="BA20" s="210" t="s">
        <v>210</v>
      </c>
      <c r="BB20" s="211">
        <f t="shared" si="15"/>
        <v>-500</v>
      </c>
      <c r="BC20" s="211">
        <f t="shared" si="15"/>
        <v>0</v>
      </c>
      <c r="BD20" s="211">
        <f t="shared" si="15"/>
        <v>0</v>
      </c>
      <c r="BE20" s="211">
        <f t="shared" si="15"/>
        <v>0</v>
      </c>
      <c r="BF20" s="211">
        <f t="shared" si="15"/>
        <v>0</v>
      </c>
      <c r="BG20" s="211">
        <f t="shared" si="15"/>
        <v>0</v>
      </c>
      <c r="BH20" s="211">
        <f t="shared" si="15"/>
        <v>0</v>
      </c>
      <c r="BI20" s="211">
        <f t="shared" si="15"/>
        <v>0</v>
      </c>
      <c r="BJ20" s="211">
        <f t="shared" si="15"/>
        <v>0</v>
      </c>
      <c r="BK20" s="211">
        <f t="shared" si="15"/>
        <v>0</v>
      </c>
      <c r="BL20" s="211">
        <f t="shared" si="15"/>
        <v>0</v>
      </c>
      <c r="BM20" s="211">
        <f t="shared" si="15"/>
        <v>0</v>
      </c>
      <c r="BN20" s="211">
        <f t="shared" si="15"/>
        <v>0</v>
      </c>
      <c r="BO20" s="211">
        <f t="shared" si="15"/>
        <v>0</v>
      </c>
      <c r="BP20" s="131"/>
      <c r="BQ20" s="308">
        <f t="shared" si="16"/>
        <v>500</v>
      </c>
      <c r="BR20" s="308">
        <f t="shared" si="17"/>
        <v>10</v>
      </c>
      <c r="BS20" s="131"/>
      <c r="BT20" s="131"/>
      <c r="BU20" s="131"/>
    </row>
    <row r="21" spans="1:73" s="177" customFormat="1" ht="15" customHeight="1" x14ac:dyDescent="0.25">
      <c r="A21" s="131"/>
      <c r="B21" s="241">
        <f t="shared" si="18"/>
        <v>11</v>
      </c>
      <c r="C21" s="242">
        <f t="shared" si="19"/>
        <v>12357.94</v>
      </c>
      <c r="D21" s="256">
        <v>46001</v>
      </c>
      <c r="E21" s="257">
        <v>1113</v>
      </c>
      <c r="F21" s="247">
        <f t="shared" si="0"/>
        <v>-35.25</v>
      </c>
      <c r="G21" s="266" t="s">
        <v>217</v>
      </c>
      <c r="H21" s="267" t="s">
        <v>358</v>
      </c>
      <c r="I21" s="267" t="s">
        <v>359</v>
      </c>
      <c r="J21" s="268" t="s">
        <v>360</v>
      </c>
      <c r="K21" s="244">
        <f t="shared" si="1"/>
        <v>11</v>
      </c>
      <c r="L21" s="245">
        <f t="shared" si="2"/>
        <v>-35.25</v>
      </c>
      <c r="M21" s="280">
        <v>35.25</v>
      </c>
      <c r="N21" s="281" t="s">
        <v>110</v>
      </c>
      <c r="O21" s="323"/>
      <c r="P21" s="323" t="s">
        <v>197</v>
      </c>
      <c r="Q21" s="283" t="s">
        <v>111</v>
      </c>
      <c r="R21" s="280"/>
      <c r="S21" s="281" t="s">
        <v>110</v>
      </c>
      <c r="T21" s="323"/>
      <c r="U21" s="323"/>
      <c r="V21" s="283" t="s">
        <v>111</v>
      </c>
      <c r="W21" s="246">
        <f t="shared" si="3"/>
        <v>11</v>
      </c>
      <c r="X21" s="285"/>
      <c r="Y21" s="281" t="s">
        <v>110</v>
      </c>
      <c r="Z21" s="284"/>
      <c r="AA21" s="284"/>
      <c r="AB21" s="283" t="s">
        <v>111</v>
      </c>
      <c r="AC21" s="285"/>
      <c r="AD21" s="267" t="s">
        <v>110</v>
      </c>
      <c r="AE21" s="284"/>
      <c r="AF21" s="284"/>
      <c r="AG21" s="268" t="s">
        <v>111</v>
      </c>
      <c r="AH21" s="46"/>
      <c r="AI21" s="131">
        <f t="shared" si="4"/>
        <v>-35.25</v>
      </c>
      <c r="AJ21" s="131">
        <f t="shared" si="5"/>
        <v>0</v>
      </c>
      <c r="AK21" s="131">
        <f t="shared" si="6"/>
        <v>0</v>
      </c>
      <c r="AL21" s="131">
        <f t="shared" si="7"/>
        <v>0</v>
      </c>
      <c r="AM21" s="131"/>
      <c r="AN21" s="142" t="str">
        <f>IF(OR(Summary!$C35=0,Summary!$C35=""),"fnord",Summary!$C35)</f>
        <v>Other Liabilities</v>
      </c>
      <c r="AO21" s="143">
        <f t="shared" si="8"/>
        <v>0</v>
      </c>
      <c r="AP21" s="142" t="str">
        <f>IF(OR(Summary!$G20=0,Summary!$G20=""),"fnord",Summary!$G20)</f>
        <v>fnord</v>
      </c>
      <c r="AQ21" s="146">
        <f t="shared" si="9"/>
        <v>0</v>
      </c>
      <c r="AR21" s="220" t="s">
        <v>215</v>
      </c>
      <c r="AS21" s="144">
        <f t="shared" si="20"/>
        <v>0</v>
      </c>
      <c r="AT21" s="145" t="s">
        <v>216</v>
      </c>
      <c r="AU21" s="144">
        <f t="shared" si="10"/>
        <v>0</v>
      </c>
      <c r="AV21" s="145">
        <f t="shared" si="11"/>
        <v>0</v>
      </c>
      <c r="AW21" s="214">
        <f t="shared" si="12"/>
        <v>0</v>
      </c>
      <c r="AX21" s="209">
        <f t="shared" si="13"/>
        <v>0</v>
      </c>
      <c r="AY21" s="214">
        <f t="shared" si="14"/>
        <v>0</v>
      </c>
      <c r="AZ21" s="131"/>
      <c r="BA21" s="210" t="s">
        <v>217</v>
      </c>
      <c r="BB21" s="211">
        <f t="shared" ref="BB21:BO30" si="21">IF($N21=BB$10,IF($O21 = "",$M21 * -1,$M21),0)+IF($S21=BB$10,IF($T21 = "",$R21 * -1,$R21),0)+IF($Y21=BB$10,IF($Z21 = "",$X21 * -1,$X21),0)+IF($AD21=BB$10,IF($AE21 = "",$AC21* -1,$AC21 ),0)</f>
        <v>-35.25</v>
      </c>
      <c r="BC21" s="211">
        <f t="shared" si="21"/>
        <v>0</v>
      </c>
      <c r="BD21" s="211">
        <f t="shared" si="21"/>
        <v>0</v>
      </c>
      <c r="BE21" s="211">
        <f t="shared" si="21"/>
        <v>0</v>
      </c>
      <c r="BF21" s="211">
        <f t="shared" si="21"/>
        <v>0</v>
      </c>
      <c r="BG21" s="211">
        <f t="shared" si="21"/>
        <v>0</v>
      </c>
      <c r="BH21" s="211">
        <f t="shared" si="21"/>
        <v>0</v>
      </c>
      <c r="BI21" s="211">
        <f t="shared" si="21"/>
        <v>0</v>
      </c>
      <c r="BJ21" s="211">
        <f t="shared" si="21"/>
        <v>0</v>
      </c>
      <c r="BK21" s="211">
        <f t="shared" si="21"/>
        <v>0</v>
      </c>
      <c r="BL21" s="211">
        <f t="shared" si="21"/>
        <v>0</v>
      </c>
      <c r="BM21" s="211">
        <f t="shared" si="21"/>
        <v>0</v>
      </c>
      <c r="BN21" s="211">
        <f t="shared" si="21"/>
        <v>0</v>
      </c>
      <c r="BO21" s="211">
        <f t="shared" si="21"/>
        <v>0</v>
      </c>
      <c r="BP21" s="131"/>
      <c r="BQ21" s="308">
        <f t="shared" si="16"/>
        <v>35.25</v>
      </c>
      <c r="BR21" s="308">
        <f t="shared" si="17"/>
        <v>11</v>
      </c>
      <c r="BS21" s="131"/>
      <c r="BT21" s="131"/>
      <c r="BU21" s="131"/>
    </row>
    <row r="22" spans="1:73" s="177" customFormat="1" ht="15" customHeight="1" x14ac:dyDescent="0.25">
      <c r="A22" s="131"/>
      <c r="B22" s="241">
        <f t="shared" si="18"/>
        <v>12</v>
      </c>
      <c r="C22" s="242">
        <f t="shared" si="19"/>
        <v>10157.94</v>
      </c>
      <c r="D22" s="256">
        <v>46001</v>
      </c>
      <c r="E22" s="257">
        <v>1115</v>
      </c>
      <c r="F22" s="247">
        <f t="shared" si="0"/>
        <v>-2200</v>
      </c>
      <c r="G22" s="266" t="s">
        <v>217</v>
      </c>
      <c r="H22" s="267" t="s">
        <v>361</v>
      </c>
      <c r="I22" s="267" t="s">
        <v>362</v>
      </c>
      <c r="J22" s="268" t="s">
        <v>316</v>
      </c>
      <c r="K22" s="244">
        <f t="shared" si="1"/>
        <v>12</v>
      </c>
      <c r="L22" s="245">
        <f t="shared" si="2"/>
        <v>-2200</v>
      </c>
      <c r="M22" s="280">
        <v>2200</v>
      </c>
      <c r="N22" s="281" t="s">
        <v>110</v>
      </c>
      <c r="O22" s="323"/>
      <c r="P22" s="323" t="s">
        <v>187</v>
      </c>
      <c r="Q22" s="283" t="s">
        <v>111</v>
      </c>
      <c r="R22" s="280"/>
      <c r="S22" s="281" t="s">
        <v>110</v>
      </c>
      <c r="T22" s="323"/>
      <c r="U22" s="323"/>
      <c r="V22" s="283" t="s">
        <v>111</v>
      </c>
      <c r="W22" s="246">
        <f t="shared" si="3"/>
        <v>12</v>
      </c>
      <c r="X22" s="285"/>
      <c r="Y22" s="281" t="s">
        <v>110</v>
      </c>
      <c r="Z22" s="284"/>
      <c r="AA22" s="284"/>
      <c r="AB22" s="283" t="s">
        <v>111</v>
      </c>
      <c r="AC22" s="285"/>
      <c r="AD22" s="267" t="s">
        <v>110</v>
      </c>
      <c r="AE22" s="284"/>
      <c r="AF22" s="284"/>
      <c r="AG22" s="268" t="s">
        <v>111</v>
      </c>
      <c r="AH22" s="46"/>
      <c r="AI22" s="131">
        <f t="shared" si="4"/>
        <v>-2200</v>
      </c>
      <c r="AJ22" s="131">
        <f t="shared" si="5"/>
        <v>0</v>
      </c>
      <c r="AK22" s="131">
        <f t="shared" si="6"/>
        <v>0</v>
      </c>
      <c r="AL22" s="131">
        <f t="shared" si="7"/>
        <v>0</v>
      </c>
      <c r="AM22" s="131"/>
      <c r="AN22" s="142" t="str">
        <f>IF(OR(Summary!$C11=0,Summary!$C11=""),"fnord",Summary!$C11)</f>
        <v>Undeposited funds</v>
      </c>
      <c r="AO22" s="143">
        <f t="shared" si="8"/>
        <v>0</v>
      </c>
      <c r="AP22" s="142" t="str">
        <f>IF(OR(Summary!$G21=0,Summary!$G21=""),"fnord",Summary!$G21)</f>
        <v>fnord</v>
      </c>
      <c r="AQ22" s="146">
        <f t="shared" si="9"/>
        <v>0</v>
      </c>
      <c r="AR22" s="220" t="s">
        <v>220</v>
      </c>
      <c r="AS22" s="144">
        <f t="shared" si="20"/>
        <v>0</v>
      </c>
      <c r="AT22" s="145" t="s">
        <v>221</v>
      </c>
      <c r="AU22" s="144">
        <f t="shared" si="10"/>
        <v>0</v>
      </c>
      <c r="AV22" s="145">
        <f t="shared" si="11"/>
        <v>0</v>
      </c>
      <c r="AW22" s="214">
        <f t="shared" si="12"/>
        <v>0</v>
      </c>
      <c r="AX22" s="209">
        <f t="shared" si="13"/>
        <v>0</v>
      </c>
      <c r="AY22" s="214">
        <f t="shared" si="14"/>
        <v>0</v>
      </c>
      <c r="AZ22" s="131"/>
      <c r="BA22" s="210" t="s">
        <v>222</v>
      </c>
      <c r="BB22" s="211">
        <f t="shared" si="21"/>
        <v>-2200</v>
      </c>
      <c r="BC22" s="211">
        <f t="shared" si="21"/>
        <v>0</v>
      </c>
      <c r="BD22" s="211">
        <f t="shared" si="21"/>
        <v>0</v>
      </c>
      <c r="BE22" s="211">
        <f t="shared" si="21"/>
        <v>0</v>
      </c>
      <c r="BF22" s="211">
        <f t="shared" si="21"/>
        <v>0</v>
      </c>
      <c r="BG22" s="211">
        <f t="shared" si="21"/>
        <v>0</v>
      </c>
      <c r="BH22" s="211">
        <f t="shared" si="21"/>
        <v>0</v>
      </c>
      <c r="BI22" s="211">
        <f t="shared" si="21"/>
        <v>0</v>
      </c>
      <c r="BJ22" s="211">
        <f t="shared" si="21"/>
        <v>0</v>
      </c>
      <c r="BK22" s="211">
        <f t="shared" si="21"/>
        <v>0</v>
      </c>
      <c r="BL22" s="211">
        <f t="shared" si="21"/>
        <v>0</v>
      </c>
      <c r="BM22" s="211">
        <f t="shared" si="21"/>
        <v>0</v>
      </c>
      <c r="BN22" s="211">
        <f t="shared" si="21"/>
        <v>0</v>
      </c>
      <c r="BO22" s="211">
        <f t="shared" si="21"/>
        <v>0</v>
      </c>
      <c r="BP22" s="131"/>
      <c r="BQ22" s="308">
        <f t="shared" si="16"/>
        <v>2200</v>
      </c>
      <c r="BR22" s="308">
        <f t="shared" si="17"/>
        <v>12</v>
      </c>
      <c r="BS22" s="131"/>
      <c r="BT22" s="131"/>
      <c r="BU22" s="131"/>
    </row>
    <row r="23" spans="1:73" s="177" customFormat="1" ht="15" customHeight="1" x14ac:dyDescent="0.25">
      <c r="A23" s="131"/>
      <c r="B23" s="241">
        <f t="shared" si="18"/>
        <v>13</v>
      </c>
      <c r="C23" s="242">
        <f t="shared" si="19"/>
        <v>8257.94</v>
      </c>
      <c r="D23" s="256">
        <v>46001</v>
      </c>
      <c r="E23" s="257">
        <v>1118</v>
      </c>
      <c r="F23" s="247">
        <f t="shared" si="0"/>
        <v>-1900</v>
      </c>
      <c r="G23" s="266" t="s">
        <v>217</v>
      </c>
      <c r="H23" s="267" t="s">
        <v>361</v>
      </c>
      <c r="I23" s="267" t="s">
        <v>363</v>
      </c>
      <c r="J23" s="268" t="s">
        <v>364</v>
      </c>
      <c r="K23" s="244">
        <f t="shared" si="1"/>
        <v>13</v>
      </c>
      <c r="L23" s="245">
        <f t="shared" si="2"/>
        <v>-1900</v>
      </c>
      <c r="M23" s="280">
        <v>1900</v>
      </c>
      <c r="N23" s="281" t="s">
        <v>110</v>
      </c>
      <c r="O23" s="323"/>
      <c r="P23" s="323" t="s">
        <v>245</v>
      </c>
      <c r="Q23" s="283" t="s">
        <v>111</v>
      </c>
      <c r="R23" s="280"/>
      <c r="S23" s="281" t="s">
        <v>110</v>
      </c>
      <c r="T23" s="323"/>
      <c r="U23" s="323"/>
      <c r="V23" s="283" t="s">
        <v>111</v>
      </c>
      <c r="W23" s="246">
        <f t="shared" si="3"/>
        <v>13</v>
      </c>
      <c r="X23" s="285"/>
      <c r="Y23" s="281" t="s">
        <v>110</v>
      </c>
      <c r="Z23" s="284"/>
      <c r="AA23" s="284"/>
      <c r="AB23" s="283" t="s">
        <v>111</v>
      </c>
      <c r="AC23" s="285"/>
      <c r="AD23" s="267" t="s">
        <v>110</v>
      </c>
      <c r="AE23" s="284"/>
      <c r="AF23" s="284"/>
      <c r="AG23" s="268" t="s">
        <v>111</v>
      </c>
      <c r="AH23" s="46"/>
      <c r="AI23" s="131">
        <f t="shared" si="4"/>
        <v>-1900</v>
      </c>
      <c r="AJ23" s="131">
        <f t="shared" si="5"/>
        <v>0</v>
      </c>
      <c r="AK23" s="131">
        <f t="shared" si="6"/>
        <v>0</v>
      </c>
      <c r="AL23" s="131">
        <f t="shared" si="7"/>
        <v>0</v>
      </c>
      <c r="AM23" s="131"/>
      <c r="AN23" s="142" t="str">
        <f>IF(OR(Summary!$C12=0,Summary!$C12=""),"fnord",Summary!$C12)</f>
        <v>fnord</v>
      </c>
      <c r="AO23" s="143">
        <f t="shared" si="8"/>
        <v>0</v>
      </c>
      <c r="AP23" s="142" t="str">
        <f>IF(OR(Summary!$G22=0,Summary!$G22=""),"fnord",Summary!$G22)</f>
        <v>fnord</v>
      </c>
      <c r="AQ23" s="146">
        <f t="shared" si="9"/>
        <v>0</v>
      </c>
      <c r="AR23" s="220" t="s">
        <v>226</v>
      </c>
      <c r="AS23" s="144">
        <f t="shared" si="20"/>
        <v>0</v>
      </c>
      <c r="AT23" s="145" t="s">
        <v>227</v>
      </c>
      <c r="AU23" s="144">
        <f t="shared" si="10"/>
        <v>0</v>
      </c>
      <c r="AV23" s="145">
        <f t="shared" si="11"/>
        <v>0</v>
      </c>
      <c r="AW23" s="214">
        <f t="shared" si="12"/>
        <v>0</v>
      </c>
      <c r="AX23" s="209">
        <f t="shared" si="13"/>
        <v>0</v>
      </c>
      <c r="AY23" s="214">
        <f t="shared" si="14"/>
        <v>0</v>
      </c>
      <c r="AZ23" s="131"/>
      <c r="BA23" s="131"/>
      <c r="BB23" s="211">
        <f t="shared" si="21"/>
        <v>-1900</v>
      </c>
      <c r="BC23" s="211">
        <f t="shared" si="21"/>
        <v>0</v>
      </c>
      <c r="BD23" s="211">
        <f t="shared" si="21"/>
        <v>0</v>
      </c>
      <c r="BE23" s="211">
        <f t="shared" si="21"/>
        <v>0</v>
      </c>
      <c r="BF23" s="211">
        <f t="shared" si="21"/>
        <v>0</v>
      </c>
      <c r="BG23" s="211">
        <f t="shared" si="21"/>
        <v>0</v>
      </c>
      <c r="BH23" s="211">
        <f t="shared" si="21"/>
        <v>0</v>
      </c>
      <c r="BI23" s="211">
        <f t="shared" si="21"/>
        <v>0</v>
      </c>
      <c r="BJ23" s="211">
        <f t="shared" si="21"/>
        <v>0</v>
      </c>
      <c r="BK23" s="211">
        <f t="shared" si="21"/>
        <v>0</v>
      </c>
      <c r="BL23" s="211">
        <f t="shared" si="21"/>
        <v>0</v>
      </c>
      <c r="BM23" s="211">
        <f t="shared" si="21"/>
        <v>0</v>
      </c>
      <c r="BN23" s="211">
        <f t="shared" si="21"/>
        <v>0</v>
      </c>
      <c r="BO23" s="211">
        <f t="shared" si="21"/>
        <v>0</v>
      </c>
      <c r="BP23" s="131"/>
      <c r="BQ23" s="308">
        <f t="shared" si="16"/>
        <v>1900</v>
      </c>
      <c r="BR23" s="308">
        <f t="shared" si="17"/>
        <v>13</v>
      </c>
      <c r="BS23" s="131"/>
      <c r="BT23" s="131"/>
      <c r="BU23" s="131"/>
    </row>
    <row r="24" spans="1:73" s="177" customFormat="1" ht="15" customHeight="1" x14ac:dyDescent="0.25">
      <c r="A24" s="131"/>
      <c r="B24" s="241">
        <f t="shared" si="18"/>
        <v>14</v>
      </c>
      <c r="C24" s="242">
        <f t="shared" si="19"/>
        <v>10653.94</v>
      </c>
      <c r="D24" s="256">
        <v>46008</v>
      </c>
      <c r="E24" s="257"/>
      <c r="F24" s="247">
        <f t="shared" si="0"/>
        <v>2396</v>
      </c>
      <c r="G24" s="266" t="s">
        <v>217</v>
      </c>
      <c r="H24" s="267" t="s">
        <v>365</v>
      </c>
      <c r="I24" s="267" t="s">
        <v>366</v>
      </c>
      <c r="J24" s="268" t="s">
        <v>285</v>
      </c>
      <c r="K24" s="244">
        <f t="shared" si="1"/>
        <v>14</v>
      </c>
      <c r="L24" s="245">
        <f t="shared" si="2"/>
        <v>2396</v>
      </c>
      <c r="M24" s="280">
        <v>2196</v>
      </c>
      <c r="N24" s="281" t="s">
        <v>110</v>
      </c>
      <c r="O24" s="323" t="s">
        <v>188</v>
      </c>
      <c r="P24" s="323"/>
      <c r="Q24" s="283" t="s">
        <v>111</v>
      </c>
      <c r="R24" s="280">
        <v>200</v>
      </c>
      <c r="S24" s="281" t="s">
        <v>110</v>
      </c>
      <c r="T24" s="323" t="s">
        <v>245</v>
      </c>
      <c r="U24" s="323"/>
      <c r="V24" s="283" t="s">
        <v>111</v>
      </c>
      <c r="W24" s="246">
        <f t="shared" si="3"/>
        <v>14</v>
      </c>
      <c r="X24" s="285"/>
      <c r="Y24" s="281" t="s">
        <v>110</v>
      </c>
      <c r="Z24" s="284"/>
      <c r="AA24" s="284"/>
      <c r="AB24" s="283" t="s">
        <v>111</v>
      </c>
      <c r="AC24" s="285"/>
      <c r="AD24" s="267" t="s">
        <v>110</v>
      </c>
      <c r="AE24" s="284"/>
      <c r="AF24" s="284"/>
      <c r="AG24" s="268" t="s">
        <v>111</v>
      </c>
      <c r="AH24" s="46"/>
      <c r="AI24" s="131">
        <f t="shared" si="4"/>
        <v>2196</v>
      </c>
      <c r="AJ24" s="131">
        <f t="shared" si="5"/>
        <v>200</v>
      </c>
      <c r="AK24" s="131">
        <f t="shared" si="6"/>
        <v>0</v>
      </c>
      <c r="AL24" s="131">
        <f t="shared" si="7"/>
        <v>0</v>
      </c>
      <c r="AM24" s="131"/>
      <c r="AN24" s="142" t="str">
        <f>IF(OR(Summary!$C13=0,Summary!$C13=""),"fnord",Summary!$C13)</f>
        <v>fnord</v>
      </c>
      <c r="AO24" s="143">
        <f t="shared" si="8"/>
        <v>0</v>
      </c>
      <c r="AP24" s="142" t="str">
        <f>IF(OR(Summary!$G23=0,Summary!$G23=""),"fnord",Summary!$G23)</f>
        <v>fnord</v>
      </c>
      <c r="AQ24" s="146">
        <f t="shared" si="9"/>
        <v>0</v>
      </c>
      <c r="AR24" s="220" t="s">
        <v>232</v>
      </c>
      <c r="AS24" s="144">
        <f t="shared" si="20"/>
        <v>0</v>
      </c>
      <c r="AT24" s="145" t="s">
        <v>233</v>
      </c>
      <c r="AU24" s="144">
        <f t="shared" si="10"/>
        <v>0</v>
      </c>
      <c r="AV24" s="145">
        <f t="shared" si="11"/>
        <v>0</v>
      </c>
      <c r="AW24" s="214">
        <f t="shared" si="12"/>
        <v>0</v>
      </c>
      <c r="AX24" s="209">
        <f t="shared" si="13"/>
        <v>0</v>
      </c>
      <c r="AY24" s="214">
        <f t="shared" si="14"/>
        <v>0</v>
      </c>
      <c r="AZ24" s="131"/>
      <c r="BA24" s="131"/>
      <c r="BB24" s="211">
        <f t="shared" si="21"/>
        <v>2396</v>
      </c>
      <c r="BC24" s="211">
        <f t="shared" si="21"/>
        <v>0</v>
      </c>
      <c r="BD24" s="211">
        <f t="shared" si="21"/>
        <v>0</v>
      </c>
      <c r="BE24" s="211">
        <f t="shared" si="21"/>
        <v>0</v>
      </c>
      <c r="BF24" s="211">
        <f t="shared" si="21"/>
        <v>0</v>
      </c>
      <c r="BG24" s="211">
        <f t="shared" si="21"/>
        <v>0</v>
      </c>
      <c r="BH24" s="211">
        <f t="shared" si="21"/>
        <v>0</v>
      </c>
      <c r="BI24" s="211">
        <f t="shared" si="21"/>
        <v>0</v>
      </c>
      <c r="BJ24" s="211">
        <f t="shared" si="21"/>
        <v>0</v>
      </c>
      <c r="BK24" s="211">
        <f t="shared" si="21"/>
        <v>0</v>
      </c>
      <c r="BL24" s="211">
        <f t="shared" si="21"/>
        <v>0</v>
      </c>
      <c r="BM24" s="211">
        <f t="shared" si="21"/>
        <v>0</v>
      </c>
      <c r="BN24" s="211">
        <f t="shared" si="21"/>
        <v>0</v>
      </c>
      <c r="BO24" s="211">
        <f t="shared" si="21"/>
        <v>0</v>
      </c>
      <c r="BP24" s="131"/>
      <c r="BQ24" s="308">
        <f t="shared" si="16"/>
        <v>2396</v>
      </c>
      <c r="BR24" s="308">
        <f t="shared" si="17"/>
        <v>14</v>
      </c>
      <c r="BS24" s="131"/>
      <c r="BT24" s="131"/>
      <c r="BU24" s="131"/>
    </row>
    <row r="25" spans="1:73" s="177" customFormat="1" ht="15" customHeight="1" x14ac:dyDescent="0.25">
      <c r="A25" s="131"/>
      <c r="B25" s="241">
        <f t="shared" si="18"/>
        <v>15</v>
      </c>
      <c r="C25" s="242">
        <f t="shared" si="19"/>
        <v>10633.94</v>
      </c>
      <c r="D25" s="256">
        <v>46008</v>
      </c>
      <c r="E25" s="257">
        <v>1124</v>
      </c>
      <c r="F25" s="247">
        <f t="shared" si="0"/>
        <v>-20</v>
      </c>
      <c r="G25" s="266" t="s">
        <v>217</v>
      </c>
      <c r="H25" s="267" t="s">
        <v>367</v>
      </c>
      <c r="I25" s="267" t="s">
        <v>368</v>
      </c>
      <c r="J25" s="268"/>
      <c r="K25" s="244">
        <f t="shared" si="1"/>
        <v>15</v>
      </c>
      <c r="L25" s="245">
        <f t="shared" si="2"/>
        <v>-20</v>
      </c>
      <c r="M25" s="280">
        <v>20</v>
      </c>
      <c r="N25" s="281" t="s">
        <v>110</v>
      </c>
      <c r="O25" s="323"/>
      <c r="P25" s="323" t="s">
        <v>270</v>
      </c>
      <c r="Q25" s="283" t="s">
        <v>111</v>
      </c>
      <c r="R25" s="280"/>
      <c r="S25" s="281" t="s">
        <v>110</v>
      </c>
      <c r="T25" s="323"/>
      <c r="U25" s="323"/>
      <c r="V25" s="283" t="s">
        <v>111</v>
      </c>
      <c r="W25" s="246">
        <f t="shared" si="3"/>
        <v>15</v>
      </c>
      <c r="X25" s="285"/>
      <c r="Y25" s="281" t="s">
        <v>110</v>
      </c>
      <c r="Z25" s="284"/>
      <c r="AA25" s="284"/>
      <c r="AB25" s="283" t="s">
        <v>111</v>
      </c>
      <c r="AC25" s="285"/>
      <c r="AD25" s="267" t="s">
        <v>110</v>
      </c>
      <c r="AE25" s="284"/>
      <c r="AF25" s="284"/>
      <c r="AG25" s="268" t="s">
        <v>111</v>
      </c>
      <c r="AH25" s="46"/>
      <c r="AI25" s="131">
        <f t="shared" si="4"/>
        <v>-20</v>
      </c>
      <c r="AJ25" s="131">
        <f t="shared" si="5"/>
        <v>0</v>
      </c>
      <c r="AK25" s="131">
        <f t="shared" si="6"/>
        <v>0</v>
      </c>
      <c r="AL25" s="131">
        <f t="shared" si="7"/>
        <v>0</v>
      </c>
      <c r="AM25" s="131"/>
      <c r="AN25" s="142" t="str">
        <f>IF(OR(Summary!$C14=0,Summary!$C14=""),"fnord",Summary!$C14)</f>
        <v>fnord</v>
      </c>
      <c r="AO25" s="143">
        <f t="shared" si="8"/>
        <v>0</v>
      </c>
      <c r="AP25" s="142" t="str">
        <f>IF(OR(Summary!$G24=0,Summary!$G24=""),"fnord",Summary!$G24)</f>
        <v>fnord</v>
      </c>
      <c r="AQ25" s="146">
        <f t="shared" si="9"/>
        <v>0</v>
      </c>
      <c r="AR25" s="220" t="s">
        <v>236</v>
      </c>
      <c r="AS25" s="144">
        <f t="shared" si="20"/>
        <v>0</v>
      </c>
      <c r="AT25" s="145" t="s">
        <v>237</v>
      </c>
      <c r="AU25" s="144">
        <f t="shared" si="10"/>
        <v>120.68</v>
      </c>
      <c r="AV25" s="145">
        <f t="shared" si="11"/>
        <v>0</v>
      </c>
      <c r="AW25" s="214">
        <f t="shared" si="12"/>
        <v>0</v>
      </c>
      <c r="AX25" s="209">
        <f t="shared" si="13"/>
        <v>0</v>
      </c>
      <c r="AY25" s="214">
        <f t="shared" si="14"/>
        <v>1</v>
      </c>
      <c r="AZ25" s="131"/>
      <c r="BA25" s="131"/>
      <c r="BB25" s="211">
        <f t="shared" si="21"/>
        <v>-20</v>
      </c>
      <c r="BC25" s="211">
        <f t="shared" si="21"/>
        <v>0</v>
      </c>
      <c r="BD25" s="211">
        <f t="shared" si="21"/>
        <v>0</v>
      </c>
      <c r="BE25" s="211">
        <f t="shared" si="21"/>
        <v>0</v>
      </c>
      <c r="BF25" s="211">
        <f t="shared" si="21"/>
        <v>0</v>
      </c>
      <c r="BG25" s="211">
        <f t="shared" si="21"/>
        <v>0</v>
      </c>
      <c r="BH25" s="211">
        <f t="shared" si="21"/>
        <v>0</v>
      </c>
      <c r="BI25" s="211">
        <f t="shared" si="21"/>
        <v>0</v>
      </c>
      <c r="BJ25" s="211">
        <f t="shared" si="21"/>
        <v>0</v>
      </c>
      <c r="BK25" s="211">
        <f t="shared" si="21"/>
        <v>0</v>
      </c>
      <c r="BL25" s="211">
        <f t="shared" si="21"/>
        <v>0</v>
      </c>
      <c r="BM25" s="211">
        <f t="shared" si="21"/>
        <v>0</v>
      </c>
      <c r="BN25" s="211">
        <f t="shared" si="21"/>
        <v>0</v>
      </c>
      <c r="BO25" s="211">
        <f t="shared" si="21"/>
        <v>0</v>
      </c>
      <c r="BP25" s="131"/>
      <c r="BQ25" s="308">
        <f t="shared" si="16"/>
        <v>20</v>
      </c>
      <c r="BR25" s="308">
        <f t="shared" si="17"/>
        <v>15</v>
      </c>
      <c r="BS25" s="131"/>
      <c r="BT25" s="131"/>
      <c r="BU25" s="131"/>
    </row>
    <row r="26" spans="1:73" s="177" customFormat="1" ht="15" customHeight="1" x14ac:dyDescent="0.25">
      <c r="A26" s="131"/>
      <c r="B26" s="241">
        <f t="shared" si="18"/>
        <v>16</v>
      </c>
      <c r="C26" s="242">
        <f t="shared" si="19"/>
        <v>10791.94</v>
      </c>
      <c r="D26" s="256">
        <v>46008</v>
      </c>
      <c r="E26" s="257"/>
      <c r="F26" s="247">
        <f t="shared" si="0"/>
        <v>158</v>
      </c>
      <c r="G26" s="266" t="s">
        <v>222</v>
      </c>
      <c r="H26" s="267" t="s">
        <v>200</v>
      </c>
      <c r="I26" s="267" t="s">
        <v>201</v>
      </c>
      <c r="J26" s="268" t="s">
        <v>369</v>
      </c>
      <c r="K26" s="244">
        <f t="shared" si="1"/>
        <v>16</v>
      </c>
      <c r="L26" s="245">
        <f t="shared" si="2"/>
        <v>158</v>
      </c>
      <c r="M26" s="280">
        <v>158</v>
      </c>
      <c r="N26" s="281" t="s">
        <v>110</v>
      </c>
      <c r="O26" s="323" t="s">
        <v>168</v>
      </c>
      <c r="P26" s="323"/>
      <c r="Q26" s="283" t="s">
        <v>111</v>
      </c>
      <c r="R26" s="280"/>
      <c r="S26" s="281" t="s">
        <v>110</v>
      </c>
      <c r="T26" s="323"/>
      <c r="U26" s="323"/>
      <c r="V26" s="283" t="s">
        <v>111</v>
      </c>
      <c r="W26" s="246">
        <f t="shared" si="3"/>
        <v>16</v>
      </c>
      <c r="X26" s="285"/>
      <c r="Y26" s="281" t="s">
        <v>110</v>
      </c>
      <c r="Z26" s="284"/>
      <c r="AA26" s="284"/>
      <c r="AB26" s="283" t="s">
        <v>111</v>
      </c>
      <c r="AC26" s="285"/>
      <c r="AD26" s="267" t="s">
        <v>110</v>
      </c>
      <c r="AE26" s="284"/>
      <c r="AF26" s="284"/>
      <c r="AG26" s="268" t="s">
        <v>111</v>
      </c>
      <c r="AH26" s="46"/>
      <c r="AI26" s="131">
        <f t="shared" si="4"/>
        <v>158</v>
      </c>
      <c r="AJ26" s="131">
        <f t="shared" si="5"/>
        <v>0</v>
      </c>
      <c r="AK26" s="131">
        <f t="shared" si="6"/>
        <v>0</v>
      </c>
      <c r="AL26" s="131">
        <f t="shared" si="7"/>
        <v>0</v>
      </c>
      <c r="AM26" s="131"/>
      <c r="AN26" s="142" t="str">
        <f>IF(OR(Summary!$C15=0,Summary!$C15=""),"fnord",Summary!$C15)</f>
        <v>fnord</v>
      </c>
      <c r="AO26" s="143">
        <f t="shared" si="8"/>
        <v>0</v>
      </c>
      <c r="AP26" s="142" t="str">
        <f>IF(OR(Summary!$G25=0,Summary!$G25=""),"fnord",Summary!$G25)</f>
        <v>fnord</v>
      </c>
      <c r="AQ26" s="146">
        <f t="shared" si="9"/>
        <v>0</v>
      </c>
      <c r="AR26" s="220" t="s">
        <v>241</v>
      </c>
      <c r="AS26" s="144">
        <f t="shared" si="20"/>
        <v>0</v>
      </c>
      <c r="AT26" s="145" t="s">
        <v>242</v>
      </c>
      <c r="AU26" s="144">
        <f t="shared" si="10"/>
        <v>0</v>
      </c>
      <c r="AV26" s="145">
        <f t="shared" si="11"/>
        <v>0</v>
      </c>
      <c r="AW26" s="224">
        <f t="shared" si="12"/>
        <v>0</v>
      </c>
      <c r="AX26" s="209">
        <f t="shared" si="13"/>
        <v>0</v>
      </c>
      <c r="AY26" s="214">
        <f t="shared" si="14"/>
        <v>0</v>
      </c>
      <c r="AZ26" s="131"/>
      <c r="BA26" s="131"/>
      <c r="BB26" s="211">
        <f t="shared" si="21"/>
        <v>158</v>
      </c>
      <c r="BC26" s="211">
        <f t="shared" si="21"/>
        <v>0</v>
      </c>
      <c r="BD26" s="211">
        <f t="shared" si="21"/>
        <v>0</v>
      </c>
      <c r="BE26" s="211">
        <f t="shared" si="21"/>
        <v>0</v>
      </c>
      <c r="BF26" s="211">
        <f t="shared" si="21"/>
        <v>0</v>
      </c>
      <c r="BG26" s="211">
        <f t="shared" si="21"/>
        <v>0</v>
      </c>
      <c r="BH26" s="211">
        <f t="shared" si="21"/>
        <v>0</v>
      </c>
      <c r="BI26" s="211">
        <f t="shared" si="21"/>
        <v>0</v>
      </c>
      <c r="BJ26" s="211">
        <f t="shared" si="21"/>
        <v>0</v>
      </c>
      <c r="BK26" s="211">
        <f t="shared" si="21"/>
        <v>0</v>
      </c>
      <c r="BL26" s="211">
        <f t="shared" si="21"/>
        <v>0</v>
      </c>
      <c r="BM26" s="211">
        <f t="shared" si="21"/>
        <v>0</v>
      </c>
      <c r="BN26" s="211">
        <f t="shared" si="21"/>
        <v>0</v>
      </c>
      <c r="BO26" s="211">
        <f t="shared" si="21"/>
        <v>0</v>
      </c>
      <c r="BP26" s="131"/>
      <c r="BQ26" s="308">
        <f t="shared" si="16"/>
        <v>158</v>
      </c>
      <c r="BR26" s="308">
        <f t="shared" si="17"/>
        <v>16</v>
      </c>
      <c r="BS26" s="131"/>
      <c r="BT26" s="131"/>
      <c r="BU26" s="131"/>
    </row>
    <row r="27" spans="1:73" s="177" customFormat="1" ht="15" customHeight="1" x14ac:dyDescent="0.25">
      <c r="A27" s="131"/>
      <c r="B27" s="241">
        <f t="shared" si="18"/>
        <v>17</v>
      </c>
      <c r="C27" s="242">
        <f t="shared" si="19"/>
        <v>11106.94</v>
      </c>
      <c r="D27" s="256">
        <v>46008</v>
      </c>
      <c r="E27" s="257"/>
      <c r="F27" s="247">
        <f t="shared" si="0"/>
        <v>315</v>
      </c>
      <c r="G27" s="266" t="s">
        <v>222</v>
      </c>
      <c r="H27" s="267" t="s">
        <v>370</v>
      </c>
      <c r="I27" s="267" t="s">
        <v>371</v>
      </c>
      <c r="J27" s="268" t="s">
        <v>372</v>
      </c>
      <c r="K27" s="244">
        <f t="shared" si="1"/>
        <v>17</v>
      </c>
      <c r="L27" s="245">
        <f t="shared" si="2"/>
        <v>315</v>
      </c>
      <c r="M27" s="280">
        <v>315</v>
      </c>
      <c r="N27" s="281" t="s">
        <v>110</v>
      </c>
      <c r="O27" s="323" t="s">
        <v>162</v>
      </c>
      <c r="P27" s="323"/>
      <c r="Q27" s="283" t="s">
        <v>111</v>
      </c>
      <c r="R27" s="280"/>
      <c r="S27" s="281" t="s">
        <v>110</v>
      </c>
      <c r="T27" s="323"/>
      <c r="U27" s="323"/>
      <c r="V27" s="283" t="s">
        <v>111</v>
      </c>
      <c r="W27" s="246">
        <f t="shared" si="3"/>
        <v>17</v>
      </c>
      <c r="X27" s="285"/>
      <c r="Y27" s="281" t="s">
        <v>110</v>
      </c>
      <c r="Z27" s="284"/>
      <c r="AA27" s="284"/>
      <c r="AB27" s="283" t="s">
        <v>111</v>
      </c>
      <c r="AC27" s="285"/>
      <c r="AD27" s="267" t="s">
        <v>110</v>
      </c>
      <c r="AE27" s="284"/>
      <c r="AF27" s="284"/>
      <c r="AG27" s="268" t="s">
        <v>111</v>
      </c>
      <c r="AH27" s="46"/>
      <c r="AI27" s="131">
        <f t="shared" si="4"/>
        <v>315</v>
      </c>
      <c r="AJ27" s="131">
        <f t="shared" si="5"/>
        <v>0</v>
      </c>
      <c r="AK27" s="131">
        <f t="shared" si="6"/>
        <v>0</v>
      </c>
      <c r="AL27" s="131">
        <f t="shared" si="7"/>
        <v>0</v>
      </c>
      <c r="AM27" s="131"/>
      <c r="AN27" s="142" t="str">
        <f>IF(OR(Summary!$C16=0,Summary!$C16=""),"fnord",Summary!$C16)</f>
        <v>fnord</v>
      </c>
      <c r="AO27" s="143">
        <f t="shared" si="8"/>
        <v>0</v>
      </c>
      <c r="AP27" s="142" t="str">
        <f>IF(OR(Summary!$G26=0,Summary!$G26=""),"fnord",Summary!$G26)</f>
        <v>fnord</v>
      </c>
      <c r="AQ27" s="146">
        <f t="shared" si="9"/>
        <v>0</v>
      </c>
      <c r="AR27" s="221" t="s">
        <v>245</v>
      </c>
      <c r="AS27" s="148">
        <f t="shared" si="20"/>
        <v>525</v>
      </c>
      <c r="AT27" s="145" t="s">
        <v>195</v>
      </c>
      <c r="AU27" s="144">
        <f t="shared" si="10"/>
        <v>0</v>
      </c>
      <c r="AV27" s="145">
        <f t="shared" si="11"/>
        <v>0</v>
      </c>
      <c r="AW27" s="214">
        <f t="shared" si="12"/>
        <v>0</v>
      </c>
      <c r="AX27" s="209">
        <f t="shared" si="13"/>
        <v>3</v>
      </c>
      <c r="AY27" s="214">
        <f t="shared" si="14"/>
        <v>0</v>
      </c>
      <c r="AZ27" s="131"/>
      <c r="BA27" s="131"/>
      <c r="BB27" s="211">
        <f t="shared" si="21"/>
        <v>315</v>
      </c>
      <c r="BC27" s="211">
        <f t="shared" si="21"/>
        <v>0</v>
      </c>
      <c r="BD27" s="211">
        <f t="shared" si="21"/>
        <v>0</v>
      </c>
      <c r="BE27" s="211">
        <f t="shared" si="21"/>
        <v>0</v>
      </c>
      <c r="BF27" s="211">
        <f t="shared" si="21"/>
        <v>0</v>
      </c>
      <c r="BG27" s="211">
        <f t="shared" si="21"/>
        <v>0</v>
      </c>
      <c r="BH27" s="211">
        <f t="shared" si="21"/>
        <v>0</v>
      </c>
      <c r="BI27" s="211">
        <f t="shared" si="21"/>
        <v>0</v>
      </c>
      <c r="BJ27" s="211">
        <f t="shared" si="21"/>
        <v>0</v>
      </c>
      <c r="BK27" s="211">
        <f t="shared" si="21"/>
        <v>0</v>
      </c>
      <c r="BL27" s="211">
        <f t="shared" si="21"/>
        <v>0</v>
      </c>
      <c r="BM27" s="211">
        <f t="shared" si="21"/>
        <v>0</v>
      </c>
      <c r="BN27" s="211">
        <f t="shared" si="21"/>
        <v>0</v>
      </c>
      <c r="BO27" s="211">
        <f t="shared" si="21"/>
        <v>0</v>
      </c>
      <c r="BP27" s="131"/>
      <c r="BQ27" s="308">
        <f t="shared" si="16"/>
        <v>315</v>
      </c>
      <c r="BR27" s="308">
        <f t="shared" si="17"/>
        <v>17</v>
      </c>
      <c r="BS27" s="131"/>
      <c r="BT27" s="131"/>
      <c r="BU27" s="131"/>
    </row>
    <row r="28" spans="1:73" s="177" customFormat="1" ht="15" customHeight="1" x14ac:dyDescent="0.25">
      <c r="A28" s="131"/>
      <c r="B28" s="241">
        <f t="shared" si="18"/>
        <v>18</v>
      </c>
      <c r="C28" s="242">
        <f t="shared" si="19"/>
        <v>11231.94</v>
      </c>
      <c r="D28" s="256">
        <v>46014</v>
      </c>
      <c r="E28" s="257"/>
      <c r="F28" s="247">
        <f t="shared" si="0"/>
        <v>125</v>
      </c>
      <c r="G28" s="266" t="s">
        <v>217</v>
      </c>
      <c r="H28" s="267" t="s">
        <v>373</v>
      </c>
      <c r="I28" s="267" t="s">
        <v>374</v>
      </c>
      <c r="J28" s="268" t="s">
        <v>354</v>
      </c>
      <c r="K28" s="244">
        <f t="shared" si="1"/>
        <v>18</v>
      </c>
      <c r="L28" s="245">
        <f t="shared" si="2"/>
        <v>125</v>
      </c>
      <c r="M28" s="280">
        <v>125</v>
      </c>
      <c r="N28" s="281" t="s">
        <v>110</v>
      </c>
      <c r="O28" s="323" t="s">
        <v>245</v>
      </c>
      <c r="P28" s="323"/>
      <c r="Q28" s="283" t="s">
        <v>111</v>
      </c>
      <c r="R28" s="280"/>
      <c r="S28" s="281" t="s">
        <v>110</v>
      </c>
      <c r="T28" s="323"/>
      <c r="U28" s="323"/>
      <c r="V28" s="283" t="s">
        <v>111</v>
      </c>
      <c r="W28" s="246">
        <f t="shared" si="3"/>
        <v>18</v>
      </c>
      <c r="X28" s="285"/>
      <c r="Y28" s="281" t="s">
        <v>110</v>
      </c>
      <c r="Z28" s="284"/>
      <c r="AA28" s="284"/>
      <c r="AB28" s="283" t="s">
        <v>111</v>
      </c>
      <c r="AC28" s="285"/>
      <c r="AD28" s="267" t="s">
        <v>110</v>
      </c>
      <c r="AE28" s="284"/>
      <c r="AF28" s="284"/>
      <c r="AG28" s="268" t="s">
        <v>111</v>
      </c>
      <c r="AH28" s="46"/>
      <c r="AI28" s="131">
        <f t="shared" si="4"/>
        <v>125</v>
      </c>
      <c r="AJ28" s="131">
        <f t="shared" si="5"/>
        <v>0</v>
      </c>
      <c r="AK28" s="131">
        <f t="shared" si="6"/>
        <v>0</v>
      </c>
      <c r="AL28" s="131">
        <f t="shared" si="7"/>
        <v>0</v>
      </c>
      <c r="AM28" s="131"/>
      <c r="AN28" s="142" t="str">
        <f>IF(OR(Summary!$C17=0,Summary!$C17=""),"fnord",Summary!$C17)</f>
        <v>fnord</v>
      </c>
      <c r="AO28" s="143">
        <f t="shared" si="8"/>
        <v>0</v>
      </c>
      <c r="AP28" s="142" t="str">
        <f>IF(OR(Summary!$G27=0,Summary!$G27=""),"fnord",Summary!$G27)</f>
        <v>fnord</v>
      </c>
      <c r="AQ28" s="146">
        <f t="shared" si="9"/>
        <v>0</v>
      </c>
      <c r="AR28" s="222"/>
      <c r="AS28" s="143"/>
      <c r="AT28" s="145" t="s">
        <v>180</v>
      </c>
      <c r="AU28" s="144">
        <f t="shared" si="10"/>
        <v>0</v>
      </c>
      <c r="AV28" s="145">
        <f t="shared" si="11"/>
        <v>0</v>
      </c>
      <c r="AW28" s="214">
        <f t="shared" si="12"/>
        <v>0</v>
      </c>
      <c r="AX28" s="131"/>
      <c r="AY28" s="214">
        <f t="shared" si="14"/>
        <v>0</v>
      </c>
      <c r="AZ28" s="131"/>
      <c r="BA28" s="131"/>
      <c r="BB28" s="211">
        <f t="shared" si="21"/>
        <v>125</v>
      </c>
      <c r="BC28" s="211">
        <f t="shared" si="21"/>
        <v>0</v>
      </c>
      <c r="BD28" s="211">
        <f t="shared" si="21"/>
        <v>0</v>
      </c>
      <c r="BE28" s="211">
        <f t="shared" si="21"/>
        <v>0</v>
      </c>
      <c r="BF28" s="211">
        <f t="shared" si="21"/>
        <v>0</v>
      </c>
      <c r="BG28" s="211">
        <f t="shared" si="21"/>
        <v>0</v>
      </c>
      <c r="BH28" s="211">
        <f t="shared" si="21"/>
        <v>0</v>
      </c>
      <c r="BI28" s="211">
        <f t="shared" si="21"/>
        <v>0</v>
      </c>
      <c r="BJ28" s="211">
        <f t="shared" si="21"/>
        <v>0</v>
      </c>
      <c r="BK28" s="211">
        <f t="shared" si="21"/>
        <v>0</v>
      </c>
      <c r="BL28" s="211">
        <f t="shared" si="21"/>
        <v>0</v>
      </c>
      <c r="BM28" s="211">
        <f t="shared" si="21"/>
        <v>0</v>
      </c>
      <c r="BN28" s="211">
        <f t="shared" si="21"/>
        <v>0</v>
      </c>
      <c r="BO28" s="211">
        <f t="shared" si="21"/>
        <v>0</v>
      </c>
      <c r="BP28" s="131"/>
      <c r="BQ28" s="308">
        <f t="shared" si="16"/>
        <v>125</v>
      </c>
      <c r="BR28" s="308">
        <f t="shared" si="17"/>
        <v>18</v>
      </c>
      <c r="BS28" s="131"/>
      <c r="BT28" s="131"/>
      <c r="BU28" s="131"/>
    </row>
    <row r="29" spans="1:73" s="177" customFormat="1" ht="15" customHeight="1" x14ac:dyDescent="0.25">
      <c r="A29" s="131"/>
      <c r="B29" s="241">
        <f t="shared" si="18"/>
        <v>19</v>
      </c>
      <c r="C29" s="242">
        <f t="shared" si="19"/>
        <v>11431.94</v>
      </c>
      <c r="D29" s="256">
        <v>46017</v>
      </c>
      <c r="E29" s="257"/>
      <c r="F29" s="247">
        <f t="shared" si="0"/>
        <v>200</v>
      </c>
      <c r="G29" s="266" t="s">
        <v>217</v>
      </c>
      <c r="H29" s="267" t="s">
        <v>375</v>
      </c>
      <c r="I29" s="267" t="s">
        <v>376</v>
      </c>
      <c r="J29" s="268" t="s">
        <v>354</v>
      </c>
      <c r="K29" s="244">
        <f t="shared" si="1"/>
        <v>19</v>
      </c>
      <c r="L29" s="245">
        <f t="shared" si="2"/>
        <v>200</v>
      </c>
      <c r="M29" s="280">
        <v>200</v>
      </c>
      <c r="N29" s="281" t="s">
        <v>110</v>
      </c>
      <c r="O29" s="323" t="s">
        <v>245</v>
      </c>
      <c r="P29" s="323"/>
      <c r="Q29" s="283" t="s">
        <v>111</v>
      </c>
      <c r="R29" s="280"/>
      <c r="S29" s="281" t="s">
        <v>110</v>
      </c>
      <c r="T29" s="323"/>
      <c r="U29" s="323"/>
      <c r="V29" s="283" t="s">
        <v>111</v>
      </c>
      <c r="W29" s="246">
        <f t="shared" si="3"/>
        <v>19</v>
      </c>
      <c r="X29" s="285"/>
      <c r="Y29" s="281" t="s">
        <v>110</v>
      </c>
      <c r="Z29" s="284"/>
      <c r="AA29" s="284"/>
      <c r="AB29" s="283" t="s">
        <v>111</v>
      </c>
      <c r="AC29" s="285"/>
      <c r="AD29" s="267" t="s">
        <v>110</v>
      </c>
      <c r="AE29" s="284"/>
      <c r="AF29" s="284"/>
      <c r="AG29" s="268" t="s">
        <v>111</v>
      </c>
      <c r="AH29" s="46"/>
      <c r="AI29" s="131">
        <f t="shared" si="4"/>
        <v>200</v>
      </c>
      <c r="AJ29" s="131">
        <f t="shared" si="5"/>
        <v>0</v>
      </c>
      <c r="AK29" s="131">
        <f t="shared" si="6"/>
        <v>0</v>
      </c>
      <c r="AL29" s="131">
        <f t="shared" si="7"/>
        <v>0</v>
      </c>
      <c r="AM29" s="131"/>
      <c r="AN29" s="142" t="str">
        <f>IF(OR(Summary!$C18=0,Summary!$C18=""),"fnord",Summary!$C18)</f>
        <v>fnord</v>
      </c>
      <c r="AO29" s="143">
        <f t="shared" si="8"/>
        <v>0</v>
      </c>
      <c r="AP29" s="142" t="str">
        <f>IF(OR(Summary!$G28=0,Summary!$G28=""),"fnord",Summary!$G28)</f>
        <v>fnord</v>
      </c>
      <c r="AQ29" s="146">
        <f t="shared" si="9"/>
        <v>0</v>
      </c>
      <c r="AR29" s="222"/>
      <c r="AS29" s="143"/>
      <c r="AT29" s="145" t="s">
        <v>249</v>
      </c>
      <c r="AU29" s="144">
        <f t="shared" si="10"/>
        <v>0</v>
      </c>
      <c r="AV29" s="145">
        <f t="shared" si="11"/>
        <v>0</v>
      </c>
      <c r="AW29" s="214">
        <f t="shared" si="12"/>
        <v>0</v>
      </c>
      <c r="AX29" s="131"/>
      <c r="AY29" s="214">
        <f t="shared" si="14"/>
        <v>0</v>
      </c>
      <c r="AZ29" s="131"/>
      <c r="BA29" s="131"/>
      <c r="BB29" s="211">
        <f t="shared" si="21"/>
        <v>200</v>
      </c>
      <c r="BC29" s="211">
        <f t="shared" si="21"/>
        <v>0</v>
      </c>
      <c r="BD29" s="211">
        <f t="shared" si="21"/>
        <v>0</v>
      </c>
      <c r="BE29" s="211">
        <f t="shared" si="21"/>
        <v>0</v>
      </c>
      <c r="BF29" s="211">
        <f t="shared" si="21"/>
        <v>0</v>
      </c>
      <c r="BG29" s="211">
        <f t="shared" si="21"/>
        <v>0</v>
      </c>
      <c r="BH29" s="211">
        <f t="shared" si="21"/>
        <v>0</v>
      </c>
      <c r="BI29" s="211">
        <f t="shared" si="21"/>
        <v>0</v>
      </c>
      <c r="BJ29" s="211">
        <f t="shared" si="21"/>
        <v>0</v>
      </c>
      <c r="BK29" s="211">
        <f t="shared" si="21"/>
        <v>0</v>
      </c>
      <c r="BL29" s="211">
        <f t="shared" si="21"/>
        <v>0</v>
      </c>
      <c r="BM29" s="211">
        <f t="shared" si="21"/>
        <v>0</v>
      </c>
      <c r="BN29" s="211">
        <f t="shared" si="21"/>
        <v>0</v>
      </c>
      <c r="BO29" s="211">
        <f t="shared" si="21"/>
        <v>0</v>
      </c>
      <c r="BP29" s="131"/>
      <c r="BQ29" s="308">
        <f t="shared" si="16"/>
        <v>200</v>
      </c>
      <c r="BR29" s="308">
        <f t="shared" si="17"/>
        <v>19</v>
      </c>
      <c r="BS29" s="131"/>
      <c r="BT29" s="131"/>
      <c r="BU29" s="131"/>
    </row>
    <row r="30" spans="1:73" s="177" customFormat="1" ht="15" customHeight="1" x14ac:dyDescent="0.25">
      <c r="A30" s="131"/>
      <c r="B30" s="241">
        <f t="shared" si="18"/>
        <v>20</v>
      </c>
      <c r="C30" s="242">
        <f t="shared" si="19"/>
        <v>13236.130000000001</v>
      </c>
      <c r="D30" s="256">
        <v>46017</v>
      </c>
      <c r="E30" s="257"/>
      <c r="F30" s="247">
        <f t="shared" si="0"/>
        <v>1804.19</v>
      </c>
      <c r="G30" s="266" t="s">
        <v>217</v>
      </c>
      <c r="H30" s="267" t="s">
        <v>377</v>
      </c>
      <c r="I30" s="267" t="s">
        <v>378</v>
      </c>
      <c r="J30" s="268" t="s">
        <v>337</v>
      </c>
      <c r="K30" s="244">
        <f t="shared" si="1"/>
        <v>20</v>
      </c>
      <c r="L30" s="245">
        <f t="shared" si="2"/>
        <v>1804.19</v>
      </c>
      <c r="M30" s="280">
        <v>1804.19</v>
      </c>
      <c r="N30" s="281" t="s">
        <v>110</v>
      </c>
      <c r="O30" s="323" t="s">
        <v>196</v>
      </c>
      <c r="P30" s="323"/>
      <c r="Q30" s="283" t="s">
        <v>111</v>
      </c>
      <c r="R30" s="280"/>
      <c r="S30" s="281" t="s">
        <v>110</v>
      </c>
      <c r="T30" s="323"/>
      <c r="U30" s="323"/>
      <c r="V30" s="283" t="s">
        <v>111</v>
      </c>
      <c r="W30" s="246">
        <f t="shared" si="3"/>
        <v>20</v>
      </c>
      <c r="X30" s="285"/>
      <c r="Y30" s="281" t="s">
        <v>110</v>
      </c>
      <c r="Z30" s="284"/>
      <c r="AA30" s="284"/>
      <c r="AB30" s="283" t="s">
        <v>111</v>
      </c>
      <c r="AC30" s="285"/>
      <c r="AD30" s="267" t="s">
        <v>110</v>
      </c>
      <c r="AE30" s="284"/>
      <c r="AF30" s="284"/>
      <c r="AG30" s="268" t="s">
        <v>111</v>
      </c>
      <c r="AH30" s="46"/>
      <c r="AI30" s="131">
        <f t="shared" si="4"/>
        <v>1804.19</v>
      </c>
      <c r="AJ30" s="131">
        <f t="shared" si="5"/>
        <v>0</v>
      </c>
      <c r="AK30" s="131">
        <f t="shared" si="6"/>
        <v>0</v>
      </c>
      <c r="AL30" s="131">
        <f t="shared" si="7"/>
        <v>0</v>
      </c>
      <c r="AM30" s="131"/>
      <c r="AN30" s="142" t="str">
        <f>IF(OR(Summary!$C19=0,Summary!$C19=""),"fnord",Summary!$C19)</f>
        <v>fnord</v>
      </c>
      <c r="AO30" s="143">
        <f t="shared" si="8"/>
        <v>0</v>
      </c>
      <c r="AP30" s="142" t="str">
        <f>IF(OR(Summary!$G29=0,Summary!$G29=""),"fnord",Summary!$G29)</f>
        <v>fnord</v>
      </c>
      <c r="AQ30" s="146">
        <f t="shared" si="9"/>
        <v>0</v>
      </c>
      <c r="AR30" s="222"/>
      <c r="AS30" s="143"/>
      <c r="AT30" s="145" t="s">
        <v>251</v>
      </c>
      <c r="AU30" s="144">
        <f t="shared" si="10"/>
        <v>0</v>
      </c>
      <c r="AV30" s="145">
        <f t="shared" si="11"/>
        <v>0</v>
      </c>
      <c r="AW30" s="214">
        <f t="shared" si="12"/>
        <v>0</v>
      </c>
      <c r="AX30" s="131"/>
      <c r="AY30" s="214">
        <f t="shared" si="14"/>
        <v>0</v>
      </c>
      <c r="AZ30" s="131"/>
      <c r="BA30" s="131"/>
      <c r="BB30" s="211">
        <f t="shared" si="21"/>
        <v>1804.19</v>
      </c>
      <c r="BC30" s="211">
        <f t="shared" si="21"/>
        <v>0</v>
      </c>
      <c r="BD30" s="211">
        <f t="shared" si="21"/>
        <v>0</v>
      </c>
      <c r="BE30" s="211">
        <f t="shared" si="21"/>
        <v>0</v>
      </c>
      <c r="BF30" s="211">
        <f t="shared" si="21"/>
        <v>0</v>
      </c>
      <c r="BG30" s="211">
        <f t="shared" si="21"/>
        <v>0</v>
      </c>
      <c r="BH30" s="211">
        <f t="shared" si="21"/>
        <v>0</v>
      </c>
      <c r="BI30" s="211">
        <f t="shared" si="21"/>
        <v>0</v>
      </c>
      <c r="BJ30" s="211">
        <f t="shared" si="21"/>
        <v>0</v>
      </c>
      <c r="BK30" s="211">
        <f t="shared" si="21"/>
        <v>0</v>
      </c>
      <c r="BL30" s="211">
        <f t="shared" si="21"/>
        <v>0</v>
      </c>
      <c r="BM30" s="211">
        <f t="shared" si="21"/>
        <v>0</v>
      </c>
      <c r="BN30" s="211">
        <f t="shared" si="21"/>
        <v>0</v>
      </c>
      <c r="BO30" s="211">
        <f t="shared" si="21"/>
        <v>0</v>
      </c>
      <c r="BP30" s="131"/>
      <c r="BQ30" s="308">
        <f t="shared" si="16"/>
        <v>1804.19</v>
      </c>
      <c r="BR30" s="308">
        <f t="shared" si="17"/>
        <v>20</v>
      </c>
      <c r="BS30" s="131"/>
      <c r="BT30" s="131"/>
      <c r="BU30" s="131"/>
    </row>
    <row r="31" spans="1:73" s="177" customFormat="1" ht="15" customHeight="1" x14ac:dyDescent="0.25">
      <c r="A31" s="131"/>
      <c r="B31" s="241">
        <f t="shared" si="18"/>
        <v>21</v>
      </c>
      <c r="C31" s="242">
        <f t="shared" si="19"/>
        <v>13188.210000000001</v>
      </c>
      <c r="D31" s="256">
        <v>46008</v>
      </c>
      <c r="E31" s="257">
        <v>1122</v>
      </c>
      <c r="F31" s="247">
        <f t="shared" si="0"/>
        <v>-47.92</v>
      </c>
      <c r="G31" s="266" t="s">
        <v>217</v>
      </c>
      <c r="H31" s="267" t="s">
        <v>379</v>
      </c>
      <c r="I31" s="267" t="s">
        <v>380</v>
      </c>
      <c r="J31" s="268"/>
      <c r="K31" s="244">
        <f t="shared" si="1"/>
        <v>21</v>
      </c>
      <c r="L31" s="245">
        <f t="shared" si="2"/>
        <v>-47.92</v>
      </c>
      <c r="M31" s="280">
        <v>47.92</v>
      </c>
      <c r="N31" s="281" t="s">
        <v>110</v>
      </c>
      <c r="O31" s="323"/>
      <c r="P31" s="323" t="s">
        <v>240</v>
      </c>
      <c r="Q31" s="283" t="s">
        <v>111</v>
      </c>
      <c r="R31" s="280"/>
      <c r="S31" s="281" t="s">
        <v>110</v>
      </c>
      <c r="T31" s="323"/>
      <c r="U31" s="323"/>
      <c r="V31" s="283" t="s">
        <v>111</v>
      </c>
      <c r="W31" s="246">
        <f t="shared" si="3"/>
        <v>21</v>
      </c>
      <c r="X31" s="285"/>
      <c r="Y31" s="281" t="s">
        <v>110</v>
      </c>
      <c r="Z31" s="284"/>
      <c r="AA31" s="284"/>
      <c r="AB31" s="283" t="s">
        <v>111</v>
      </c>
      <c r="AC31" s="285"/>
      <c r="AD31" s="267" t="s">
        <v>110</v>
      </c>
      <c r="AE31" s="284"/>
      <c r="AF31" s="284"/>
      <c r="AG31" s="268" t="s">
        <v>111</v>
      </c>
      <c r="AH31" s="46"/>
      <c r="AI31" s="131">
        <f t="shared" si="4"/>
        <v>-47.92</v>
      </c>
      <c r="AJ31" s="131">
        <f t="shared" si="5"/>
        <v>0</v>
      </c>
      <c r="AK31" s="131">
        <f t="shared" si="6"/>
        <v>0</v>
      </c>
      <c r="AL31" s="131">
        <f t="shared" si="7"/>
        <v>0</v>
      </c>
      <c r="AM31" s="131"/>
      <c r="AN31" s="142" t="str">
        <f>IF(OR(Summary!$C20=0,Summary!$C20=""),"fnord",Summary!$C20)</f>
        <v>fnord</v>
      </c>
      <c r="AO31" s="143">
        <f t="shared" si="8"/>
        <v>0</v>
      </c>
      <c r="AP31" s="142" t="str">
        <f>IF(OR(Summary!$G30=0,Summary!$G30=""),"fnord",Summary!$G30)</f>
        <v>fnord</v>
      </c>
      <c r="AQ31" s="146">
        <f t="shared" si="9"/>
        <v>0</v>
      </c>
      <c r="AR31" s="222"/>
      <c r="AS31" s="143"/>
      <c r="AT31" s="145" t="s">
        <v>252</v>
      </c>
      <c r="AU31" s="144">
        <f t="shared" si="10"/>
        <v>0</v>
      </c>
      <c r="AV31" s="145">
        <f t="shared" si="11"/>
        <v>0</v>
      </c>
      <c r="AW31" s="214">
        <f t="shared" si="12"/>
        <v>0</v>
      </c>
      <c r="AX31" s="131"/>
      <c r="AY31" s="214">
        <f t="shared" si="14"/>
        <v>0</v>
      </c>
      <c r="AZ31" s="131"/>
      <c r="BA31" s="131"/>
      <c r="BB31" s="211">
        <f t="shared" ref="BB31:BO40" si="22">IF($N31=BB$10,IF($O31 = "",$M31 * -1,$M31),0)+IF($S31=BB$10,IF($T31 = "",$R31 * -1,$R31),0)+IF($Y31=BB$10,IF($Z31 = "",$X31 * -1,$X31),0)+IF($AD31=BB$10,IF($AE31 = "",$AC31* -1,$AC31 ),0)</f>
        <v>-47.92</v>
      </c>
      <c r="BC31" s="211">
        <f t="shared" si="22"/>
        <v>0</v>
      </c>
      <c r="BD31" s="211">
        <f t="shared" si="22"/>
        <v>0</v>
      </c>
      <c r="BE31" s="211">
        <f t="shared" si="22"/>
        <v>0</v>
      </c>
      <c r="BF31" s="211">
        <f t="shared" si="22"/>
        <v>0</v>
      </c>
      <c r="BG31" s="211">
        <f t="shared" si="22"/>
        <v>0</v>
      </c>
      <c r="BH31" s="211">
        <f t="shared" si="22"/>
        <v>0</v>
      </c>
      <c r="BI31" s="211">
        <f t="shared" si="22"/>
        <v>0</v>
      </c>
      <c r="BJ31" s="211">
        <f t="shared" si="22"/>
        <v>0</v>
      </c>
      <c r="BK31" s="211">
        <f t="shared" si="22"/>
        <v>0</v>
      </c>
      <c r="BL31" s="211">
        <f t="shared" si="22"/>
        <v>0</v>
      </c>
      <c r="BM31" s="211">
        <f t="shared" si="22"/>
        <v>0</v>
      </c>
      <c r="BN31" s="211">
        <f t="shared" si="22"/>
        <v>0</v>
      </c>
      <c r="BO31" s="211">
        <f t="shared" si="22"/>
        <v>0</v>
      </c>
      <c r="BP31" s="131"/>
      <c r="BQ31" s="308">
        <f t="shared" si="16"/>
        <v>47.92</v>
      </c>
      <c r="BR31" s="308">
        <f t="shared" si="17"/>
        <v>21</v>
      </c>
      <c r="BS31" s="131"/>
      <c r="BT31" s="131"/>
      <c r="BU31" s="131"/>
    </row>
    <row r="32" spans="1:73" s="177" customFormat="1" ht="15" customHeight="1" x14ac:dyDescent="0.25">
      <c r="A32" s="131"/>
      <c r="B32" s="241">
        <f t="shared" si="18"/>
        <v>22</v>
      </c>
      <c r="C32" s="242">
        <f t="shared" si="19"/>
        <v>12483.210000000001</v>
      </c>
      <c r="D32" s="256">
        <v>46008</v>
      </c>
      <c r="E32" s="257">
        <v>1123</v>
      </c>
      <c r="F32" s="247">
        <f t="shared" si="0"/>
        <v>-705</v>
      </c>
      <c r="G32" s="266" t="s">
        <v>217</v>
      </c>
      <c r="H32" s="267" t="s">
        <v>379</v>
      </c>
      <c r="I32" s="267" t="s">
        <v>381</v>
      </c>
      <c r="J32" s="268"/>
      <c r="K32" s="244">
        <f t="shared" si="1"/>
        <v>22</v>
      </c>
      <c r="L32" s="245">
        <f t="shared" si="2"/>
        <v>-705</v>
      </c>
      <c r="M32" s="280">
        <v>705</v>
      </c>
      <c r="N32" s="281" t="s">
        <v>110</v>
      </c>
      <c r="O32" s="323"/>
      <c r="P32" s="323" t="s">
        <v>240</v>
      </c>
      <c r="Q32" s="283" t="s">
        <v>111</v>
      </c>
      <c r="R32" s="280"/>
      <c r="S32" s="281" t="s">
        <v>110</v>
      </c>
      <c r="T32" s="323"/>
      <c r="U32" s="323"/>
      <c r="V32" s="283" t="s">
        <v>111</v>
      </c>
      <c r="W32" s="246">
        <f t="shared" si="3"/>
        <v>22</v>
      </c>
      <c r="X32" s="285"/>
      <c r="Y32" s="281" t="s">
        <v>110</v>
      </c>
      <c r="Z32" s="284"/>
      <c r="AA32" s="284"/>
      <c r="AB32" s="283" t="s">
        <v>111</v>
      </c>
      <c r="AC32" s="285"/>
      <c r="AD32" s="267" t="s">
        <v>110</v>
      </c>
      <c r="AE32" s="284"/>
      <c r="AF32" s="284"/>
      <c r="AG32" s="268" t="s">
        <v>111</v>
      </c>
      <c r="AH32" s="46"/>
      <c r="AI32" s="131">
        <f t="shared" si="4"/>
        <v>-705</v>
      </c>
      <c r="AJ32" s="131">
        <f t="shared" si="5"/>
        <v>0</v>
      </c>
      <c r="AK32" s="131">
        <f t="shared" si="6"/>
        <v>0</v>
      </c>
      <c r="AL32" s="131">
        <f t="shared" si="7"/>
        <v>0</v>
      </c>
      <c r="AM32" s="131"/>
      <c r="AN32" s="142" t="str">
        <f>IF(OR(Summary!$C21=0,Summary!$C21=""),"fnord",Summary!$C21)</f>
        <v>fnord</v>
      </c>
      <c r="AO32" s="143">
        <f t="shared" si="8"/>
        <v>0</v>
      </c>
      <c r="AP32" s="142" t="str">
        <f>IF(OR(Summary!$G31=0,Summary!$G31=""),"fnord",Summary!$G31)</f>
        <v>fnord</v>
      </c>
      <c r="AQ32" s="146">
        <f t="shared" si="9"/>
        <v>0</v>
      </c>
      <c r="AR32" s="222"/>
      <c r="AS32" s="143"/>
      <c r="AT32" s="145" t="s">
        <v>187</v>
      </c>
      <c r="AU32" s="144">
        <f t="shared" si="10"/>
        <v>2440</v>
      </c>
      <c r="AV32" s="145">
        <f t="shared" si="11"/>
        <v>0</v>
      </c>
      <c r="AW32" s="214">
        <f t="shared" si="12"/>
        <v>0</v>
      </c>
      <c r="AX32" s="131"/>
      <c r="AY32" s="214">
        <f t="shared" si="14"/>
        <v>2</v>
      </c>
      <c r="AZ32" s="131"/>
      <c r="BA32" s="131"/>
      <c r="BB32" s="211">
        <f t="shared" si="22"/>
        <v>-705</v>
      </c>
      <c r="BC32" s="211">
        <f t="shared" si="22"/>
        <v>0</v>
      </c>
      <c r="BD32" s="211">
        <f t="shared" si="22"/>
        <v>0</v>
      </c>
      <c r="BE32" s="211">
        <f t="shared" si="22"/>
        <v>0</v>
      </c>
      <c r="BF32" s="211">
        <f t="shared" si="22"/>
        <v>0</v>
      </c>
      <c r="BG32" s="211">
        <f t="shared" si="22"/>
        <v>0</v>
      </c>
      <c r="BH32" s="211">
        <f t="shared" si="22"/>
        <v>0</v>
      </c>
      <c r="BI32" s="211">
        <f t="shared" si="22"/>
        <v>0</v>
      </c>
      <c r="BJ32" s="211">
        <f t="shared" si="22"/>
        <v>0</v>
      </c>
      <c r="BK32" s="211">
        <f t="shared" si="22"/>
        <v>0</v>
      </c>
      <c r="BL32" s="211">
        <f t="shared" si="22"/>
        <v>0</v>
      </c>
      <c r="BM32" s="211">
        <f t="shared" si="22"/>
        <v>0</v>
      </c>
      <c r="BN32" s="211">
        <f t="shared" si="22"/>
        <v>0</v>
      </c>
      <c r="BO32" s="211">
        <f t="shared" si="22"/>
        <v>0</v>
      </c>
      <c r="BP32" s="131"/>
      <c r="BQ32" s="308">
        <f t="shared" si="16"/>
        <v>705</v>
      </c>
      <c r="BR32" s="308">
        <f t="shared" si="17"/>
        <v>22</v>
      </c>
      <c r="BS32" s="131"/>
      <c r="BT32" s="131"/>
      <c r="BU32" s="131"/>
    </row>
    <row r="33" spans="1:73" s="177" customFormat="1" ht="15" customHeight="1" x14ac:dyDescent="0.25">
      <c r="A33" s="131"/>
      <c r="B33" s="241">
        <f t="shared" si="18"/>
        <v>23</v>
      </c>
      <c r="C33" s="242">
        <f t="shared" si="19"/>
        <v>12362.53</v>
      </c>
      <c r="D33" s="256">
        <v>46010</v>
      </c>
      <c r="E33" s="257">
        <v>1126</v>
      </c>
      <c r="F33" s="247">
        <f t="shared" si="0"/>
        <v>-120.68</v>
      </c>
      <c r="G33" s="266" t="s">
        <v>217</v>
      </c>
      <c r="H33" s="267" t="s">
        <v>382</v>
      </c>
      <c r="I33" s="267" t="s">
        <v>383</v>
      </c>
      <c r="J33" s="268" t="s">
        <v>384</v>
      </c>
      <c r="K33" s="244">
        <f t="shared" si="1"/>
        <v>23</v>
      </c>
      <c r="L33" s="245">
        <f t="shared" si="2"/>
        <v>-120.68</v>
      </c>
      <c r="M33" s="280">
        <v>120.68</v>
      </c>
      <c r="N33" s="281" t="s">
        <v>110</v>
      </c>
      <c r="O33" s="323"/>
      <c r="P33" s="323" t="s">
        <v>237</v>
      </c>
      <c r="Q33" s="283" t="s">
        <v>111</v>
      </c>
      <c r="R33" s="280"/>
      <c r="S33" s="281" t="s">
        <v>110</v>
      </c>
      <c r="T33" s="323"/>
      <c r="U33" s="323"/>
      <c r="V33" s="283" t="s">
        <v>111</v>
      </c>
      <c r="W33" s="246">
        <f t="shared" si="3"/>
        <v>23</v>
      </c>
      <c r="X33" s="285"/>
      <c r="Y33" s="281" t="s">
        <v>110</v>
      </c>
      <c r="Z33" s="284"/>
      <c r="AA33" s="284"/>
      <c r="AB33" s="283" t="s">
        <v>111</v>
      </c>
      <c r="AC33" s="285"/>
      <c r="AD33" s="267" t="s">
        <v>110</v>
      </c>
      <c r="AE33" s="284"/>
      <c r="AF33" s="284"/>
      <c r="AG33" s="268" t="s">
        <v>111</v>
      </c>
      <c r="AH33" s="46"/>
      <c r="AI33" s="131">
        <f t="shared" si="4"/>
        <v>-120.68</v>
      </c>
      <c r="AJ33" s="131">
        <f t="shared" si="5"/>
        <v>0</v>
      </c>
      <c r="AK33" s="131">
        <f t="shared" si="6"/>
        <v>0</v>
      </c>
      <c r="AL33" s="131">
        <f t="shared" si="7"/>
        <v>0</v>
      </c>
      <c r="AM33" s="131"/>
      <c r="AN33" s="147" t="str">
        <f>IF(OR(Summary!$C22=0,Summary!$C22=""),"fnord",Summary!$C22)</f>
        <v>fnord</v>
      </c>
      <c r="AO33" s="149">
        <f t="shared" si="8"/>
        <v>0</v>
      </c>
      <c r="AP33" s="142" t="str">
        <f>IF(OR(Summary!$G32=0,Summary!$G32=""),"fnord",Summary!$G32)</f>
        <v>fnord</v>
      </c>
      <c r="AQ33" s="146">
        <f t="shared" si="9"/>
        <v>0</v>
      </c>
      <c r="AR33" s="222"/>
      <c r="AS33" s="143"/>
      <c r="AT33" s="145" t="s">
        <v>253</v>
      </c>
      <c r="AU33" s="144">
        <f t="shared" si="10"/>
        <v>0</v>
      </c>
      <c r="AV33" s="151">
        <f t="shared" si="11"/>
        <v>0</v>
      </c>
      <c r="AW33" s="214">
        <f t="shared" si="12"/>
        <v>0</v>
      </c>
      <c r="AX33" s="131"/>
      <c r="AY33" s="214">
        <f t="shared" si="14"/>
        <v>0</v>
      </c>
      <c r="AZ33" s="131"/>
      <c r="BA33" s="131"/>
      <c r="BB33" s="211">
        <f t="shared" si="22"/>
        <v>-120.68</v>
      </c>
      <c r="BC33" s="211">
        <f t="shared" si="22"/>
        <v>0</v>
      </c>
      <c r="BD33" s="211">
        <f t="shared" si="22"/>
        <v>0</v>
      </c>
      <c r="BE33" s="211">
        <f t="shared" si="22"/>
        <v>0</v>
      </c>
      <c r="BF33" s="211">
        <f t="shared" si="22"/>
        <v>0</v>
      </c>
      <c r="BG33" s="211">
        <f t="shared" si="22"/>
        <v>0</v>
      </c>
      <c r="BH33" s="211">
        <f t="shared" si="22"/>
        <v>0</v>
      </c>
      <c r="BI33" s="211">
        <f t="shared" si="22"/>
        <v>0</v>
      </c>
      <c r="BJ33" s="211">
        <f t="shared" si="22"/>
        <v>0</v>
      </c>
      <c r="BK33" s="211">
        <f t="shared" si="22"/>
        <v>0</v>
      </c>
      <c r="BL33" s="211">
        <f t="shared" si="22"/>
        <v>0</v>
      </c>
      <c r="BM33" s="211">
        <f t="shared" si="22"/>
        <v>0</v>
      </c>
      <c r="BN33" s="211">
        <f t="shared" si="22"/>
        <v>0</v>
      </c>
      <c r="BO33" s="211">
        <f t="shared" si="22"/>
        <v>0</v>
      </c>
      <c r="BP33" s="131"/>
      <c r="BQ33" s="308">
        <f t="shared" si="16"/>
        <v>120.68</v>
      </c>
      <c r="BR33" s="308">
        <f t="shared" si="17"/>
        <v>23</v>
      </c>
      <c r="BS33" s="131"/>
      <c r="BT33" s="131"/>
      <c r="BU33" s="131"/>
    </row>
    <row r="34" spans="1:73" s="177" customFormat="1" ht="15" customHeight="1" x14ac:dyDescent="0.25">
      <c r="A34" s="131"/>
      <c r="B34" s="241">
        <f t="shared" si="18"/>
        <v>24</v>
      </c>
      <c r="C34" s="242">
        <f t="shared" si="19"/>
        <v>12362.53</v>
      </c>
      <c r="D34" s="256">
        <v>45968</v>
      </c>
      <c r="E34" s="257">
        <v>1108</v>
      </c>
      <c r="F34" s="247">
        <f t="shared" si="0"/>
        <v>0</v>
      </c>
      <c r="G34" s="266" t="s">
        <v>222</v>
      </c>
      <c r="H34" s="267" t="s">
        <v>385</v>
      </c>
      <c r="I34" s="267" t="s">
        <v>386</v>
      </c>
      <c r="J34" s="268" t="s">
        <v>387</v>
      </c>
      <c r="K34" s="244">
        <f t="shared" si="1"/>
        <v>24</v>
      </c>
      <c r="L34" s="245">
        <f t="shared" si="2"/>
        <v>0</v>
      </c>
      <c r="M34" s="280"/>
      <c r="N34" s="281" t="s">
        <v>110</v>
      </c>
      <c r="O34" s="323"/>
      <c r="P34" s="323"/>
      <c r="Q34" s="283" t="s">
        <v>111</v>
      </c>
      <c r="R34" s="280"/>
      <c r="S34" s="281" t="s">
        <v>110</v>
      </c>
      <c r="T34" s="323"/>
      <c r="U34" s="323"/>
      <c r="V34" s="283" t="s">
        <v>111</v>
      </c>
      <c r="W34" s="246">
        <f t="shared" si="3"/>
        <v>24</v>
      </c>
      <c r="X34" s="285"/>
      <c r="Y34" s="281" t="s">
        <v>110</v>
      </c>
      <c r="Z34" s="284"/>
      <c r="AA34" s="284"/>
      <c r="AB34" s="283" t="s">
        <v>111</v>
      </c>
      <c r="AC34" s="285"/>
      <c r="AD34" s="267" t="s">
        <v>110</v>
      </c>
      <c r="AE34" s="284"/>
      <c r="AF34" s="284"/>
      <c r="AG34" s="268" t="s">
        <v>111</v>
      </c>
      <c r="AH34" s="46"/>
      <c r="AI34" s="131">
        <f t="shared" si="4"/>
        <v>0</v>
      </c>
      <c r="AJ34" s="131">
        <f t="shared" si="5"/>
        <v>0</v>
      </c>
      <c r="AK34" s="131">
        <f t="shared" si="6"/>
        <v>0</v>
      </c>
      <c r="AL34" s="131">
        <f t="shared" si="7"/>
        <v>0</v>
      </c>
      <c r="AM34" s="131"/>
      <c r="AN34" s="131"/>
      <c r="AO34" s="143"/>
      <c r="AP34" s="142" t="str">
        <f>IF(OR(Summary!$G33=0,Summary!$G33=""),"fnord",Summary!$G33)</f>
        <v>fnord</v>
      </c>
      <c r="AQ34" s="146">
        <f t="shared" si="9"/>
        <v>0</v>
      </c>
      <c r="AR34" s="222"/>
      <c r="AS34" s="143"/>
      <c r="AT34" s="145" t="s">
        <v>254</v>
      </c>
      <c r="AU34" s="144">
        <f t="shared" si="10"/>
        <v>0</v>
      </c>
      <c r="AV34" s="152"/>
      <c r="AW34" s="214">
        <f t="shared" si="12"/>
        <v>0</v>
      </c>
      <c r="AX34" s="131"/>
      <c r="AY34" s="214">
        <f t="shared" si="14"/>
        <v>0</v>
      </c>
      <c r="AZ34" s="131"/>
      <c r="BA34" s="131"/>
      <c r="BB34" s="211">
        <f t="shared" si="22"/>
        <v>0</v>
      </c>
      <c r="BC34" s="211">
        <f t="shared" si="22"/>
        <v>0</v>
      </c>
      <c r="BD34" s="211">
        <f t="shared" si="22"/>
        <v>0</v>
      </c>
      <c r="BE34" s="211">
        <f t="shared" si="22"/>
        <v>0</v>
      </c>
      <c r="BF34" s="211">
        <f t="shared" si="22"/>
        <v>0</v>
      </c>
      <c r="BG34" s="211">
        <f t="shared" si="22"/>
        <v>0</v>
      </c>
      <c r="BH34" s="211">
        <f t="shared" si="22"/>
        <v>0</v>
      </c>
      <c r="BI34" s="211">
        <f t="shared" si="22"/>
        <v>0</v>
      </c>
      <c r="BJ34" s="211">
        <f t="shared" si="22"/>
        <v>0</v>
      </c>
      <c r="BK34" s="211">
        <f t="shared" si="22"/>
        <v>0</v>
      </c>
      <c r="BL34" s="211">
        <f t="shared" si="22"/>
        <v>0</v>
      </c>
      <c r="BM34" s="211">
        <f t="shared" si="22"/>
        <v>0</v>
      </c>
      <c r="BN34" s="211">
        <f t="shared" si="22"/>
        <v>0</v>
      </c>
      <c r="BO34" s="211">
        <f t="shared" si="22"/>
        <v>0</v>
      </c>
      <c r="BP34" s="131"/>
      <c r="BQ34" s="308">
        <f t="shared" si="16"/>
        <v>0</v>
      </c>
      <c r="BR34" s="308">
        <f t="shared" si="17"/>
        <v>0</v>
      </c>
      <c r="BS34" s="131"/>
      <c r="BT34" s="131"/>
      <c r="BU34" s="131"/>
    </row>
    <row r="35" spans="1:73" s="177" customFormat="1" ht="15" customHeight="1" x14ac:dyDescent="0.25">
      <c r="A35" s="131"/>
      <c r="B35" s="241">
        <f t="shared" si="18"/>
        <v>25</v>
      </c>
      <c r="C35" s="242">
        <f t="shared" si="19"/>
        <v>12362.53</v>
      </c>
      <c r="D35" s="256">
        <v>45968</v>
      </c>
      <c r="E35" s="257">
        <v>1106</v>
      </c>
      <c r="F35" s="247">
        <f t="shared" si="0"/>
        <v>0</v>
      </c>
      <c r="G35" s="266" t="s">
        <v>222</v>
      </c>
      <c r="H35" s="267" t="s">
        <v>385</v>
      </c>
      <c r="I35" s="267" t="s">
        <v>388</v>
      </c>
      <c r="J35" s="268" t="s">
        <v>387</v>
      </c>
      <c r="K35" s="244">
        <f t="shared" si="1"/>
        <v>25</v>
      </c>
      <c r="L35" s="245">
        <f t="shared" si="2"/>
        <v>0</v>
      </c>
      <c r="M35" s="280"/>
      <c r="N35" s="281" t="s">
        <v>110</v>
      </c>
      <c r="O35" s="323"/>
      <c r="P35" s="323"/>
      <c r="Q35" s="283" t="s">
        <v>111</v>
      </c>
      <c r="R35" s="280"/>
      <c r="S35" s="281" t="s">
        <v>110</v>
      </c>
      <c r="T35" s="323"/>
      <c r="U35" s="323"/>
      <c r="V35" s="283" t="s">
        <v>111</v>
      </c>
      <c r="W35" s="246">
        <f t="shared" si="3"/>
        <v>25</v>
      </c>
      <c r="X35" s="285"/>
      <c r="Y35" s="281" t="s">
        <v>110</v>
      </c>
      <c r="Z35" s="284"/>
      <c r="AA35" s="284"/>
      <c r="AB35" s="283" t="s">
        <v>111</v>
      </c>
      <c r="AC35" s="285"/>
      <c r="AD35" s="267" t="s">
        <v>110</v>
      </c>
      <c r="AE35" s="284"/>
      <c r="AF35" s="284"/>
      <c r="AG35" s="268" t="s">
        <v>111</v>
      </c>
      <c r="AH35" s="46"/>
      <c r="AI35" s="131">
        <f t="shared" si="4"/>
        <v>0</v>
      </c>
      <c r="AJ35" s="131">
        <f t="shared" si="5"/>
        <v>0</v>
      </c>
      <c r="AK35" s="131">
        <f t="shared" si="6"/>
        <v>0</v>
      </c>
      <c r="AL35" s="131">
        <f t="shared" si="7"/>
        <v>0</v>
      </c>
      <c r="AM35" s="131"/>
      <c r="AN35" s="131"/>
      <c r="AO35" s="143"/>
      <c r="AP35" s="142" t="str">
        <f>IF(OR(Summary!$G34=0,Summary!$G34=""),"fnord",Summary!$G34)</f>
        <v>fnord</v>
      </c>
      <c r="AQ35" s="146">
        <f t="shared" si="9"/>
        <v>0</v>
      </c>
      <c r="AR35" s="222"/>
      <c r="AS35" s="143"/>
      <c r="AT35" s="145" t="s">
        <v>255</v>
      </c>
      <c r="AU35" s="144">
        <f t="shared" si="10"/>
        <v>0</v>
      </c>
      <c r="AV35" s="152"/>
      <c r="AW35" s="214">
        <f t="shared" si="12"/>
        <v>0</v>
      </c>
      <c r="AX35" s="131"/>
      <c r="AY35" s="214">
        <f t="shared" si="14"/>
        <v>0</v>
      </c>
      <c r="AZ35" s="131"/>
      <c r="BA35" s="131"/>
      <c r="BB35" s="211">
        <f t="shared" si="22"/>
        <v>0</v>
      </c>
      <c r="BC35" s="211">
        <f t="shared" si="22"/>
        <v>0</v>
      </c>
      <c r="BD35" s="211">
        <f t="shared" si="22"/>
        <v>0</v>
      </c>
      <c r="BE35" s="211">
        <f t="shared" si="22"/>
        <v>0</v>
      </c>
      <c r="BF35" s="211">
        <f t="shared" si="22"/>
        <v>0</v>
      </c>
      <c r="BG35" s="211">
        <f t="shared" si="22"/>
        <v>0</v>
      </c>
      <c r="BH35" s="211">
        <f t="shared" si="22"/>
        <v>0</v>
      </c>
      <c r="BI35" s="211">
        <f t="shared" si="22"/>
        <v>0</v>
      </c>
      <c r="BJ35" s="211">
        <f t="shared" si="22"/>
        <v>0</v>
      </c>
      <c r="BK35" s="211">
        <f t="shared" si="22"/>
        <v>0</v>
      </c>
      <c r="BL35" s="211">
        <f t="shared" si="22"/>
        <v>0</v>
      </c>
      <c r="BM35" s="211">
        <f t="shared" si="22"/>
        <v>0</v>
      </c>
      <c r="BN35" s="211">
        <f t="shared" si="22"/>
        <v>0</v>
      </c>
      <c r="BO35" s="211">
        <f t="shared" si="22"/>
        <v>0</v>
      </c>
      <c r="BP35" s="131"/>
      <c r="BQ35" s="308">
        <f t="shared" si="16"/>
        <v>0</v>
      </c>
      <c r="BR35" s="308">
        <f t="shared" si="17"/>
        <v>0</v>
      </c>
      <c r="BS35" s="131"/>
      <c r="BT35" s="131"/>
      <c r="BU35" s="131"/>
    </row>
    <row r="36" spans="1:73" s="177" customFormat="1" ht="15" customHeight="1" x14ac:dyDescent="0.25">
      <c r="A36" s="131"/>
      <c r="B36" s="241">
        <f t="shared" si="18"/>
        <v>26</v>
      </c>
      <c r="C36" s="242">
        <f t="shared" si="19"/>
        <v>12362.53</v>
      </c>
      <c r="D36" s="256">
        <v>45968</v>
      </c>
      <c r="E36" s="257">
        <v>1107</v>
      </c>
      <c r="F36" s="247">
        <f t="shared" si="0"/>
        <v>0</v>
      </c>
      <c r="G36" s="266" t="s">
        <v>222</v>
      </c>
      <c r="H36" s="267" t="s">
        <v>385</v>
      </c>
      <c r="I36" s="267" t="s">
        <v>389</v>
      </c>
      <c r="J36" s="268" t="s">
        <v>387</v>
      </c>
      <c r="K36" s="244">
        <f t="shared" si="1"/>
        <v>26</v>
      </c>
      <c r="L36" s="245">
        <f t="shared" si="2"/>
        <v>0</v>
      </c>
      <c r="M36" s="280"/>
      <c r="N36" s="281" t="s">
        <v>110</v>
      </c>
      <c r="O36" s="323"/>
      <c r="P36" s="323"/>
      <c r="Q36" s="283" t="s">
        <v>111</v>
      </c>
      <c r="R36" s="280"/>
      <c r="S36" s="281" t="s">
        <v>110</v>
      </c>
      <c r="T36" s="323"/>
      <c r="U36" s="323"/>
      <c r="V36" s="283" t="s">
        <v>111</v>
      </c>
      <c r="W36" s="246">
        <f t="shared" si="3"/>
        <v>26</v>
      </c>
      <c r="X36" s="285"/>
      <c r="Y36" s="281" t="s">
        <v>110</v>
      </c>
      <c r="Z36" s="284"/>
      <c r="AA36" s="284"/>
      <c r="AB36" s="283" t="s">
        <v>111</v>
      </c>
      <c r="AC36" s="285"/>
      <c r="AD36" s="267" t="s">
        <v>110</v>
      </c>
      <c r="AE36" s="284"/>
      <c r="AF36" s="284"/>
      <c r="AG36" s="268" t="s">
        <v>111</v>
      </c>
      <c r="AH36" s="46"/>
      <c r="AI36" s="131">
        <f t="shared" si="4"/>
        <v>0</v>
      </c>
      <c r="AJ36" s="131">
        <f t="shared" si="5"/>
        <v>0</v>
      </c>
      <c r="AK36" s="131">
        <f t="shared" si="6"/>
        <v>0</v>
      </c>
      <c r="AL36" s="131">
        <f t="shared" si="7"/>
        <v>0</v>
      </c>
      <c r="AM36" s="131"/>
      <c r="AN36" s="131"/>
      <c r="AO36" s="143"/>
      <c r="AP36" s="142" t="str">
        <f>IF(OR(Summary!$G35=0,Summary!$G35=""),"fnord",Summary!$G35)</f>
        <v>fnord</v>
      </c>
      <c r="AQ36" s="146">
        <f t="shared" si="9"/>
        <v>0</v>
      </c>
      <c r="AR36" s="222"/>
      <c r="AS36" s="143"/>
      <c r="AT36" s="145" t="s">
        <v>256</v>
      </c>
      <c r="AU36" s="144">
        <f t="shared" si="10"/>
        <v>0</v>
      </c>
      <c r="AV36" s="152"/>
      <c r="AW36" s="214">
        <f t="shared" si="12"/>
        <v>0</v>
      </c>
      <c r="AX36" s="131"/>
      <c r="AY36" s="214">
        <f t="shared" si="14"/>
        <v>0</v>
      </c>
      <c r="AZ36" s="131"/>
      <c r="BA36" s="131"/>
      <c r="BB36" s="211">
        <f t="shared" si="22"/>
        <v>0</v>
      </c>
      <c r="BC36" s="211">
        <f t="shared" si="22"/>
        <v>0</v>
      </c>
      <c r="BD36" s="211">
        <f t="shared" si="22"/>
        <v>0</v>
      </c>
      <c r="BE36" s="211">
        <f t="shared" si="22"/>
        <v>0</v>
      </c>
      <c r="BF36" s="211">
        <f t="shared" si="22"/>
        <v>0</v>
      </c>
      <c r="BG36" s="211">
        <f t="shared" si="22"/>
        <v>0</v>
      </c>
      <c r="BH36" s="211">
        <f t="shared" si="22"/>
        <v>0</v>
      </c>
      <c r="BI36" s="211">
        <f t="shared" si="22"/>
        <v>0</v>
      </c>
      <c r="BJ36" s="211">
        <f t="shared" si="22"/>
        <v>0</v>
      </c>
      <c r="BK36" s="211">
        <f t="shared" si="22"/>
        <v>0</v>
      </c>
      <c r="BL36" s="211">
        <f t="shared" si="22"/>
        <v>0</v>
      </c>
      <c r="BM36" s="211">
        <f t="shared" si="22"/>
        <v>0</v>
      </c>
      <c r="BN36" s="211">
        <f t="shared" si="22"/>
        <v>0</v>
      </c>
      <c r="BO36" s="211">
        <f t="shared" si="22"/>
        <v>0</v>
      </c>
      <c r="BP36" s="131"/>
      <c r="BQ36" s="308">
        <f t="shared" si="16"/>
        <v>0</v>
      </c>
      <c r="BR36" s="308">
        <f t="shared" si="17"/>
        <v>0</v>
      </c>
      <c r="BS36" s="131"/>
      <c r="BT36" s="131"/>
      <c r="BU36" s="131"/>
    </row>
    <row r="37" spans="1:73" s="177" customFormat="1" ht="15" customHeight="1" x14ac:dyDescent="0.25">
      <c r="A37" s="131"/>
      <c r="B37" s="241">
        <f t="shared" si="18"/>
        <v>27</v>
      </c>
      <c r="C37" s="242">
        <f t="shared" si="19"/>
        <v>12362.53</v>
      </c>
      <c r="D37" s="256">
        <v>45968</v>
      </c>
      <c r="E37" s="257">
        <v>1109</v>
      </c>
      <c r="F37" s="247">
        <f t="shared" si="0"/>
        <v>0</v>
      </c>
      <c r="G37" s="266" t="s">
        <v>222</v>
      </c>
      <c r="H37" s="267" t="s">
        <v>385</v>
      </c>
      <c r="I37" s="267" t="s">
        <v>390</v>
      </c>
      <c r="J37" s="268" t="s">
        <v>387</v>
      </c>
      <c r="K37" s="244">
        <f t="shared" si="1"/>
        <v>27</v>
      </c>
      <c r="L37" s="245">
        <f t="shared" si="2"/>
        <v>0</v>
      </c>
      <c r="M37" s="280"/>
      <c r="N37" s="281" t="s">
        <v>110</v>
      </c>
      <c r="O37" s="323"/>
      <c r="P37" s="323"/>
      <c r="Q37" s="283" t="s">
        <v>111</v>
      </c>
      <c r="R37" s="280"/>
      <c r="S37" s="281" t="s">
        <v>110</v>
      </c>
      <c r="T37" s="323"/>
      <c r="U37" s="323"/>
      <c r="V37" s="283" t="s">
        <v>111</v>
      </c>
      <c r="W37" s="246">
        <f t="shared" si="3"/>
        <v>27</v>
      </c>
      <c r="X37" s="285"/>
      <c r="Y37" s="281" t="s">
        <v>110</v>
      </c>
      <c r="Z37" s="284"/>
      <c r="AA37" s="284"/>
      <c r="AB37" s="283" t="s">
        <v>111</v>
      </c>
      <c r="AC37" s="285"/>
      <c r="AD37" s="267" t="s">
        <v>110</v>
      </c>
      <c r="AE37" s="284"/>
      <c r="AF37" s="284"/>
      <c r="AG37" s="268" t="s">
        <v>111</v>
      </c>
      <c r="AH37" s="46"/>
      <c r="AI37" s="131">
        <f t="shared" si="4"/>
        <v>0</v>
      </c>
      <c r="AJ37" s="131">
        <f t="shared" si="5"/>
        <v>0</v>
      </c>
      <c r="AK37" s="131">
        <f t="shared" si="6"/>
        <v>0</v>
      </c>
      <c r="AL37" s="131">
        <f t="shared" si="7"/>
        <v>0</v>
      </c>
      <c r="AM37" s="131"/>
      <c r="AN37" s="131"/>
      <c r="AO37" s="143"/>
      <c r="AP37" s="142" t="str">
        <f>IF(OR(Summary!$G36=0,Summary!$G36=""),"fnord",Summary!$G36)</f>
        <v>fnord</v>
      </c>
      <c r="AQ37" s="146">
        <f t="shared" si="9"/>
        <v>0</v>
      </c>
      <c r="AR37" s="222"/>
      <c r="AS37" s="143"/>
      <c r="AT37" s="145" t="s">
        <v>257</v>
      </c>
      <c r="AU37" s="144">
        <f t="shared" si="10"/>
        <v>0</v>
      </c>
      <c r="AV37" s="152"/>
      <c r="AW37" s="214">
        <f t="shared" si="12"/>
        <v>0</v>
      </c>
      <c r="AX37" s="131"/>
      <c r="AY37" s="214">
        <f t="shared" si="14"/>
        <v>0</v>
      </c>
      <c r="AZ37" s="131"/>
      <c r="BA37" s="131"/>
      <c r="BB37" s="211">
        <f t="shared" si="22"/>
        <v>0</v>
      </c>
      <c r="BC37" s="211">
        <f t="shared" si="22"/>
        <v>0</v>
      </c>
      <c r="BD37" s="211">
        <f t="shared" si="22"/>
        <v>0</v>
      </c>
      <c r="BE37" s="211">
        <f t="shared" si="22"/>
        <v>0</v>
      </c>
      <c r="BF37" s="211">
        <f t="shared" si="22"/>
        <v>0</v>
      </c>
      <c r="BG37" s="211">
        <f t="shared" si="22"/>
        <v>0</v>
      </c>
      <c r="BH37" s="211">
        <f t="shared" si="22"/>
        <v>0</v>
      </c>
      <c r="BI37" s="211">
        <f t="shared" si="22"/>
        <v>0</v>
      </c>
      <c r="BJ37" s="211">
        <f t="shared" si="22"/>
        <v>0</v>
      </c>
      <c r="BK37" s="211">
        <f t="shared" si="22"/>
        <v>0</v>
      </c>
      <c r="BL37" s="211">
        <f t="shared" si="22"/>
        <v>0</v>
      </c>
      <c r="BM37" s="211">
        <f t="shared" si="22"/>
        <v>0</v>
      </c>
      <c r="BN37" s="211">
        <f t="shared" si="22"/>
        <v>0</v>
      </c>
      <c r="BO37" s="211">
        <f t="shared" si="22"/>
        <v>0</v>
      </c>
      <c r="BP37" s="131"/>
      <c r="BQ37" s="308">
        <f t="shared" si="16"/>
        <v>0</v>
      </c>
      <c r="BR37" s="308">
        <f t="shared" si="17"/>
        <v>0</v>
      </c>
      <c r="BS37" s="131"/>
      <c r="BT37" s="131"/>
      <c r="BU37" s="131"/>
    </row>
    <row r="38" spans="1:73" s="177" customFormat="1" ht="15" customHeight="1" x14ac:dyDescent="0.25">
      <c r="A38" s="131"/>
      <c r="B38" s="241">
        <f t="shared" si="18"/>
        <v>28</v>
      </c>
      <c r="C38" s="242">
        <f t="shared" si="19"/>
        <v>12362.53</v>
      </c>
      <c r="D38" s="256">
        <v>45968</v>
      </c>
      <c r="E38" s="257">
        <v>1112</v>
      </c>
      <c r="F38" s="247">
        <f t="shared" si="0"/>
        <v>0</v>
      </c>
      <c r="G38" s="266" t="s">
        <v>222</v>
      </c>
      <c r="H38" s="267" t="s">
        <v>391</v>
      </c>
      <c r="I38" s="267" t="s">
        <v>392</v>
      </c>
      <c r="J38" s="268" t="s">
        <v>393</v>
      </c>
      <c r="K38" s="244">
        <f t="shared" si="1"/>
        <v>28</v>
      </c>
      <c r="L38" s="245">
        <f t="shared" si="2"/>
        <v>0</v>
      </c>
      <c r="M38" s="280"/>
      <c r="N38" s="281" t="s">
        <v>110</v>
      </c>
      <c r="O38" s="323"/>
      <c r="P38" s="323"/>
      <c r="Q38" s="283" t="s">
        <v>111</v>
      </c>
      <c r="R38" s="280"/>
      <c r="S38" s="281" t="s">
        <v>110</v>
      </c>
      <c r="T38" s="323"/>
      <c r="U38" s="323"/>
      <c r="V38" s="283" t="s">
        <v>111</v>
      </c>
      <c r="W38" s="246">
        <f t="shared" si="3"/>
        <v>28</v>
      </c>
      <c r="X38" s="285"/>
      <c r="Y38" s="281" t="s">
        <v>110</v>
      </c>
      <c r="Z38" s="284"/>
      <c r="AA38" s="284"/>
      <c r="AB38" s="283" t="s">
        <v>111</v>
      </c>
      <c r="AC38" s="285"/>
      <c r="AD38" s="267" t="s">
        <v>110</v>
      </c>
      <c r="AE38" s="284"/>
      <c r="AF38" s="284"/>
      <c r="AG38" s="268" t="s">
        <v>111</v>
      </c>
      <c r="AH38" s="46"/>
      <c r="AI38" s="131">
        <f t="shared" si="4"/>
        <v>0</v>
      </c>
      <c r="AJ38" s="131">
        <f t="shared" si="5"/>
        <v>0</v>
      </c>
      <c r="AK38" s="131">
        <f t="shared" si="6"/>
        <v>0</v>
      </c>
      <c r="AL38" s="131">
        <f t="shared" si="7"/>
        <v>0</v>
      </c>
      <c r="AM38" s="131"/>
      <c r="AN38" s="131"/>
      <c r="AO38" s="143"/>
      <c r="AP38" s="142" t="str">
        <f>IF(OR(Summary!$G37=0,Summary!$G37=""),"fnord",Summary!$G37)</f>
        <v>fnord</v>
      </c>
      <c r="AQ38" s="146">
        <f t="shared" si="9"/>
        <v>0</v>
      </c>
      <c r="AR38" s="222"/>
      <c r="AS38" s="143"/>
      <c r="AT38" s="145" t="s">
        <v>258</v>
      </c>
      <c r="AU38" s="144">
        <f t="shared" si="10"/>
        <v>0</v>
      </c>
      <c r="AV38" s="152"/>
      <c r="AW38" s="214">
        <f t="shared" si="12"/>
        <v>0</v>
      </c>
      <c r="AX38" s="131"/>
      <c r="AY38" s="214">
        <f t="shared" si="14"/>
        <v>0</v>
      </c>
      <c r="AZ38" s="131"/>
      <c r="BA38" s="131"/>
      <c r="BB38" s="211">
        <f t="shared" si="22"/>
        <v>0</v>
      </c>
      <c r="BC38" s="211">
        <f t="shared" si="22"/>
        <v>0</v>
      </c>
      <c r="BD38" s="211">
        <f t="shared" si="22"/>
        <v>0</v>
      </c>
      <c r="BE38" s="211">
        <f t="shared" si="22"/>
        <v>0</v>
      </c>
      <c r="BF38" s="211">
        <f t="shared" si="22"/>
        <v>0</v>
      </c>
      <c r="BG38" s="211">
        <f t="shared" si="22"/>
        <v>0</v>
      </c>
      <c r="BH38" s="211">
        <f t="shared" si="22"/>
        <v>0</v>
      </c>
      <c r="BI38" s="211">
        <f t="shared" si="22"/>
        <v>0</v>
      </c>
      <c r="BJ38" s="211">
        <f t="shared" si="22"/>
        <v>0</v>
      </c>
      <c r="BK38" s="211">
        <f t="shared" si="22"/>
        <v>0</v>
      </c>
      <c r="BL38" s="211">
        <f t="shared" si="22"/>
        <v>0</v>
      </c>
      <c r="BM38" s="211">
        <f t="shared" si="22"/>
        <v>0</v>
      </c>
      <c r="BN38" s="211">
        <f t="shared" si="22"/>
        <v>0</v>
      </c>
      <c r="BO38" s="211">
        <f t="shared" si="22"/>
        <v>0</v>
      </c>
      <c r="BP38" s="131"/>
      <c r="BQ38" s="308">
        <f t="shared" si="16"/>
        <v>0</v>
      </c>
      <c r="BR38" s="308">
        <f t="shared" si="17"/>
        <v>0</v>
      </c>
      <c r="BS38" s="131"/>
      <c r="BT38" s="131"/>
      <c r="BU38" s="131"/>
    </row>
    <row r="39" spans="1:73" s="177" customFormat="1" ht="15" customHeight="1" x14ac:dyDescent="0.25">
      <c r="A39" s="131"/>
      <c r="B39" s="241">
        <f t="shared" si="18"/>
        <v>29</v>
      </c>
      <c r="C39" s="242">
        <f t="shared" si="19"/>
        <v>12362.53</v>
      </c>
      <c r="D39" s="256">
        <v>45996</v>
      </c>
      <c r="E39" s="257">
        <v>1116</v>
      </c>
      <c r="F39" s="247">
        <f t="shared" si="0"/>
        <v>0</v>
      </c>
      <c r="G39" s="266" t="s">
        <v>222</v>
      </c>
      <c r="H39" s="267" t="s">
        <v>385</v>
      </c>
      <c r="I39" s="267" t="s">
        <v>388</v>
      </c>
      <c r="J39" s="268" t="s">
        <v>394</v>
      </c>
      <c r="K39" s="244">
        <f t="shared" si="1"/>
        <v>29</v>
      </c>
      <c r="L39" s="245">
        <f t="shared" si="2"/>
        <v>0</v>
      </c>
      <c r="M39" s="280"/>
      <c r="N39" s="281" t="s">
        <v>110</v>
      </c>
      <c r="O39" s="323"/>
      <c r="P39" s="323"/>
      <c r="Q39" s="283" t="s">
        <v>111</v>
      </c>
      <c r="R39" s="280"/>
      <c r="S39" s="281" t="s">
        <v>110</v>
      </c>
      <c r="T39" s="323"/>
      <c r="U39" s="323"/>
      <c r="V39" s="283" t="s">
        <v>111</v>
      </c>
      <c r="W39" s="246">
        <f t="shared" si="3"/>
        <v>29</v>
      </c>
      <c r="X39" s="285"/>
      <c r="Y39" s="281" t="s">
        <v>110</v>
      </c>
      <c r="Z39" s="284"/>
      <c r="AA39" s="284"/>
      <c r="AB39" s="283" t="s">
        <v>111</v>
      </c>
      <c r="AC39" s="285"/>
      <c r="AD39" s="267" t="s">
        <v>110</v>
      </c>
      <c r="AE39" s="284"/>
      <c r="AF39" s="284"/>
      <c r="AG39" s="268" t="s">
        <v>111</v>
      </c>
      <c r="AH39" s="46"/>
      <c r="AI39" s="131">
        <f t="shared" si="4"/>
        <v>0</v>
      </c>
      <c r="AJ39" s="131">
        <f t="shared" si="5"/>
        <v>0</v>
      </c>
      <c r="AK39" s="131">
        <f t="shared" si="6"/>
        <v>0</v>
      </c>
      <c r="AL39" s="131">
        <f t="shared" si="7"/>
        <v>0</v>
      </c>
      <c r="AM39" s="131"/>
      <c r="AN39" s="131"/>
      <c r="AO39" s="143"/>
      <c r="AP39" s="142" t="str">
        <f>IF(OR(Summary!$G38=0,Summary!$G38=""),"fnord",Summary!$G38)</f>
        <v>fnord</v>
      </c>
      <c r="AQ39" s="146">
        <f t="shared" si="9"/>
        <v>0</v>
      </c>
      <c r="AR39" s="222"/>
      <c r="AS39" s="143"/>
      <c r="AT39" s="145" t="s">
        <v>259</v>
      </c>
      <c r="AU39" s="144">
        <f t="shared" si="10"/>
        <v>0</v>
      </c>
      <c r="AV39" s="152"/>
      <c r="AW39" s="214">
        <f t="shared" si="12"/>
        <v>0</v>
      </c>
      <c r="AX39" s="131"/>
      <c r="AY39" s="214">
        <f t="shared" si="14"/>
        <v>0</v>
      </c>
      <c r="AZ39" s="131"/>
      <c r="BA39" s="131"/>
      <c r="BB39" s="211">
        <f t="shared" si="22"/>
        <v>0</v>
      </c>
      <c r="BC39" s="211">
        <f t="shared" si="22"/>
        <v>0</v>
      </c>
      <c r="BD39" s="211">
        <f t="shared" si="22"/>
        <v>0</v>
      </c>
      <c r="BE39" s="211">
        <f t="shared" si="22"/>
        <v>0</v>
      </c>
      <c r="BF39" s="211">
        <f t="shared" si="22"/>
        <v>0</v>
      </c>
      <c r="BG39" s="211">
        <f t="shared" si="22"/>
        <v>0</v>
      </c>
      <c r="BH39" s="211">
        <f t="shared" si="22"/>
        <v>0</v>
      </c>
      <c r="BI39" s="211">
        <f t="shared" si="22"/>
        <v>0</v>
      </c>
      <c r="BJ39" s="211">
        <f t="shared" si="22"/>
        <v>0</v>
      </c>
      <c r="BK39" s="211">
        <f t="shared" si="22"/>
        <v>0</v>
      </c>
      <c r="BL39" s="211">
        <f t="shared" si="22"/>
        <v>0</v>
      </c>
      <c r="BM39" s="211">
        <f t="shared" si="22"/>
        <v>0</v>
      </c>
      <c r="BN39" s="211">
        <f t="shared" si="22"/>
        <v>0</v>
      </c>
      <c r="BO39" s="211">
        <f t="shared" si="22"/>
        <v>0</v>
      </c>
      <c r="BP39" s="131"/>
      <c r="BQ39" s="308">
        <f t="shared" si="16"/>
        <v>0</v>
      </c>
      <c r="BR39" s="308">
        <f t="shared" si="17"/>
        <v>0</v>
      </c>
      <c r="BS39" s="131"/>
      <c r="BT39" s="131"/>
      <c r="BU39" s="131"/>
    </row>
    <row r="40" spans="1:73" s="177" customFormat="1" ht="15" customHeight="1" x14ac:dyDescent="0.25">
      <c r="A40" s="131"/>
      <c r="B40" s="241">
        <f t="shared" si="18"/>
        <v>30</v>
      </c>
      <c r="C40" s="242">
        <f t="shared" si="19"/>
        <v>12362.53</v>
      </c>
      <c r="D40" s="256">
        <v>45968</v>
      </c>
      <c r="E40" s="257">
        <v>1111</v>
      </c>
      <c r="F40" s="247">
        <f t="shared" si="0"/>
        <v>0</v>
      </c>
      <c r="G40" s="266" t="s">
        <v>222</v>
      </c>
      <c r="H40" s="267" t="s">
        <v>395</v>
      </c>
      <c r="I40" s="267" t="s">
        <v>396</v>
      </c>
      <c r="J40" s="268" t="s">
        <v>393</v>
      </c>
      <c r="K40" s="244">
        <f t="shared" si="1"/>
        <v>30</v>
      </c>
      <c r="L40" s="245">
        <f t="shared" si="2"/>
        <v>0</v>
      </c>
      <c r="M40" s="280"/>
      <c r="N40" s="281" t="s">
        <v>110</v>
      </c>
      <c r="O40" s="323"/>
      <c r="P40" s="323"/>
      <c r="Q40" s="283" t="s">
        <v>111</v>
      </c>
      <c r="R40" s="280"/>
      <c r="S40" s="281" t="s">
        <v>110</v>
      </c>
      <c r="T40" s="323"/>
      <c r="U40" s="323"/>
      <c r="V40" s="283" t="s">
        <v>111</v>
      </c>
      <c r="W40" s="246">
        <f t="shared" si="3"/>
        <v>30</v>
      </c>
      <c r="X40" s="285"/>
      <c r="Y40" s="281" t="s">
        <v>110</v>
      </c>
      <c r="Z40" s="284"/>
      <c r="AA40" s="284"/>
      <c r="AB40" s="283" t="s">
        <v>111</v>
      </c>
      <c r="AC40" s="285"/>
      <c r="AD40" s="267" t="s">
        <v>110</v>
      </c>
      <c r="AE40" s="284"/>
      <c r="AF40" s="284"/>
      <c r="AG40" s="268" t="s">
        <v>111</v>
      </c>
      <c r="AH40" s="46"/>
      <c r="AI40" s="131">
        <f t="shared" si="4"/>
        <v>0</v>
      </c>
      <c r="AJ40" s="131">
        <f t="shared" si="5"/>
        <v>0</v>
      </c>
      <c r="AK40" s="131">
        <f t="shared" si="6"/>
        <v>0</v>
      </c>
      <c r="AL40" s="131">
        <f t="shared" si="7"/>
        <v>0</v>
      </c>
      <c r="AM40" s="131"/>
      <c r="AN40" s="131"/>
      <c r="AO40" s="143"/>
      <c r="AP40" s="142" t="str">
        <f>IF(OR(Summary!$G39=0,Summary!$G39=""),"fnord",Summary!$G39)</f>
        <v>fnord</v>
      </c>
      <c r="AQ40" s="146">
        <f t="shared" si="9"/>
        <v>0</v>
      </c>
      <c r="AR40" s="222"/>
      <c r="AS40" s="143"/>
      <c r="AT40" s="145" t="s">
        <v>260</v>
      </c>
      <c r="AU40" s="144">
        <f t="shared" si="10"/>
        <v>0</v>
      </c>
      <c r="AV40" s="152"/>
      <c r="AW40" s="214">
        <f t="shared" si="12"/>
        <v>0</v>
      </c>
      <c r="AX40" s="131"/>
      <c r="AY40" s="214">
        <f t="shared" si="14"/>
        <v>0</v>
      </c>
      <c r="AZ40" s="131"/>
      <c r="BA40" s="131"/>
      <c r="BB40" s="211">
        <f t="shared" si="22"/>
        <v>0</v>
      </c>
      <c r="BC40" s="211">
        <f t="shared" si="22"/>
        <v>0</v>
      </c>
      <c r="BD40" s="211">
        <f t="shared" si="22"/>
        <v>0</v>
      </c>
      <c r="BE40" s="211">
        <f t="shared" si="22"/>
        <v>0</v>
      </c>
      <c r="BF40" s="211">
        <f t="shared" si="22"/>
        <v>0</v>
      </c>
      <c r="BG40" s="211">
        <f t="shared" si="22"/>
        <v>0</v>
      </c>
      <c r="BH40" s="211">
        <f t="shared" si="22"/>
        <v>0</v>
      </c>
      <c r="BI40" s="211">
        <f t="shared" si="22"/>
        <v>0</v>
      </c>
      <c r="BJ40" s="211">
        <f t="shared" si="22"/>
        <v>0</v>
      </c>
      <c r="BK40" s="211">
        <f t="shared" si="22"/>
        <v>0</v>
      </c>
      <c r="BL40" s="211">
        <f t="shared" si="22"/>
        <v>0</v>
      </c>
      <c r="BM40" s="211">
        <f t="shared" si="22"/>
        <v>0</v>
      </c>
      <c r="BN40" s="211">
        <f t="shared" si="22"/>
        <v>0</v>
      </c>
      <c r="BO40" s="211">
        <f t="shared" si="22"/>
        <v>0</v>
      </c>
      <c r="BP40" s="131"/>
      <c r="BQ40" s="308">
        <f t="shared" si="16"/>
        <v>0</v>
      </c>
      <c r="BR40" s="308">
        <f t="shared" si="17"/>
        <v>0</v>
      </c>
      <c r="BS40" s="131"/>
      <c r="BT40" s="131"/>
      <c r="BU40" s="131"/>
    </row>
    <row r="41" spans="1:73" s="177" customFormat="1" ht="15" customHeight="1" x14ac:dyDescent="0.25">
      <c r="A41" s="131"/>
      <c r="B41" s="241">
        <f t="shared" si="18"/>
        <v>31</v>
      </c>
      <c r="C41" s="242">
        <f t="shared" si="19"/>
        <v>11862.53</v>
      </c>
      <c r="D41" s="256">
        <v>45996</v>
      </c>
      <c r="E41" s="257">
        <v>1117</v>
      </c>
      <c r="F41" s="247">
        <f t="shared" si="0"/>
        <v>-500</v>
      </c>
      <c r="G41" s="266" t="s">
        <v>222</v>
      </c>
      <c r="H41" s="267" t="s">
        <v>385</v>
      </c>
      <c r="I41" s="267" t="s">
        <v>397</v>
      </c>
      <c r="J41" s="268" t="s">
        <v>313</v>
      </c>
      <c r="K41" s="244">
        <f t="shared" si="1"/>
        <v>31</v>
      </c>
      <c r="L41" s="245">
        <f t="shared" si="2"/>
        <v>-500</v>
      </c>
      <c r="M41" s="280">
        <v>500</v>
      </c>
      <c r="N41" s="281" t="s">
        <v>110</v>
      </c>
      <c r="O41" s="323"/>
      <c r="P41" s="323" t="s">
        <v>245</v>
      </c>
      <c r="Q41" s="283" t="s">
        <v>111</v>
      </c>
      <c r="R41" s="280"/>
      <c r="S41" s="281" t="s">
        <v>110</v>
      </c>
      <c r="T41" s="323"/>
      <c r="U41" s="323"/>
      <c r="V41" s="283" t="s">
        <v>111</v>
      </c>
      <c r="W41" s="246">
        <f t="shared" si="3"/>
        <v>31</v>
      </c>
      <c r="X41" s="285"/>
      <c r="Y41" s="281" t="s">
        <v>110</v>
      </c>
      <c r="Z41" s="284"/>
      <c r="AA41" s="284"/>
      <c r="AB41" s="283" t="s">
        <v>111</v>
      </c>
      <c r="AC41" s="285"/>
      <c r="AD41" s="267" t="s">
        <v>110</v>
      </c>
      <c r="AE41" s="284"/>
      <c r="AF41" s="284"/>
      <c r="AG41" s="268" t="s">
        <v>111</v>
      </c>
      <c r="AH41" s="46"/>
      <c r="AI41" s="131">
        <f t="shared" si="4"/>
        <v>-500</v>
      </c>
      <c r="AJ41" s="131">
        <f t="shared" si="5"/>
        <v>0</v>
      </c>
      <c r="AK41" s="131">
        <f t="shared" si="6"/>
        <v>0</v>
      </c>
      <c r="AL41" s="131">
        <f t="shared" si="7"/>
        <v>0</v>
      </c>
      <c r="AM41" s="131"/>
      <c r="AN41" s="131"/>
      <c r="AO41" s="143"/>
      <c r="AP41" s="142" t="str">
        <f>IF(OR(Summary!$G40=0,Summary!$G40=""),"fnord",Summary!$G40)</f>
        <v>fnord</v>
      </c>
      <c r="AQ41" s="146">
        <f t="shared" si="9"/>
        <v>0</v>
      </c>
      <c r="AR41" s="222"/>
      <c r="AS41" s="143"/>
      <c r="AT41" s="145" t="s">
        <v>261</v>
      </c>
      <c r="AU41" s="144">
        <f t="shared" si="10"/>
        <v>0</v>
      </c>
      <c r="AV41" s="152"/>
      <c r="AW41" s="214">
        <f t="shared" si="12"/>
        <v>0</v>
      </c>
      <c r="AX41" s="131"/>
      <c r="AY41" s="214">
        <f t="shared" si="14"/>
        <v>0</v>
      </c>
      <c r="AZ41" s="131"/>
      <c r="BA41" s="131"/>
      <c r="BB41" s="211">
        <f t="shared" ref="BB41:BO50" si="23">IF($N41=BB$10,IF($O41 = "",$M41 * -1,$M41),0)+IF($S41=BB$10,IF($T41 = "",$R41 * -1,$R41),0)+IF($Y41=BB$10,IF($Z41 = "",$X41 * -1,$X41),0)+IF($AD41=BB$10,IF($AE41 = "",$AC41* -1,$AC41 ),0)</f>
        <v>-500</v>
      </c>
      <c r="BC41" s="211">
        <f t="shared" si="23"/>
        <v>0</v>
      </c>
      <c r="BD41" s="211">
        <f t="shared" si="23"/>
        <v>0</v>
      </c>
      <c r="BE41" s="211">
        <f t="shared" si="23"/>
        <v>0</v>
      </c>
      <c r="BF41" s="211">
        <f t="shared" si="23"/>
        <v>0</v>
      </c>
      <c r="BG41" s="211">
        <f t="shared" si="23"/>
        <v>0</v>
      </c>
      <c r="BH41" s="211">
        <f t="shared" si="23"/>
        <v>0</v>
      </c>
      <c r="BI41" s="211">
        <f t="shared" si="23"/>
        <v>0</v>
      </c>
      <c r="BJ41" s="211">
        <f t="shared" si="23"/>
        <v>0</v>
      </c>
      <c r="BK41" s="211">
        <f t="shared" si="23"/>
        <v>0</v>
      </c>
      <c r="BL41" s="211">
        <f t="shared" si="23"/>
        <v>0</v>
      </c>
      <c r="BM41" s="211">
        <f t="shared" si="23"/>
        <v>0</v>
      </c>
      <c r="BN41" s="211">
        <f t="shared" si="23"/>
        <v>0</v>
      </c>
      <c r="BO41" s="211">
        <f t="shared" si="23"/>
        <v>0</v>
      </c>
      <c r="BP41" s="131"/>
      <c r="BQ41" s="308">
        <f t="shared" si="16"/>
        <v>500</v>
      </c>
      <c r="BR41" s="308">
        <f t="shared" si="17"/>
        <v>31</v>
      </c>
      <c r="BS41" s="131"/>
      <c r="BT41" s="131"/>
      <c r="BU41" s="131"/>
    </row>
    <row r="42" spans="1:73" s="177" customFormat="1" ht="15" customHeight="1" x14ac:dyDescent="0.25">
      <c r="A42" s="131"/>
      <c r="B42" s="241">
        <f t="shared" si="18"/>
        <v>32</v>
      </c>
      <c r="C42" s="242">
        <f t="shared" si="19"/>
        <v>10702.53</v>
      </c>
      <c r="D42" s="256">
        <v>45996</v>
      </c>
      <c r="E42" s="257">
        <v>1119</v>
      </c>
      <c r="F42" s="247">
        <f t="shared" si="0"/>
        <v>-1160</v>
      </c>
      <c r="G42" s="266" t="s">
        <v>222</v>
      </c>
      <c r="H42" s="267" t="s">
        <v>398</v>
      </c>
      <c r="I42" s="267" t="s">
        <v>399</v>
      </c>
      <c r="J42" s="268" t="s">
        <v>313</v>
      </c>
      <c r="K42" s="244">
        <f t="shared" si="1"/>
        <v>32</v>
      </c>
      <c r="L42" s="245">
        <f t="shared" si="2"/>
        <v>-1160</v>
      </c>
      <c r="M42" s="280">
        <v>1160</v>
      </c>
      <c r="N42" s="281" t="s">
        <v>110</v>
      </c>
      <c r="O42" s="323"/>
      <c r="P42" s="323" t="s">
        <v>245</v>
      </c>
      <c r="Q42" s="283" t="s">
        <v>111</v>
      </c>
      <c r="R42" s="280"/>
      <c r="S42" s="281" t="s">
        <v>110</v>
      </c>
      <c r="T42" s="323"/>
      <c r="U42" s="323"/>
      <c r="V42" s="283" t="s">
        <v>111</v>
      </c>
      <c r="W42" s="246">
        <f t="shared" si="3"/>
        <v>32</v>
      </c>
      <c r="X42" s="285"/>
      <c r="Y42" s="281" t="s">
        <v>110</v>
      </c>
      <c r="Z42" s="284"/>
      <c r="AA42" s="284"/>
      <c r="AB42" s="283" t="s">
        <v>111</v>
      </c>
      <c r="AC42" s="285"/>
      <c r="AD42" s="267" t="s">
        <v>110</v>
      </c>
      <c r="AE42" s="284"/>
      <c r="AF42" s="284"/>
      <c r="AG42" s="268" t="s">
        <v>111</v>
      </c>
      <c r="AH42" s="46"/>
      <c r="AI42" s="131">
        <f t="shared" si="4"/>
        <v>-1160</v>
      </c>
      <c r="AJ42" s="131">
        <f t="shared" si="5"/>
        <v>0</v>
      </c>
      <c r="AK42" s="131">
        <f t="shared" si="6"/>
        <v>0</v>
      </c>
      <c r="AL42" s="131">
        <f t="shared" si="7"/>
        <v>0</v>
      </c>
      <c r="AM42" s="131"/>
      <c r="AN42" s="131"/>
      <c r="AO42" s="143"/>
      <c r="AP42" s="142" t="str">
        <f>IF(OR(Summary!$G41=0,Summary!$G41=""),"fnord",Summary!$G41)</f>
        <v>fnord</v>
      </c>
      <c r="AQ42" s="146">
        <f t="shared" si="9"/>
        <v>0</v>
      </c>
      <c r="AR42" s="222"/>
      <c r="AS42" s="143"/>
      <c r="AT42" s="145" t="s">
        <v>262</v>
      </c>
      <c r="AU42" s="144">
        <f t="shared" si="10"/>
        <v>0</v>
      </c>
      <c r="AV42" s="152"/>
      <c r="AW42" s="214">
        <f t="shared" si="12"/>
        <v>0</v>
      </c>
      <c r="AX42" s="131"/>
      <c r="AY42" s="214">
        <f t="shared" si="14"/>
        <v>0</v>
      </c>
      <c r="AZ42" s="131"/>
      <c r="BA42" s="131"/>
      <c r="BB42" s="211">
        <f t="shared" si="23"/>
        <v>-1160</v>
      </c>
      <c r="BC42" s="211">
        <f t="shared" si="23"/>
        <v>0</v>
      </c>
      <c r="BD42" s="211">
        <f t="shared" si="23"/>
        <v>0</v>
      </c>
      <c r="BE42" s="211">
        <f t="shared" si="23"/>
        <v>0</v>
      </c>
      <c r="BF42" s="211">
        <f t="shared" si="23"/>
        <v>0</v>
      </c>
      <c r="BG42" s="211">
        <f t="shared" si="23"/>
        <v>0</v>
      </c>
      <c r="BH42" s="211">
        <f t="shared" si="23"/>
        <v>0</v>
      </c>
      <c r="BI42" s="211">
        <f t="shared" si="23"/>
        <v>0</v>
      </c>
      <c r="BJ42" s="211">
        <f t="shared" si="23"/>
        <v>0</v>
      </c>
      <c r="BK42" s="211">
        <f t="shared" si="23"/>
        <v>0</v>
      </c>
      <c r="BL42" s="211">
        <f t="shared" si="23"/>
        <v>0</v>
      </c>
      <c r="BM42" s="211">
        <f t="shared" si="23"/>
        <v>0</v>
      </c>
      <c r="BN42" s="211">
        <f t="shared" si="23"/>
        <v>0</v>
      </c>
      <c r="BO42" s="211">
        <f t="shared" si="23"/>
        <v>0</v>
      </c>
      <c r="BP42" s="131"/>
      <c r="BQ42" s="308">
        <f t="shared" si="16"/>
        <v>1160</v>
      </c>
      <c r="BR42" s="308">
        <f t="shared" si="17"/>
        <v>32</v>
      </c>
      <c r="BS42" s="131"/>
      <c r="BT42" s="131"/>
      <c r="BU42" s="131"/>
    </row>
    <row r="43" spans="1:73" s="177" customFormat="1" ht="15" customHeight="1" x14ac:dyDescent="0.25">
      <c r="A43" s="131"/>
      <c r="B43" s="241">
        <f t="shared" si="18"/>
        <v>33</v>
      </c>
      <c r="C43" s="242">
        <f t="shared" si="19"/>
        <v>8202.5300000000007</v>
      </c>
      <c r="D43" s="256">
        <v>46000</v>
      </c>
      <c r="E43" s="257">
        <v>1120</v>
      </c>
      <c r="F43" s="247">
        <f t="shared" ref="F43:F74" si="24">IF(N43=$AJ$2,IF(COUNTBLANK(O43)=0,M43,M43*-1),0)+IF(S43=$AJ$2,IF(COUNTBLANK(T43)=0,R43,R43*-1),0)+IF(Y43=$AJ$2,IF(COUNTBLANK(Z43)=0,X43,X43*-1),0)+IF(AD43=$AJ$2,IF(COUNTBLANK(AE43)=0,AC43,AC43*-1),0)</f>
        <v>-2500</v>
      </c>
      <c r="G43" s="266" t="s">
        <v>222</v>
      </c>
      <c r="H43" s="267" t="s">
        <v>400</v>
      </c>
      <c r="I43" s="267" t="s">
        <v>401</v>
      </c>
      <c r="J43" s="268" t="s">
        <v>313</v>
      </c>
      <c r="K43" s="244">
        <f t="shared" ref="K43:K74" si="25">$B43</f>
        <v>33</v>
      </c>
      <c r="L43" s="245">
        <f t="shared" ref="L43:L74" si="26">IF(COUNTBLANK($P43)=1,$M43,$M43*-1)+IF(COUNTBLANK($U43)=1,$R43,$R43*-1)+IF(COUNTBLANK($AA43)=1,$X43,$X43*-1)+IF(COUNTBLANK($AF43)=1,$AC43,$AC43*-1)</f>
        <v>-2500</v>
      </c>
      <c r="M43" s="280">
        <v>2500</v>
      </c>
      <c r="N43" s="281" t="s">
        <v>110</v>
      </c>
      <c r="O43" s="323"/>
      <c r="P43" s="323" t="s">
        <v>245</v>
      </c>
      <c r="Q43" s="283" t="s">
        <v>111</v>
      </c>
      <c r="R43" s="280"/>
      <c r="S43" s="281" t="s">
        <v>110</v>
      </c>
      <c r="T43" s="323"/>
      <c r="U43" s="323"/>
      <c r="V43" s="283" t="s">
        <v>111</v>
      </c>
      <c r="W43" s="246">
        <f t="shared" ref="W43:W74" si="27">$B43</f>
        <v>33</v>
      </c>
      <c r="X43" s="285"/>
      <c r="Y43" s="281" t="s">
        <v>110</v>
      </c>
      <c r="Z43" s="284"/>
      <c r="AA43" s="284"/>
      <c r="AB43" s="283" t="s">
        <v>111</v>
      </c>
      <c r="AC43" s="285"/>
      <c r="AD43" s="267" t="s">
        <v>110</v>
      </c>
      <c r="AE43" s="284"/>
      <c r="AF43" s="284"/>
      <c r="AG43" s="268" t="s">
        <v>111</v>
      </c>
      <c r="AH43" s="46"/>
      <c r="AI43" s="131">
        <f t="shared" ref="AI43:AI74" si="28">IF(COUNTBLANK($P43)=1,$M43,$M43*-1)</f>
        <v>-2500</v>
      </c>
      <c r="AJ43" s="131">
        <f t="shared" ref="AJ43:AJ74" si="29">IF(COUNTBLANK($U43)=1,$R43,$R43*-1)</f>
        <v>0</v>
      </c>
      <c r="AK43" s="131">
        <f t="shared" ref="AK43:AK74" si="30">IF(COUNTBLANK($AA43)=1,$X43,$X43*-1)</f>
        <v>0</v>
      </c>
      <c r="AL43" s="131">
        <f t="shared" ref="AL43:AL74" si="31">IF(COUNTBLANK($AF43)=1,$AC43,$AC43*-1)</f>
        <v>0</v>
      </c>
      <c r="AM43" s="131"/>
      <c r="AN43" s="131"/>
      <c r="AO43" s="143"/>
      <c r="AP43" s="142" t="str">
        <f>IF(OR(Summary!$G42=0,Summary!$G42=""),"fnord",Summary!$G42)</f>
        <v>fnord</v>
      </c>
      <c r="AQ43" s="146">
        <f t="shared" si="9"/>
        <v>0</v>
      </c>
      <c r="AR43" s="222"/>
      <c r="AS43" s="143"/>
      <c r="AT43" s="145" t="s">
        <v>263</v>
      </c>
      <c r="AU43" s="144">
        <f t="shared" si="10"/>
        <v>0</v>
      </c>
      <c r="AV43" s="152"/>
      <c r="AW43" s="214">
        <f t="shared" si="12"/>
        <v>0</v>
      </c>
      <c r="AX43" s="131"/>
      <c r="AY43" s="214">
        <f t="shared" si="14"/>
        <v>0</v>
      </c>
      <c r="AZ43" s="131"/>
      <c r="BA43" s="131"/>
      <c r="BB43" s="211">
        <f t="shared" si="23"/>
        <v>-2500</v>
      </c>
      <c r="BC43" s="211">
        <f t="shared" si="23"/>
        <v>0</v>
      </c>
      <c r="BD43" s="211">
        <f t="shared" si="23"/>
        <v>0</v>
      </c>
      <c r="BE43" s="211">
        <f t="shared" si="23"/>
        <v>0</v>
      </c>
      <c r="BF43" s="211">
        <f t="shared" si="23"/>
        <v>0</v>
      </c>
      <c r="BG43" s="211">
        <f t="shared" si="23"/>
        <v>0</v>
      </c>
      <c r="BH43" s="211">
        <f t="shared" si="23"/>
        <v>0</v>
      </c>
      <c r="BI43" s="211">
        <f t="shared" si="23"/>
        <v>0</v>
      </c>
      <c r="BJ43" s="211">
        <f t="shared" si="23"/>
        <v>0</v>
      </c>
      <c r="BK43" s="211">
        <f t="shared" si="23"/>
        <v>0</v>
      </c>
      <c r="BL43" s="211">
        <f t="shared" si="23"/>
        <v>0</v>
      </c>
      <c r="BM43" s="211">
        <f t="shared" si="23"/>
        <v>0</v>
      </c>
      <c r="BN43" s="211">
        <f t="shared" si="23"/>
        <v>0</v>
      </c>
      <c r="BO43" s="211">
        <f t="shared" si="23"/>
        <v>0</v>
      </c>
      <c r="BP43" s="131"/>
      <c r="BQ43" s="308">
        <f t="shared" ref="BQ43:BQ74" si="32">M43+R43+X43+AC43</f>
        <v>2500</v>
      </c>
      <c r="BR43" s="308">
        <f t="shared" ref="BR43:BR74" si="33">IF(BQ43&gt;0,B43,0)</f>
        <v>33</v>
      </c>
      <c r="BS43" s="131"/>
      <c r="BT43" s="131"/>
      <c r="BU43" s="131"/>
    </row>
    <row r="44" spans="1:73" s="177" customFormat="1" ht="15" customHeight="1" x14ac:dyDescent="0.25">
      <c r="A44" s="131"/>
      <c r="B44" s="241">
        <f t="shared" ref="B44:B75" si="34">B43+1</f>
        <v>34</v>
      </c>
      <c r="C44" s="242">
        <f t="shared" ref="C44:C75" si="35">C43+F44</f>
        <v>8042.5300000000007</v>
      </c>
      <c r="D44" s="256">
        <v>46020</v>
      </c>
      <c r="E44" s="257">
        <v>1121</v>
      </c>
      <c r="F44" s="247">
        <f t="shared" si="24"/>
        <v>-160</v>
      </c>
      <c r="G44" s="266" t="s">
        <v>222</v>
      </c>
      <c r="H44" s="267" t="s">
        <v>402</v>
      </c>
      <c r="I44" s="267" t="s">
        <v>403</v>
      </c>
      <c r="J44" s="268" t="s">
        <v>404</v>
      </c>
      <c r="K44" s="244">
        <f t="shared" si="25"/>
        <v>34</v>
      </c>
      <c r="L44" s="245">
        <f t="shared" si="26"/>
        <v>-160</v>
      </c>
      <c r="M44" s="280">
        <v>160</v>
      </c>
      <c r="N44" s="281" t="s">
        <v>110</v>
      </c>
      <c r="O44" s="323"/>
      <c r="P44" s="323" t="s">
        <v>240</v>
      </c>
      <c r="Q44" s="283" t="s">
        <v>111</v>
      </c>
      <c r="R44" s="280"/>
      <c r="S44" s="281" t="s">
        <v>110</v>
      </c>
      <c r="T44" s="323"/>
      <c r="U44" s="323"/>
      <c r="V44" s="283" t="s">
        <v>111</v>
      </c>
      <c r="W44" s="246">
        <f t="shared" si="27"/>
        <v>34</v>
      </c>
      <c r="X44" s="285"/>
      <c r="Y44" s="281" t="s">
        <v>110</v>
      </c>
      <c r="Z44" s="284"/>
      <c r="AA44" s="284"/>
      <c r="AB44" s="283" t="s">
        <v>111</v>
      </c>
      <c r="AC44" s="285"/>
      <c r="AD44" s="267" t="s">
        <v>110</v>
      </c>
      <c r="AE44" s="284"/>
      <c r="AF44" s="284"/>
      <c r="AG44" s="268" t="s">
        <v>111</v>
      </c>
      <c r="AH44" s="46"/>
      <c r="AI44" s="131">
        <f t="shared" si="28"/>
        <v>-160</v>
      </c>
      <c r="AJ44" s="131">
        <f t="shared" si="29"/>
        <v>0</v>
      </c>
      <c r="AK44" s="131">
        <f t="shared" si="30"/>
        <v>0</v>
      </c>
      <c r="AL44" s="131">
        <f t="shared" si="31"/>
        <v>0</v>
      </c>
      <c r="AM44" s="131"/>
      <c r="AN44" s="131"/>
      <c r="AO44" s="143"/>
      <c r="AP44" s="142" t="str">
        <f>IF(OR(Summary!$G43=0,Summary!$G43=""),"fnord",Summary!$G43)</f>
        <v>fnord</v>
      </c>
      <c r="AQ44" s="146">
        <f t="shared" si="9"/>
        <v>0</v>
      </c>
      <c r="AR44" s="222"/>
      <c r="AS44" s="143"/>
      <c r="AT44" s="145" t="s">
        <v>264</v>
      </c>
      <c r="AU44" s="144">
        <f t="shared" si="10"/>
        <v>0</v>
      </c>
      <c r="AV44" s="152"/>
      <c r="AW44" s="214">
        <f t="shared" si="12"/>
        <v>0</v>
      </c>
      <c r="AX44" s="131"/>
      <c r="AY44" s="214">
        <f t="shared" si="14"/>
        <v>0</v>
      </c>
      <c r="AZ44" s="131"/>
      <c r="BA44" s="131"/>
      <c r="BB44" s="211">
        <f t="shared" si="23"/>
        <v>-160</v>
      </c>
      <c r="BC44" s="211">
        <f t="shared" si="23"/>
        <v>0</v>
      </c>
      <c r="BD44" s="211">
        <f t="shared" si="23"/>
        <v>0</v>
      </c>
      <c r="BE44" s="211">
        <f t="shared" si="23"/>
        <v>0</v>
      </c>
      <c r="BF44" s="211">
        <f t="shared" si="23"/>
        <v>0</v>
      </c>
      <c r="BG44" s="211">
        <f t="shared" si="23"/>
        <v>0</v>
      </c>
      <c r="BH44" s="211">
        <f t="shared" si="23"/>
        <v>0</v>
      </c>
      <c r="BI44" s="211">
        <f t="shared" si="23"/>
        <v>0</v>
      </c>
      <c r="BJ44" s="211">
        <f t="shared" si="23"/>
        <v>0</v>
      </c>
      <c r="BK44" s="211">
        <f t="shared" si="23"/>
        <v>0</v>
      </c>
      <c r="BL44" s="211">
        <f t="shared" si="23"/>
        <v>0</v>
      </c>
      <c r="BM44" s="211">
        <f t="shared" si="23"/>
        <v>0</v>
      </c>
      <c r="BN44" s="211">
        <f t="shared" si="23"/>
        <v>0</v>
      </c>
      <c r="BO44" s="211">
        <f t="shared" si="23"/>
        <v>0</v>
      </c>
      <c r="BP44" s="131"/>
      <c r="BQ44" s="308">
        <f t="shared" si="32"/>
        <v>160</v>
      </c>
      <c r="BR44" s="308">
        <f t="shared" si="33"/>
        <v>34</v>
      </c>
      <c r="BS44" s="131"/>
      <c r="BT44" s="131"/>
      <c r="BU44" s="131"/>
    </row>
    <row r="45" spans="1:73" s="177" customFormat="1" ht="15" customHeight="1" x14ac:dyDescent="0.25">
      <c r="A45" s="131"/>
      <c r="B45" s="241">
        <f t="shared" si="34"/>
        <v>35</v>
      </c>
      <c r="C45" s="242">
        <f t="shared" si="35"/>
        <v>7917.5300000000007</v>
      </c>
      <c r="D45" s="256">
        <v>46009</v>
      </c>
      <c r="E45" s="257">
        <v>1125</v>
      </c>
      <c r="F45" s="247">
        <f t="shared" si="24"/>
        <v>-125</v>
      </c>
      <c r="G45" s="266" t="s">
        <v>222</v>
      </c>
      <c r="H45" s="267" t="s">
        <v>400</v>
      </c>
      <c r="I45" s="267" t="s">
        <v>405</v>
      </c>
      <c r="J45" s="268" t="s">
        <v>313</v>
      </c>
      <c r="K45" s="244">
        <f t="shared" si="25"/>
        <v>35</v>
      </c>
      <c r="L45" s="245">
        <f t="shared" si="26"/>
        <v>-125</v>
      </c>
      <c r="M45" s="280">
        <v>125</v>
      </c>
      <c r="N45" s="281" t="s">
        <v>110</v>
      </c>
      <c r="O45" s="323"/>
      <c r="P45" s="323" t="s">
        <v>245</v>
      </c>
      <c r="Q45" s="283" t="s">
        <v>111</v>
      </c>
      <c r="R45" s="280"/>
      <c r="S45" s="281" t="s">
        <v>110</v>
      </c>
      <c r="T45" s="323"/>
      <c r="U45" s="323"/>
      <c r="V45" s="283" t="s">
        <v>111</v>
      </c>
      <c r="W45" s="246">
        <f t="shared" si="27"/>
        <v>35</v>
      </c>
      <c r="X45" s="285"/>
      <c r="Y45" s="281" t="s">
        <v>110</v>
      </c>
      <c r="Z45" s="284"/>
      <c r="AA45" s="284"/>
      <c r="AB45" s="283" t="s">
        <v>111</v>
      </c>
      <c r="AC45" s="285"/>
      <c r="AD45" s="267" t="s">
        <v>110</v>
      </c>
      <c r="AE45" s="284"/>
      <c r="AF45" s="284"/>
      <c r="AG45" s="268" t="s">
        <v>111</v>
      </c>
      <c r="AH45" s="46"/>
      <c r="AI45" s="131">
        <f t="shared" si="28"/>
        <v>-125</v>
      </c>
      <c r="AJ45" s="131">
        <f t="shared" si="29"/>
        <v>0</v>
      </c>
      <c r="AK45" s="131">
        <f t="shared" si="30"/>
        <v>0</v>
      </c>
      <c r="AL45" s="131">
        <f t="shared" si="31"/>
        <v>0</v>
      </c>
      <c r="AM45" s="131"/>
      <c r="AN45" s="131"/>
      <c r="AO45" s="143"/>
      <c r="AP45" s="142" t="str">
        <f>IF(OR(Summary!$G44=0,Summary!$G44=""),"fnord",Summary!$G44)</f>
        <v>fnord</v>
      </c>
      <c r="AQ45" s="146">
        <f t="shared" si="9"/>
        <v>0</v>
      </c>
      <c r="AR45" s="222"/>
      <c r="AS45" s="143"/>
      <c r="AT45" s="145" t="s">
        <v>265</v>
      </c>
      <c r="AU45" s="144">
        <f t="shared" si="10"/>
        <v>0</v>
      </c>
      <c r="AV45" s="152"/>
      <c r="AW45" s="214">
        <f t="shared" si="12"/>
        <v>0</v>
      </c>
      <c r="AX45" s="131"/>
      <c r="AY45" s="214">
        <f t="shared" si="14"/>
        <v>0</v>
      </c>
      <c r="AZ45" s="131"/>
      <c r="BA45" s="131"/>
      <c r="BB45" s="211">
        <f t="shared" si="23"/>
        <v>-125</v>
      </c>
      <c r="BC45" s="211">
        <f t="shared" si="23"/>
        <v>0</v>
      </c>
      <c r="BD45" s="211">
        <f t="shared" si="23"/>
        <v>0</v>
      </c>
      <c r="BE45" s="211">
        <f t="shared" si="23"/>
        <v>0</v>
      </c>
      <c r="BF45" s="211">
        <f t="shared" si="23"/>
        <v>0</v>
      </c>
      <c r="BG45" s="211">
        <f t="shared" si="23"/>
        <v>0</v>
      </c>
      <c r="BH45" s="211">
        <f t="shared" si="23"/>
        <v>0</v>
      </c>
      <c r="BI45" s="211">
        <f t="shared" si="23"/>
        <v>0</v>
      </c>
      <c r="BJ45" s="211">
        <f t="shared" si="23"/>
        <v>0</v>
      </c>
      <c r="BK45" s="211">
        <f t="shared" si="23"/>
        <v>0</v>
      </c>
      <c r="BL45" s="211">
        <f t="shared" si="23"/>
        <v>0</v>
      </c>
      <c r="BM45" s="211">
        <f t="shared" si="23"/>
        <v>0</v>
      </c>
      <c r="BN45" s="211">
        <f t="shared" si="23"/>
        <v>0</v>
      </c>
      <c r="BO45" s="211">
        <f t="shared" si="23"/>
        <v>0</v>
      </c>
      <c r="BP45" s="131"/>
      <c r="BQ45" s="308">
        <f t="shared" si="32"/>
        <v>125</v>
      </c>
      <c r="BR45" s="308">
        <f t="shared" si="33"/>
        <v>35</v>
      </c>
      <c r="BS45" s="131"/>
      <c r="BT45" s="131"/>
      <c r="BU45" s="131"/>
    </row>
    <row r="46" spans="1:73" s="177" customFormat="1" ht="15" customHeight="1" x14ac:dyDescent="0.25">
      <c r="A46" s="131"/>
      <c r="B46" s="241">
        <f t="shared" si="34"/>
        <v>36</v>
      </c>
      <c r="C46" s="242">
        <f t="shared" si="35"/>
        <v>7917.5300000000007</v>
      </c>
      <c r="D46" s="256"/>
      <c r="E46" s="257"/>
      <c r="F46" s="247">
        <f t="shared" si="24"/>
        <v>0</v>
      </c>
      <c r="G46" s="266"/>
      <c r="H46" s="267"/>
      <c r="I46" s="267"/>
      <c r="J46" s="268"/>
      <c r="K46" s="244">
        <f t="shared" si="25"/>
        <v>36</v>
      </c>
      <c r="L46" s="245">
        <f t="shared" si="26"/>
        <v>0</v>
      </c>
      <c r="M46" s="280"/>
      <c r="N46" s="281" t="s">
        <v>110</v>
      </c>
      <c r="O46" s="323"/>
      <c r="P46" s="323"/>
      <c r="Q46" s="283" t="s">
        <v>111</v>
      </c>
      <c r="R46" s="280"/>
      <c r="S46" s="281" t="s">
        <v>110</v>
      </c>
      <c r="T46" s="323"/>
      <c r="U46" s="323"/>
      <c r="V46" s="283" t="s">
        <v>111</v>
      </c>
      <c r="W46" s="246">
        <f t="shared" si="27"/>
        <v>36</v>
      </c>
      <c r="X46" s="285"/>
      <c r="Y46" s="281" t="s">
        <v>110</v>
      </c>
      <c r="Z46" s="284"/>
      <c r="AA46" s="284"/>
      <c r="AB46" s="283" t="s">
        <v>111</v>
      </c>
      <c r="AC46" s="285"/>
      <c r="AD46" s="267" t="s">
        <v>110</v>
      </c>
      <c r="AE46" s="284"/>
      <c r="AF46" s="284"/>
      <c r="AG46" s="268" t="s">
        <v>111</v>
      </c>
      <c r="AH46" s="46"/>
      <c r="AI46" s="131">
        <f t="shared" si="28"/>
        <v>0</v>
      </c>
      <c r="AJ46" s="131">
        <f t="shared" si="29"/>
        <v>0</v>
      </c>
      <c r="AK46" s="131">
        <f t="shared" si="30"/>
        <v>0</v>
      </c>
      <c r="AL46" s="131">
        <f t="shared" si="31"/>
        <v>0</v>
      </c>
      <c r="AM46" s="131"/>
      <c r="AN46" s="131"/>
      <c r="AO46" s="143"/>
      <c r="AP46" s="142" t="str">
        <f>IF(OR(Summary!$G45=0,Summary!$G45=""),"fnord",Summary!$G45)</f>
        <v>fnord</v>
      </c>
      <c r="AQ46" s="146">
        <f t="shared" si="9"/>
        <v>0</v>
      </c>
      <c r="AR46" s="222"/>
      <c r="AS46" s="143"/>
      <c r="AT46" s="145" t="s">
        <v>266</v>
      </c>
      <c r="AU46" s="144">
        <f t="shared" si="10"/>
        <v>0</v>
      </c>
      <c r="AV46" s="152"/>
      <c r="AW46" s="214">
        <f t="shared" si="12"/>
        <v>0</v>
      </c>
      <c r="AX46" s="131"/>
      <c r="AY46" s="214">
        <f t="shared" si="14"/>
        <v>0</v>
      </c>
      <c r="AZ46" s="131"/>
      <c r="BA46" s="131"/>
      <c r="BB46" s="211">
        <f t="shared" si="23"/>
        <v>0</v>
      </c>
      <c r="BC46" s="211">
        <f t="shared" si="23"/>
        <v>0</v>
      </c>
      <c r="BD46" s="211">
        <f t="shared" si="23"/>
        <v>0</v>
      </c>
      <c r="BE46" s="211">
        <f t="shared" si="23"/>
        <v>0</v>
      </c>
      <c r="BF46" s="211">
        <f t="shared" si="23"/>
        <v>0</v>
      </c>
      <c r="BG46" s="211">
        <f t="shared" si="23"/>
        <v>0</v>
      </c>
      <c r="BH46" s="211">
        <f t="shared" si="23"/>
        <v>0</v>
      </c>
      <c r="BI46" s="211">
        <f t="shared" si="23"/>
        <v>0</v>
      </c>
      <c r="BJ46" s="211">
        <f t="shared" si="23"/>
        <v>0</v>
      </c>
      <c r="BK46" s="211">
        <f t="shared" si="23"/>
        <v>0</v>
      </c>
      <c r="BL46" s="211">
        <f t="shared" si="23"/>
        <v>0</v>
      </c>
      <c r="BM46" s="211">
        <f t="shared" si="23"/>
        <v>0</v>
      </c>
      <c r="BN46" s="211">
        <f t="shared" si="23"/>
        <v>0</v>
      </c>
      <c r="BO46" s="211">
        <f t="shared" si="23"/>
        <v>0</v>
      </c>
      <c r="BP46" s="131"/>
      <c r="BQ46" s="308">
        <f t="shared" si="32"/>
        <v>0</v>
      </c>
      <c r="BR46" s="308">
        <f t="shared" si="33"/>
        <v>0</v>
      </c>
      <c r="BS46" s="131"/>
      <c r="BT46" s="131"/>
      <c r="BU46" s="131"/>
    </row>
    <row r="47" spans="1:73" s="177" customFormat="1" ht="13.8" customHeight="1" x14ac:dyDescent="0.25">
      <c r="A47" s="131"/>
      <c r="B47" s="241">
        <f t="shared" si="34"/>
        <v>37</v>
      </c>
      <c r="C47" s="242">
        <f t="shared" si="35"/>
        <v>7917.5300000000007</v>
      </c>
      <c r="D47" s="256"/>
      <c r="E47" s="257"/>
      <c r="F47" s="247">
        <f t="shared" si="24"/>
        <v>0</v>
      </c>
      <c r="G47" s="266"/>
      <c r="H47" s="267"/>
      <c r="I47" s="267"/>
      <c r="J47" s="268"/>
      <c r="K47" s="244">
        <f t="shared" si="25"/>
        <v>37</v>
      </c>
      <c r="L47" s="245">
        <f t="shared" si="26"/>
        <v>0</v>
      </c>
      <c r="M47" s="280"/>
      <c r="N47" s="281" t="s">
        <v>110</v>
      </c>
      <c r="O47" s="323"/>
      <c r="P47" s="323"/>
      <c r="Q47" s="283" t="s">
        <v>111</v>
      </c>
      <c r="R47" s="280"/>
      <c r="S47" s="281" t="s">
        <v>110</v>
      </c>
      <c r="T47" s="323"/>
      <c r="U47" s="323"/>
      <c r="V47" s="283" t="s">
        <v>111</v>
      </c>
      <c r="W47" s="246">
        <f t="shared" si="27"/>
        <v>37</v>
      </c>
      <c r="X47" s="285"/>
      <c r="Y47" s="281" t="s">
        <v>110</v>
      </c>
      <c r="Z47" s="284"/>
      <c r="AA47" s="284"/>
      <c r="AB47" s="283" t="s">
        <v>111</v>
      </c>
      <c r="AC47" s="285"/>
      <c r="AD47" s="267" t="s">
        <v>110</v>
      </c>
      <c r="AE47" s="284"/>
      <c r="AF47" s="284"/>
      <c r="AG47" s="268" t="s">
        <v>111</v>
      </c>
      <c r="AH47" s="46"/>
      <c r="AI47" s="131">
        <f t="shared" si="28"/>
        <v>0</v>
      </c>
      <c r="AJ47" s="131">
        <f t="shared" si="29"/>
        <v>0</v>
      </c>
      <c r="AK47" s="131">
        <f t="shared" si="30"/>
        <v>0</v>
      </c>
      <c r="AL47" s="131">
        <f t="shared" si="31"/>
        <v>0</v>
      </c>
      <c r="AM47" s="131"/>
      <c r="AN47" s="131"/>
      <c r="AO47" s="143"/>
      <c r="AP47" s="142" t="str">
        <f>IF(OR(Summary!$G46=0,Summary!$G46=""),"fnord",Summary!$G46)</f>
        <v>fnord</v>
      </c>
      <c r="AQ47" s="146">
        <f t="shared" si="9"/>
        <v>0</v>
      </c>
      <c r="AR47" s="222"/>
      <c r="AS47" s="143"/>
      <c r="AT47" s="145" t="s">
        <v>267</v>
      </c>
      <c r="AU47" s="144">
        <f t="shared" si="10"/>
        <v>0</v>
      </c>
      <c r="AV47" s="152"/>
      <c r="AW47" s="214">
        <f t="shared" si="12"/>
        <v>0</v>
      </c>
      <c r="AX47" s="131"/>
      <c r="AY47" s="214">
        <f t="shared" si="14"/>
        <v>0</v>
      </c>
      <c r="AZ47" s="131"/>
      <c r="BA47" s="131"/>
      <c r="BB47" s="211">
        <f t="shared" si="23"/>
        <v>0</v>
      </c>
      <c r="BC47" s="211">
        <f t="shared" si="23"/>
        <v>0</v>
      </c>
      <c r="BD47" s="211">
        <f t="shared" si="23"/>
        <v>0</v>
      </c>
      <c r="BE47" s="211">
        <f t="shared" si="23"/>
        <v>0</v>
      </c>
      <c r="BF47" s="211">
        <f t="shared" si="23"/>
        <v>0</v>
      </c>
      <c r="BG47" s="211">
        <f t="shared" si="23"/>
        <v>0</v>
      </c>
      <c r="BH47" s="211">
        <f t="shared" si="23"/>
        <v>0</v>
      </c>
      <c r="BI47" s="211">
        <f t="shared" si="23"/>
        <v>0</v>
      </c>
      <c r="BJ47" s="211">
        <f t="shared" si="23"/>
        <v>0</v>
      </c>
      <c r="BK47" s="211">
        <f t="shared" si="23"/>
        <v>0</v>
      </c>
      <c r="BL47" s="211">
        <f t="shared" si="23"/>
        <v>0</v>
      </c>
      <c r="BM47" s="211">
        <f t="shared" si="23"/>
        <v>0</v>
      </c>
      <c r="BN47" s="211">
        <f t="shared" si="23"/>
        <v>0</v>
      </c>
      <c r="BO47" s="211">
        <f t="shared" si="23"/>
        <v>0</v>
      </c>
      <c r="BP47" s="131"/>
      <c r="BQ47" s="308">
        <f t="shared" si="32"/>
        <v>0</v>
      </c>
      <c r="BR47" s="308">
        <f t="shared" si="33"/>
        <v>0</v>
      </c>
      <c r="BS47" s="131"/>
      <c r="BT47" s="131"/>
      <c r="BU47" s="131"/>
    </row>
    <row r="48" spans="1:73" s="177" customFormat="1" ht="13.8" customHeight="1" x14ac:dyDescent="0.25">
      <c r="A48" s="131"/>
      <c r="B48" s="241">
        <f t="shared" si="34"/>
        <v>38</v>
      </c>
      <c r="C48" s="242">
        <f t="shared" si="35"/>
        <v>7917.5300000000007</v>
      </c>
      <c r="D48" s="256"/>
      <c r="E48" s="257"/>
      <c r="F48" s="247">
        <f t="shared" si="24"/>
        <v>0</v>
      </c>
      <c r="G48" s="266"/>
      <c r="H48" s="267"/>
      <c r="I48" s="267"/>
      <c r="J48" s="268"/>
      <c r="K48" s="244">
        <f t="shared" si="25"/>
        <v>38</v>
      </c>
      <c r="L48" s="245">
        <f t="shared" si="26"/>
        <v>0</v>
      </c>
      <c r="M48" s="280"/>
      <c r="N48" s="281" t="s">
        <v>110</v>
      </c>
      <c r="O48" s="323"/>
      <c r="P48" s="323"/>
      <c r="Q48" s="283" t="s">
        <v>111</v>
      </c>
      <c r="R48" s="280"/>
      <c r="S48" s="281" t="s">
        <v>110</v>
      </c>
      <c r="T48" s="323"/>
      <c r="U48" s="323"/>
      <c r="V48" s="283" t="s">
        <v>111</v>
      </c>
      <c r="W48" s="246">
        <f t="shared" si="27"/>
        <v>38</v>
      </c>
      <c r="X48" s="285"/>
      <c r="Y48" s="281" t="s">
        <v>110</v>
      </c>
      <c r="Z48" s="284"/>
      <c r="AA48" s="284"/>
      <c r="AB48" s="283" t="s">
        <v>111</v>
      </c>
      <c r="AC48" s="285"/>
      <c r="AD48" s="267" t="s">
        <v>110</v>
      </c>
      <c r="AE48" s="284"/>
      <c r="AF48" s="284"/>
      <c r="AG48" s="268" t="s">
        <v>111</v>
      </c>
      <c r="AH48" s="46"/>
      <c r="AI48" s="131">
        <f t="shared" si="28"/>
        <v>0</v>
      </c>
      <c r="AJ48" s="131">
        <f t="shared" si="29"/>
        <v>0</v>
      </c>
      <c r="AK48" s="131">
        <f t="shared" si="30"/>
        <v>0</v>
      </c>
      <c r="AL48" s="131">
        <f t="shared" si="31"/>
        <v>0</v>
      </c>
      <c r="AM48" s="131"/>
      <c r="AN48" s="131"/>
      <c r="AO48" s="143"/>
      <c r="AP48" s="142" t="str">
        <f>IF(OR(Summary!$G47=0,Summary!$G47=""),"fnord",Summary!$G47)</f>
        <v>fnord</v>
      </c>
      <c r="AQ48" s="146">
        <f t="shared" si="9"/>
        <v>0</v>
      </c>
      <c r="AR48" s="222"/>
      <c r="AS48" s="143"/>
      <c r="AT48" s="145" t="s">
        <v>268</v>
      </c>
      <c r="AU48" s="144">
        <f t="shared" si="10"/>
        <v>0</v>
      </c>
      <c r="AV48" s="152"/>
      <c r="AW48" s="214">
        <f t="shared" si="12"/>
        <v>0</v>
      </c>
      <c r="AX48" s="131"/>
      <c r="AY48" s="214">
        <f t="shared" si="14"/>
        <v>0</v>
      </c>
      <c r="AZ48" s="131"/>
      <c r="BA48" s="131"/>
      <c r="BB48" s="211">
        <f t="shared" si="23"/>
        <v>0</v>
      </c>
      <c r="BC48" s="211">
        <f t="shared" si="23"/>
        <v>0</v>
      </c>
      <c r="BD48" s="211">
        <f t="shared" si="23"/>
        <v>0</v>
      </c>
      <c r="BE48" s="211">
        <f t="shared" si="23"/>
        <v>0</v>
      </c>
      <c r="BF48" s="211">
        <f t="shared" si="23"/>
        <v>0</v>
      </c>
      <c r="BG48" s="211">
        <f t="shared" si="23"/>
        <v>0</v>
      </c>
      <c r="BH48" s="211">
        <f t="shared" si="23"/>
        <v>0</v>
      </c>
      <c r="BI48" s="211">
        <f t="shared" si="23"/>
        <v>0</v>
      </c>
      <c r="BJ48" s="211">
        <f t="shared" si="23"/>
        <v>0</v>
      </c>
      <c r="BK48" s="211">
        <f t="shared" si="23"/>
        <v>0</v>
      </c>
      <c r="BL48" s="211">
        <f t="shared" si="23"/>
        <v>0</v>
      </c>
      <c r="BM48" s="211">
        <f t="shared" si="23"/>
        <v>0</v>
      </c>
      <c r="BN48" s="211">
        <f t="shared" si="23"/>
        <v>0</v>
      </c>
      <c r="BO48" s="211">
        <f t="shared" si="23"/>
        <v>0</v>
      </c>
      <c r="BP48" s="131"/>
      <c r="BQ48" s="308">
        <f t="shared" si="32"/>
        <v>0</v>
      </c>
      <c r="BR48" s="308">
        <f t="shared" si="33"/>
        <v>0</v>
      </c>
      <c r="BS48" s="131"/>
      <c r="BT48" s="131"/>
      <c r="BU48" s="131"/>
    </row>
    <row r="49" spans="1:73" s="177" customFormat="1" ht="13.8" customHeight="1" x14ac:dyDescent="0.25">
      <c r="A49" s="131"/>
      <c r="B49" s="241">
        <f t="shared" si="34"/>
        <v>39</v>
      </c>
      <c r="C49" s="242">
        <f t="shared" si="35"/>
        <v>7917.5300000000007</v>
      </c>
      <c r="D49" s="256"/>
      <c r="E49" s="257"/>
      <c r="F49" s="247">
        <f t="shared" si="24"/>
        <v>0</v>
      </c>
      <c r="G49" s="266"/>
      <c r="H49" s="267"/>
      <c r="I49" s="267"/>
      <c r="J49" s="268"/>
      <c r="K49" s="244">
        <f t="shared" si="25"/>
        <v>39</v>
      </c>
      <c r="L49" s="245">
        <f t="shared" si="26"/>
        <v>0</v>
      </c>
      <c r="M49" s="280"/>
      <c r="N49" s="281" t="s">
        <v>110</v>
      </c>
      <c r="O49" s="323"/>
      <c r="P49" s="323"/>
      <c r="Q49" s="283" t="s">
        <v>111</v>
      </c>
      <c r="R49" s="280"/>
      <c r="S49" s="281" t="s">
        <v>110</v>
      </c>
      <c r="T49" s="323"/>
      <c r="U49" s="323"/>
      <c r="V49" s="283" t="s">
        <v>111</v>
      </c>
      <c r="W49" s="246">
        <f t="shared" si="27"/>
        <v>39</v>
      </c>
      <c r="X49" s="285"/>
      <c r="Y49" s="281" t="s">
        <v>110</v>
      </c>
      <c r="Z49" s="284"/>
      <c r="AA49" s="284"/>
      <c r="AB49" s="283" t="s">
        <v>111</v>
      </c>
      <c r="AC49" s="285"/>
      <c r="AD49" s="267" t="s">
        <v>110</v>
      </c>
      <c r="AE49" s="284"/>
      <c r="AF49" s="284"/>
      <c r="AG49" s="268" t="s">
        <v>111</v>
      </c>
      <c r="AH49" s="46"/>
      <c r="AI49" s="131">
        <f t="shared" si="28"/>
        <v>0</v>
      </c>
      <c r="AJ49" s="131">
        <f t="shared" si="29"/>
        <v>0</v>
      </c>
      <c r="AK49" s="131">
        <f t="shared" si="30"/>
        <v>0</v>
      </c>
      <c r="AL49" s="131">
        <f t="shared" si="31"/>
        <v>0</v>
      </c>
      <c r="AM49" s="131"/>
      <c r="AN49" s="131"/>
      <c r="AO49" s="143"/>
      <c r="AP49" s="142" t="str">
        <f>IF(OR(Summary!$G48=0,Summary!$G48=""),"fnord",Summary!$G48)</f>
        <v>fnord</v>
      </c>
      <c r="AQ49" s="146">
        <f t="shared" si="9"/>
        <v>0</v>
      </c>
      <c r="AR49" s="222"/>
      <c r="AS49" s="143"/>
      <c r="AT49" s="145" t="s">
        <v>240</v>
      </c>
      <c r="AU49" s="144">
        <f t="shared" si="10"/>
        <v>912.92</v>
      </c>
      <c r="AV49" s="152"/>
      <c r="AW49" s="214">
        <f t="shared" si="12"/>
        <v>0</v>
      </c>
      <c r="AX49" s="131"/>
      <c r="AY49" s="214">
        <f t="shared" si="14"/>
        <v>3</v>
      </c>
      <c r="AZ49" s="131"/>
      <c r="BA49" s="131"/>
      <c r="BB49" s="211">
        <f t="shared" si="23"/>
        <v>0</v>
      </c>
      <c r="BC49" s="211">
        <f t="shared" si="23"/>
        <v>0</v>
      </c>
      <c r="BD49" s="211">
        <f t="shared" si="23"/>
        <v>0</v>
      </c>
      <c r="BE49" s="211">
        <f t="shared" si="23"/>
        <v>0</v>
      </c>
      <c r="BF49" s="211">
        <f t="shared" si="23"/>
        <v>0</v>
      </c>
      <c r="BG49" s="211">
        <f t="shared" si="23"/>
        <v>0</v>
      </c>
      <c r="BH49" s="211">
        <f t="shared" si="23"/>
        <v>0</v>
      </c>
      <c r="BI49" s="211">
        <f t="shared" si="23"/>
        <v>0</v>
      </c>
      <c r="BJ49" s="211">
        <f t="shared" si="23"/>
        <v>0</v>
      </c>
      <c r="BK49" s="211">
        <f t="shared" si="23"/>
        <v>0</v>
      </c>
      <c r="BL49" s="211">
        <f t="shared" si="23"/>
        <v>0</v>
      </c>
      <c r="BM49" s="211">
        <f t="shared" si="23"/>
        <v>0</v>
      </c>
      <c r="BN49" s="211">
        <f t="shared" si="23"/>
        <v>0</v>
      </c>
      <c r="BO49" s="211">
        <f t="shared" si="23"/>
        <v>0</v>
      </c>
      <c r="BP49" s="131"/>
      <c r="BQ49" s="308">
        <f t="shared" si="32"/>
        <v>0</v>
      </c>
      <c r="BR49" s="308">
        <f t="shared" si="33"/>
        <v>0</v>
      </c>
      <c r="BS49" s="131"/>
      <c r="BT49" s="131"/>
      <c r="BU49" s="131"/>
    </row>
    <row r="50" spans="1:73" s="177" customFormat="1" ht="13.8" customHeight="1" x14ac:dyDescent="0.25">
      <c r="A50" s="131"/>
      <c r="B50" s="241">
        <f t="shared" si="34"/>
        <v>40</v>
      </c>
      <c r="C50" s="242">
        <f t="shared" si="35"/>
        <v>7917.5300000000007</v>
      </c>
      <c r="D50" s="256"/>
      <c r="E50" s="257"/>
      <c r="F50" s="247">
        <f t="shared" si="24"/>
        <v>0</v>
      </c>
      <c r="G50" s="266"/>
      <c r="H50" s="267"/>
      <c r="I50" s="267"/>
      <c r="J50" s="268"/>
      <c r="K50" s="244">
        <f t="shared" si="25"/>
        <v>40</v>
      </c>
      <c r="L50" s="245">
        <f t="shared" si="26"/>
        <v>0</v>
      </c>
      <c r="M50" s="280"/>
      <c r="N50" s="281" t="s">
        <v>110</v>
      </c>
      <c r="O50" s="323"/>
      <c r="P50" s="323"/>
      <c r="Q50" s="283" t="s">
        <v>111</v>
      </c>
      <c r="R50" s="280"/>
      <c r="S50" s="281" t="s">
        <v>110</v>
      </c>
      <c r="T50" s="323"/>
      <c r="U50" s="323"/>
      <c r="V50" s="283" t="s">
        <v>111</v>
      </c>
      <c r="W50" s="246">
        <f t="shared" si="27"/>
        <v>40</v>
      </c>
      <c r="X50" s="285"/>
      <c r="Y50" s="281" t="s">
        <v>110</v>
      </c>
      <c r="Z50" s="284"/>
      <c r="AA50" s="284"/>
      <c r="AB50" s="283" t="s">
        <v>111</v>
      </c>
      <c r="AC50" s="285"/>
      <c r="AD50" s="267" t="s">
        <v>110</v>
      </c>
      <c r="AE50" s="284"/>
      <c r="AF50" s="284"/>
      <c r="AG50" s="268" t="s">
        <v>111</v>
      </c>
      <c r="AH50" s="46"/>
      <c r="AI50" s="131">
        <f t="shared" si="28"/>
        <v>0</v>
      </c>
      <c r="AJ50" s="131">
        <f t="shared" si="29"/>
        <v>0</v>
      </c>
      <c r="AK50" s="131">
        <f t="shared" si="30"/>
        <v>0</v>
      </c>
      <c r="AL50" s="131">
        <f t="shared" si="31"/>
        <v>0</v>
      </c>
      <c r="AM50" s="131"/>
      <c r="AN50" s="131"/>
      <c r="AO50" s="143"/>
      <c r="AP50" s="142" t="str">
        <f>IF(OR(Summary!$G49=0,Summary!$G49=""),"fnord",Summary!$G49)</f>
        <v>fnord</v>
      </c>
      <c r="AQ50" s="146">
        <f t="shared" si="9"/>
        <v>0</v>
      </c>
      <c r="AR50" s="222"/>
      <c r="AS50" s="143"/>
      <c r="AT50" s="145" t="s">
        <v>214</v>
      </c>
      <c r="AU50" s="144">
        <f t="shared" si="10"/>
        <v>0</v>
      </c>
      <c r="AV50" s="152"/>
      <c r="AW50" s="214">
        <f t="shared" si="12"/>
        <v>0</v>
      </c>
      <c r="AX50" s="131"/>
      <c r="AY50" s="214">
        <f t="shared" si="14"/>
        <v>0</v>
      </c>
      <c r="AZ50" s="131"/>
      <c r="BA50" s="131"/>
      <c r="BB50" s="211">
        <f t="shared" si="23"/>
        <v>0</v>
      </c>
      <c r="BC50" s="211">
        <f t="shared" si="23"/>
        <v>0</v>
      </c>
      <c r="BD50" s="211">
        <f t="shared" si="23"/>
        <v>0</v>
      </c>
      <c r="BE50" s="211">
        <f t="shared" si="23"/>
        <v>0</v>
      </c>
      <c r="BF50" s="211">
        <f t="shared" si="23"/>
        <v>0</v>
      </c>
      <c r="BG50" s="211">
        <f t="shared" si="23"/>
        <v>0</v>
      </c>
      <c r="BH50" s="211">
        <f t="shared" si="23"/>
        <v>0</v>
      </c>
      <c r="BI50" s="211">
        <f t="shared" si="23"/>
        <v>0</v>
      </c>
      <c r="BJ50" s="211">
        <f t="shared" si="23"/>
        <v>0</v>
      </c>
      <c r="BK50" s="211">
        <f t="shared" si="23"/>
        <v>0</v>
      </c>
      <c r="BL50" s="211">
        <f t="shared" si="23"/>
        <v>0</v>
      </c>
      <c r="BM50" s="211">
        <f t="shared" si="23"/>
        <v>0</v>
      </c>
      <c r="BN50" s="211">
        <f t="shared" si="23"/>
        <v>0</v>
      </c>
      <c r="BO50" s="211">
        <f t="shared" si="23"/>
        <v>0</v>
      </c>
      <c r="BP50" s="131"/>
      <c r="BQ50" s="308">
        <f t="shared" si="32"/>
        <v>0</v>
      </c>
      <c r="BR50" s="308">
        <f t="shared" si="33"/>
        <v>0</v>
      </c>
      <c r="BS50" s="131"/>
      <c r="BT50" s="131"/>
      <c r="BU50" s="131"/>
    </row>
    <row r="51" spans="1:73" s="177" customFormat="1" ht="13.8" customHeight="1" x14ac:dyDescent="0.25">
      <c r="A51" s="131"/>
      <c r="B51" s="241">
        <f t="shared" si="34"/>
        <v>41</v>
      </c>
      <c r="C51" s="242">
        <f t="shared" si="35"/>
        <v>7917.5300000000007</v>
      </c>
      <c r="D51" s="256"/>
      <c r="E51" s="257"/>
      <c r="F51" s="247">
        <f t="shared" si="24"/>
        <v>0</v>
      </c>
      <c r="G51" s="266"/>
      <c r="H51" s="267"/>
      <c r="I51" s="267"/>
      <c r="J51" s="268"/>
      <c r="K51" s="244">
        <f t="shared" si="25"/>
        <v>41</v>
      </c>
      <c r="L51" s="245">
        <f t="shared" si="26"/>
        <v>0</v>
      </c>
      <c r="M51" s="280"/>
      <c r="N51" s="281" t="s">
        <v>110</v>
      </c>
      <c r="O51" s="323"/>
      <c r="P51" s="323"/>
      <c r="Q51" s="283" t="s">
        <v>111</v>
      </c>
      <c r="R51" s="280"/>
      <c r="S51" s="281" t="s">
        <v>110</v>
      </c>
      <c r="T51" s="323"/>
      <c r="U51" s="323"/>
      <c r="V51" s="283" t="s">
        <v>111</v>
      </c>
      <c r="W51" s="246">
        <f t="shared" si="27"/>
        <v>41</v>
      </c>
      <c r="X51" s="285"/>
      <c r="Y51" s="281" t="s">
        <v>110</v>
      </c>
      <c r="Z51" s="284"/>
      <c r="AA51" s="284"/>
      <c r="AB51" s="283" t="s">
        <v>111</v>
      </c>
      <c r="AC51" s="285"/>
      <c r="AD51" s="267" t="s">
        <v>110</v>
      </c>
      <c r="AE51" s="284"/>
      <c r="AF51" s="284"/>
      <c r="AG51" s="268" t="s">
        <v>111</v>
      </c>
      <c r="AH51" s="46"/>
      <c r="AI51" s="131">
        <f t="shared" si="28"/>
        <v>0</v>
      </c>
      <c r="AJ51" s="131">
        <f t="shared" si="29"/>
        <v>0</v>
      </c>
      <c r="AK51" s="131">
        <f t="shared" si="30"/>
        <v>0</v>
      </c>
      <c r="AL51" s="131">
        <f t="shared" si="31"/>
        <v>0</v>
      </c>
      <c r="AM51" s="131"/>
      <c r="AN51" s="131"/>
      <c r="AO51" s="143"/>
      <c r="AP51" s="142" t="str">
        <f>IF(OR(Summary!$G50=0,Summary!$G50=""),"fnord",Summary!$G50)</f>
        <v>fnord</v>
      </c>
      <c r="AQ51" s="146">
        <f t="shared" si="9"/>
        <v>0</v>
      </c>
      <c r="AR51" s="222"/>
      <c r="AS51" s="143"/>
      <c r="AT51" s="145" t="s">
        <v>269</v>
      </c>
      <c r="AU51" s="144">
        <f t="shared" si="10"/>
        <v>0</v>
      </c>
      <c r="AV51" s="152"/>
      <c r="AW51" s="214">
        <f t="shared" si="12"/>
        <v>0</v>
      </c>
      <c r="AX51" s="131"/>
      <c r="AY51" s="214">
        <f t="shared" si="14"/>
        <v>0</v>
      </c>
      <c r="AZ51" s="131"/>
      <c r="BA51" s="131"/>
      <c r="BB51" s="211">
        <f t="shared" ref="BB51:BO60" si="36">IF($N51=BB$10,IF($O51 = "",$M51 * -1,$M51),0)+IF($S51=BB$10,IF($T51 = "",$R51 * -1,$R51),0)+IF($Y51=BB$10,IF($Z51 = "",$X51 * -1,$X51),0)+IF($AD51=BB$10,IF($AE51 = "",$AC51* -1,$AC51 ),0)</f>
        <v>0</v>
      </c>
      <c r="BC51" s="211">
        <f t="shared" si="36"/>
        <v>0</v>
      </c>
      <c r="BD51" s="211">
        <f t="shared" si="36"/>
        <v>0</v>
      </c>
      <c r="BE51" s="211">
        <f t="shared" si="36"/>
        <v>0</v>
      </c>
      <c r="BF51" s="211">
        <f t="shared" si="36"/>
        <v>0</v>
      </c>
      <c r="BG51" s="211">
        <f t="shared" si="36"/>
        <v>0</v>
      </c>
      <c r="BH51" s="211">
        <f t="shared" si="36"/>
        <v>0</v>
      </c>
      <c r="BI51" s="211">
        <f t="shared" si="36"/>
        <v>0</v>
      </c>
      <c r="BJ51" s="211">
        <f t="shared" si="36"/>
        <v>0</v>
      </c>
      <c r="BK51" s="211">
        <f t="shared" si="36"/>
        <v>0</v>
      </c>
      <c r="BL51" s="211">
        <f t="shared" si="36"/>
        <v>0</v>
      </c>
      <c r="BM51" s="211">
        <f t="shared" si="36"/>
        <v>0</v>
      </c>
      <c r="BN51" s="211">
        <f t="shared" si="36"/>
        <v>0</v>
      </c>
      <c r="BO51" s="211">
        <f t="shared" si="36"/>
        <v>0</v>
      </c>
      <c r="BP51" s="131"/>
      <c r="BQ51" s="308">
        <f t="shared" si="32"/>
        <v>0</v>
      </c>
      <c r="BR51" s="308">
        <f t="shared" si="33"/>
        <v>0</v>
      </c>
      <c r="BS51" s="131"/>
      <c r="BT51" s="131"/>
      <c r="BU51" s="131"/>
    </row>
    <row r="52" spans="1:73" s="177" customFormat="1" ht="13.8" customHeight="1" x14ac:dyDescent="0.25">
      <c r="A52" s="131"/>
      <c r="B52" s="241">
        <f t="shared" si="34"/>
        <v>42</v>
      </c>
      <c r="C52" s="242">
        <f t="shared" si="35"/>
        <v>7917.5300000000007</v>
      </c>
      <c r="D52" s="256"/>
      <c r="E52" s="257"/>
      <c r="F52" s="247">
        <f t="shared" si="24"/>
        <v>0</v>
      </c>
      <c r="G52" s="266"/>
      <c r="H52" s="267"/>
      <c r="I52" s="267"/>
      <c r="J52" s="268"/>
      <c r="K52" s="244">
        <f t="shared" si="25"/>
        <v>42</v>
      </c>
      <c r="L52" s="245">
        <f t="shared" si="26"/>
        <v>0</v>
      </c>
      <c r="M52" s="280"/>
      <c r="N52" s="281" t="s">
        <v>110</v>
      </c>
      <c r="O52" s="323"/>
      <c r="P52" s="323"/>
      <c r="Q52" s="283" t="s">
        <v>111</v>
      </c>
      <c r="R52" s="280"/>
      <c r="S52" s="281" t="s">
        <v>110</v>
      </c>
      <c r="T52" s="323"/>
      <c r="U52" s="323"/>
      <c r="V52" s="283" t="s">
        <v>111</v>
      </c>
      <c r="W52" s="246">
        <f t="shared" si="27"/>
        <v>42</v>
      </c>
      <c r="X52" s="285"/>
      <c r="Y52" s="281" t="s">
        <v>110</v>
      </c>
      <c r="Z52" s="284"/>
      <c r="AA52" s="284"/>
      <c r="AB52" s="283" t="s">
        <v>111</v>
      </c>
      <c r="AC52" s="285"/>
      <c r="AD52" s="267" t="s">
        <v>110</v>
      </c>
      <c r="AE52" s="284"/>
      <c r="AF52" s="284"/>
      <c r="AG52" s="268" t="s">
        <v>111</v>
      </c>
      <c r="AH52" s="46"/>
      <c r="AI52" s="131">
        <f t="shared" si="28"/>
        <v>0</v>
      </c>
      <c r="AJ52" s="131">
        <f t="shared" si="29"/>
        <v>0</v>
      </c>
      <c r="AK52" s="131">
        <f t="shared" si="30"/>
        <v>0</v>
      </c>
      <c r="AL52" s="131">
        <f t="shared" si="31"/>
        <v>0</v>
      </c>
      <c r="AM52" s="131"/>
      <c r="AN52" s="131"/>
      <c r="AO52" s="143"/>
      <c r="AP52" s="147" t="str">
        <f>IF(OR(Summary!$G51=0,Summary!$G51=""),"fnord",Summary!$G51)</f>
        <v>fnord</v>
      </c>
      <c r="AQ52" s="150">
        <f t="shared" si="9"/>
        <v>0</v>
      </c>
      <c r="AR52" s="222"/>
      <c r="AS52" s="143"/>
      <c r="AT52" s="145" t="s">
        <v>270</v>
      </c>
      <c r="AU52" s="144">
        <f t="shared" si="10"/>
        <v>20</v>
      </c>
      <c r="AV52" s="152"/>
      <c r="AW52" s="214">
        <f t="shared" si="12"/>
        <v>0</v>
      </c>
      <c r="AX52" s="131"/>
      <c r="AY52" s="214">
        <f t="shared" si="14"/>
        <v>1</v>
      </c>
      <c r="AZ52" s="131"/>
      <c r="BA52" s="131"/>
      <c r="BB52" s="211">
        <f t="shared" si="36"/>
        <v>0</v>
      </c>
      <c r="BC52" s="211">
        <f t="shared" si="36"/>
        <v>0</v>
      </c>
      <c r="BD52" s="211">
        <f t="shared" si="36"/>
        <v>0</v>
      </c>
      <c r="BE52" s="211">
        <f t="shared" si="36"/>
        <v>0</v>
      </c>
      <c r="BF52" s="211">
        <f t="shared" si="36"/>
        <v>0</v>
      </c>
      <c r="BG52" s="211">
        <f t="shared" si="36"/>
        <v>0</v>
      </c>
      <c r="BH52" s="211">
        <f t="shared" si="36"/>
        <v>0</v>
      </c>
      <c r="BI52" s="211">
        <f t="shared" si="36"/>
        <v>0</v>
      </c>
      <c r="BJ52" s="211">
        <f t="shared" si="36"/>
        <v>0</v>
      </c>
      <c r="BK52" s="211">
        <f t="shared" si="36"/>
        <v>0</v>
      </c>
      <c r="BL52" s="211">
        <f t="shared" si="36"/>
        <v>0</v>
      </c>
      <c r="BM52" s="211">
        <f t="shared" si="36"/>
        <v>0</v>
      </c>
      <c r="BN52" s="211">
        <f t="shared" si="36"/>
        <v>0</v>
      </c>
      <c r="BO52" s="211">
        <f t="shared" si="36"/>
        <v>0</v>
      </c>
      <c r="BP52" s="131"/>
      <c r="BQ52" s="308">
        <f t="shared" si="32"/>
        <v>0</v>
      </c>
      <c r="BR52" s="308">
        <f t="shared" si="33"/>
        <v>0</v>
      </c>
      <c r="BS52" s="131"/>
      <c r="BT52" s="131"/>
      <c r="BU52" s="131"/>
    </row>
    <row r="53" spans="1:73" s="177" customFormat="1" ht="13.8" customHeight="1" x14ac:dyDescent="0.25">
      <c r="A53" s="131"/>
      <c r="B53" s="241">
        <f t="shared" si="34"/>
        <v>43</v>
      </c>
      <c r="C53" s="242">
        <f t="shared" si="35"/>
        <v>7917.5300000000007</v>
      </c>
      <c r="D53" s="256"/>
      <c r="E53" s="257"/>
      <c r="F53" s="247">
        <f t="shared" si="24"/>
        <v>0</v>
      </c>
      <c r="G53" s="266"/>
      <c r="H53" s="267"/>
      <c r="I53" s="267"/>
      <c r="J53" s="268"/>
      <c r="K53" s="244">
        <f t="shared" si="25"/>
        <v>43</v>
      </c>
      <c r="L53" s="245">
        <f t="shared" si="26"/>
        <v>0</v>
      </c>
      <c r="M53" s="280"/>
      <c r="N53" s="281" t="s">
        <v>110</v>
      </c>
      <c r="O53" s="323"/>
      <c r="P53" s="323"/>
      <c r="Q53" s="283" t="s">
        <v>111</v>
      </c>
      <c r="R53" s="280"/>
      <c r="S53" s="281" t="s">
        <v>110</v>
      </c>
      <c r="T53" s="323"/>
      <c r="U53" s="323"/>
      <c r="V53" s="283" t="s">
        <v>111</v>
      </c>
      <c r="W53" s="246">
        <f t="shared" si="27"/>
        <v>43</v>
      </c>
      <c r="X53" s="285"/>
      <c r="Y53" s="281" t="s">
        <v>110</v>
      </c>
      <c r="Z53" s="284"/>
      <c r="AA53" s="284"/>
      <c r="AB53" s="283" t="s">
        <v>111</v>
      </c>
      <c r="AC53" s="285"/>
      <c r="AD53" s="267" t="s">
        <v>110</v>
      </c>
      <c r="AE53" s="284"/>
      <c r="AF53" s="284"/>
      <c r="AG53" s="268" t="s">
        <v>111</v>
      </c>
      <c r="AH53" s="46"/>
      <c r="AI53" s="131">
        <f t="shared" si="28"/>
        <v>0</v>
      </c>
      <c r="AJ53" s="131">
        <f t="shared" si="29"/>
        <v>0</v>
      </c>
      <c r="AK53" s="131">
        <f t="shared" si="30"/>
        <v>0</v>
      </c>
      <c r="AL53" s="131">
        <f t="shared" si="31"/>
        <v>0</v>
      </c>
      <c r="AM53" s="131"/>
      <c r="AN53" s="131"/>
      <c r="AO53" s="143"/>
      <c r="AP53" s="131"/>
      <c r="AQ53" s="143"/>
      <c r="AR53" s="222"/>
      <c r="AS53" s="143"/>
      <c r="AT53" s="151" t="s">
        <v>245</v>
      </c>
      <c r="AU53" s="216">
        <f t="shared" si="10"/>
        <v>6885</v>
      </c>
      <c r="AV53" s="152"/>
      <c r="AW53" s="215">
        <f t="shared" si="12"/>
        <v>0</v>
      </c>
      <c r="AX53" s="131"/>
      <c r="AY53" s="214">
        <f t="shared" si="14"/>
        <v>7</v>
      </c>
      <c r="AZ53" s="131"/>
      <c r="BA53" s="131"/>
      <c r="BB53" s="211">
        <f t="shared" si="36"/>
        <v>0</v>
      </c>
      <c r="BC53" s="211">
        <f t="shared" si="36"/>
        <v>0</v>
      </c>
      <c r="BD53" s="211">
        <f t="shared" si="36"/>
        <v>0</v>
      </c>
      <c r="BE53" s="211">
        <f t="shared" si="36"/>
        <v>0</v>
      </c>
      <c r="BF53" s="211">
        <f t="shared" si="36"/>
        <v>0</v>
      </c>
      <c r="BG53" s="211">
        <f t="shared" si="36"/>
        <v>0</v>
      </c>
      <c r="BH53" s="211">
        <f t="shared" si="36"/>
        <v>0</v>
      </c>
      <c r="BI53" s="211">
        <f t="shared" si="36"/>
        <v>0</v>
      </c>
      <c r="BJ53" s="211">
        <f t="shared" si="36"/>
        <v>0</v>
      </c>
      <c r="BK53" s="211">
        <f t="shared" si="36"/>
        <v>0</v>
      </c>
      <c r="BL53" s="211">
        <f t="shared" si="36"/>
        <v>0</v>
      </c>
      <c r="BM53" s="211">
        <f t="shared" si="36"/>
        <v>0</v>
      </c>
      <c r="BN53" s="211">
        <f t="shared" si="36"/>
        <v>0</v>
      </c>
      <c r="BO53" s="211">
        <f t="shared" si="36"/>
        <v>0</v>
      </c>
      <c r="BP53" s="131"/>
      <c r="BQ53" s="308">
        <f t="shared" si="32"/>
        <v>0</v>
      </c>
      <c r="BR53" s="308">
        <f t="shared" si="33"/>
        <v>0</v>
      </c>
      <c r="BS53" s="131"/>
      <c r="BT53" s="131"/>
      <c r="BU53" s="131"/>
    </row>
    <row r="54" spans="1:73" s="177" customFormat="1" ht="13.8" customHeight="1" x14ac:dyDescent="0.25">
      <c r="A54" s="131"/>
      <c r="B54" s="241">
        <f t="shared" si="34"/>
        <v>44</v>
      </c>
      <c r="C54" s="242">
        <f t="shared" si="35"/>
        <v>7917.5300000000007</v>
      </c>
      <c r="D54" s="256"/>
      <c r="E54" s="257"/>
      <c r="F54" s="247">
        <f t="shared" si="24"/>
        <v>0</v>
      </c>
      <c r="G54" s="266"/>
      <c r="H54" s="267"/>
      <c r="I54" s="267"/>
      <c r="J54" s="268"/>
      <c r="K54" s="244">
        <f t="shared" si="25"/>
        <v>44</v>
      </c>
      <c r="L54" s="245">
        <f t="shared" si="26"/>
        <v>0</v>
      </c>
      <c r="M54" s="280"/>
      <c r="N54" s="281" t="s">
        <v>110</v>
      </c>
      <c r="O54" s="323"/>
      <c r="P54" s="323"/>
      <c r="Q54" s="283" t="s">
        <v>111</v>
      </c>
      <c r="R54" s="280"/>
      <c r="S54" s="281" t="s">
        <v>110</v>
      </c>
      <c r="T54" s="323"/>
      <c r="U54" s="323"/>
      <c r="V54" s="283" t="s">
        <v>111</v>
      </c>
      <c r="W54" s="246">
        <f t="shared" si="27"/>
        <v>44</v>
      </c>
      <c r="X54" s="285"/>
      <c r="Y54" s="281" t="s">
        <v>110</v>
      </c>
      <c r="Z54" s="284"/>
      <c r="AA54" s="284"/>
      <c r="AB54" s="283" t="s">
        <v>111</v>
      </c>
      <c r="AC54" s="285"/>
      <c r="AD54" s="267" t="s">
        <v>110</v>
      </c>
      <c r="AE54" s="284"/>
      <c r="AF54" s="284"/>
      <c r="AG54" s="268" t="s">
        <v>111</v>
      </c>
      <c r="AH54" s="46"/>
      <c r="AI54" s="131">
        <f t="shared" si="28"/>
        <v>0</v>
      </c>
      <c r="AJ54" s="131">
        <f t="shared" si="29"/>
        <v>0</v>
      </c>
      <c r="AK54" s="131">
        <f t="shared" si="30"/>
        <v>0</v>
      </c>
      <c r="AL54" s="131">
        <f t="shared" si="31"/>
        <v>0</v>
      </c>
      <c r="AM54" s="131"/>
      <c r="AN54" s="131"/>
      <c r="AO54" s="143"/>
      <c r="AP54" s="131"/>
      <c r="AQ54" s="143"/>
      <c r="AR54" s="222"/>
      <c r="AS54" s="143"/>
      <c r="AT54" s="152"/>
      <c r="AU54" s="131"/>
      <c r="AV54" s="152"/>
      <c r="AW54" s="131"/>
      <c r="AX54" s="131"/>
      <c r="AY54" s="131"/>
      <c r="AZ54" s="131"/>
      <c r="BA54" s="131"/>
      <c r="BB54" s="211">
        <f t="shared" si="36"/>
        <v>0</v>
      </c>
      <c r="BC54" s="211">
        <f t="shared" si="36"/>
        <v>0</v>
      </c>
      <c r="BD54" s="211">
        <f t="shared" si="36"/>
        <v>0</v>
      </c>
      <c r="BE54" s="211">
        <f t="shared" si="36"/>
        <v>0</v>
      </c>
      <c r="BF54" s="211">
        <f t="shared" si="36"/>
        <v>0</v>
      </c>
      <c r="BG54" s="211">
        <f t="shared" si="36"/>
        <v>0</v>
      </c>
      <c r="BH54" s="211">
        <f t="shared" si="36"/>
        <v>0</v>
      </c>
      <c r="BI54" s="211">
        <f t="shared" si="36"/>
        <v>0</v>
      </c>
      <c r="BJ54" s="211">
        <f t="shared" si="36"/>
        <v>0</v>
      </c>
      <c r="BK54" s="211">
        <f t="shared" si="36"/>
        <v>0</v>
      </c>
      <c r="BL54" s="211">
        <f t="shared" si="36"/>
        <v>0</v>
      </c>
      <c r="BM54" s="211">
        <f t="shared" si="36"/>
        <v>0</v>
      </c>
      <c r="BN54" s="211">
        <f t="shared" si="36"/>
        <v>0</v>
      </c>
      <c r="BO54" s="211">
        <f t="shared" si="36"/>
        <v>0</v>
      </c>
      <c r="BP54" s="131"/>
      <c r="BQ54" s="308">
        <f t="shared" si="32"/>
        <v>0</v>
      </c>
      <c r="BR54" s="308">
        <f t="shared" si="33"/>
        <v>0</v>
      </c>
      <c r="BS54" s="131"/>
      <c r="BT54" s="131"/>
      <c r="BU54" s="131"/>
    </row>
    <row r="55" spans="1:73" s="177" customFormat="1" ht="13.8" customHeight="1" x14ac:dyDescent="0.25">
      <c r="A55" s="131"/>
      <c r="B55" s="241">
        <f t="shared" si="34"/>
        <v>45</v>
      </c>
      <c r="C55" s="242">
        <f t="shared" si="35"/>
        <v>7917.5300000000007</v>
      </c>
      <c r="D55" s="256"/>
      <c r="E55" s="257"/>
      <c r="F55" s="247">
        <f t="shared" si="24"/>
        <v>0</v>
      </c>
      <c r="G55" s="266"/>
      <c r="H55" s="267"/>
      <c r="I55" s="267"/>
      <c r="J55" s="268"/>
      <c r="K55" s="244">
        <f t="shared" si="25"/>
        <v>45</v>
      </c>
      <c r="L55" s="245">
        <f t="shared" si="26"/>
        <v>0</v>
      </c>
      <c r="M55" s="280"/>
      <c r="N55" s="281" t="s">
        <v>110</v>
      </c>
      <c r="O55" s="323"/>
      <c r="P55" s="323"/>
      <c r="Q55" s="283" t="s">
        <v>111</v>
      </c>
      <c r="R55" s="280"/>
      <c r="S55" s="281" t="s">
        <v>110</v>
      </c>
      <c r="T55" s="323"/>
      <c r="U55" s="323"/>
      <c r="V55" s="283" t="s">
        <v>111</v>
      </c>
      <c r="W55" s="246">
        <f t="shared" si="27"/>
        <v>45</v>
      </c>
      <c r="X55" s="285"/>
      <c r="Y55" s="281" t="s">
        <v>110</v>
      </c>
      <c r="Z55" s="284"/>
      <c r="AA55" s="284"/>
      <c r="AB55" s="283" t="s">
        <v>111</v>
      </c>
      <c r="AC55" s="285"/>
      <c r="AD55" s="267" t="s">
        <v>110</v>
      </c>
      <c r="AE55" s="284"/>
      <c r="AF55" s="284"/>
      <c r="AG55" s="268" t="s">
        <v>111</v>
      </c>
      <c r="AH55" s="46"/>
      <c r="AI55" s="131">
        <f t="shared" si="28"/>
        <v>0</v>
      </c>
      <c r="AJ55" s="131">
        <f t="shared" si="29"/>
        <v>0</v>
      </c>
      <c r="AK55" s="131">
        <f t="shared" si="30"/>
        <v>0</v>
      </c>
      <c r="AL55" s="131">
        <f t="shared" si="31"/>
        <v>0</v>
      </c>
      <c r="AM55" s="131"/>
      <c r="AN55" s="131"/>
      <c r="AO55" s="143"/>
      <c r="AP55" s="131"/>
      <c r="AQ55" s="143"/>
      <c r="AR55" s="222"/>
      <c r="AS55" s="143"/>
      <c r="AT55" s="152"/>
      <c r="AU55" s="131"/>
      <c r="AV55" s="152"/>
      <c r="AW55" s="131"/>
      <c r="AX55" s="131"/>
      <c r="AY55" s="131"/>
      <c r="AZ55" s="131"/>
      <c r="BA55" s="131"/>
      <c r="BB55" s="211">
        <f t="shared" si="36"/>
        <v>0</v>
      </c>
      <c r="BC55" s="211">
        <f t="shared" si="36"/>
        <v>0</v>
      </c>
      <c r="BD55" s="211">
        <f t="shared" si="36"/>
        <v>0</v>
      </c>
      <c r="BE55" s="211">
        <f t="shared" si="36"/>
        <v>0</v>
      </c>
      <c r="BF55" s="211">
        <f t="shared" si="36"/>
        <v>0</v>
      </c>
      <c r="BG55" s="211">
        <f t="shared" si="36"/>
        <v>0</v>
      </c>
      <c r="BH55" s="211">
        <f t="shared" si="36"/>
        <v>0</v>
      </c>
      <c r="BI55" s="211">
        <f t="shared" si="36"/>
        <v>0</v>
      </c>
      <c r="BJ55" s="211">
        <f t="shared" si="36"/>
        <v>0</v>
      </c>
      <c r="BK55" s="211">
        <f t="shared" si="36"/>
        <v>0</v>
      </c>
      <c r="BL55" s="211">
        <f t="shared" si="36"/>
        <v>0</v>
      </c>
      <c r="BM55" s="211">
        <f t="shared" si="36"/>
        <v>0</v>
      </c>
      <c r="BN55" s="211">
        <f t="shared" si="36"/>
        <v>0</v>
      </c>
      <c r="BO55" s="211">
        <f t="shared" si="36"/>
        <v>0</v>
      </c>
      <c r="BP55" s="131"/>
      <c r="BQ55" s="308">
        <f t="shared" si="32"/>
        <v>0</v>
      </c>
      <c r="BR55" s="308">
        <f t="shared" si="33"/>
        <v>0</v>
      </c>
      <c r="BS55" s="131"/>
      <c r="BT55" s="131"/>
      <c r="BU55" s="131"/>
    </row>
    <row r="56" spans="1:73" s="177" customFormat="1" ht="13.8" customHeight="1" x14ac:dyDescent="0.25">
      <c r="A56" s="131"/>
      <c r="B56" s="241">
        <f t="shared" si="34"/>
        <v>46</v>
      </c>
      <c r="C56" s="242">
        <f t="shared" si="35"/>
        <v>7917.5300000000007</v>
      </c>
      <c r="D56" s="256"/>
      <c r="E56" s="257"/>
      <c r="F56" s="247">
        <f t="shared" si="24"/>
        <v>0</v>
      </c>
      <c r="G56" s="266"/>
      <c r="H56" s="267"/>
      <c r="I56" s="267"/>
      <c r="J56" s="268"/>
      <c r="K56" s="244">
        <f t="shared" si="25"/>
        <v>46</v>
      </c>
      <c r="L56" s="245">
        <f t="shared" si="26"/>
        <v>0</v>
      </c>
      <c r="M56" s="280"/>
      <c r="N56" s="281" t="s">
        <v>110</v>
      </c>
      <c r="O56" s="323"/>
      <c r="P56" s="323"/>
      <c r="Q56" s="283" t="s">
        <v>111</v>
      </c>
      <c r="R56" s="280"/>
      <c r="S56" s="281" t="s">
        <v>110</v>
      </c>
      <c r="T56" s="323"/>
      <c r="U56" s="323"/>
      <c r="V56" s="283" t="s">
        <v>111</v>
      </c>
      <c r="W56" s="246">
        <f t="shared" si="27"/>
        <v>46</v>
      </c>
      <c r="X56" s="285"/>
      <c r="Y56" s="281" t="s">
        <v>110</v>
      </c>
      <c r="Z56" s="284"/>
      <c r="AA56" s="284"/>
      <c r="AB56" s="283" t="s">
        <v>111</v>
      </c>
      <c r="AC56" s="285"/>
      <c r="AD56" s="267" t="s">
        <v>110</v>
      </c>
      <c r="AE56" s="284"/>
      <c r="AF56" s="284"/>
      <c r="AG56" s="268" t="s">
        <v>111</v>
      </c>
      <c r="AH56" s="46"/>
      <c r="AI56" s="131">
        <f t="shared" si="28"/>
        <v>0</v>
      </c>
      <c r="AJ56" s="131">
        <f t="shared" si="29"/>
        <v>0</v>
      </c>
      <c r="AK56" s="131">
        <f t="shared" si="30"/>
        <v>0</v>
      </c>
      <c r="AL56" s="131">
        <f t="shared" si="31"/>
        <v>0</v>
      </c>
      <c r="AM56" s="131"/>
      <c r="AN56" s="131"/>
      <c r="AO56" s="143"/>
      <c r="AP56" s="131"/>
      <c r="AQ56" s="143"/>
      <c r="AR56" s="222"/>
      <c r="AS56" s="143"/>
      <c r="AT56" s="152"/>
      <c r="AU56" s="131"/>
      <c r="AV56" s="152"/>
      <c r="AW56" s="131"/>
      <c r="AX56" s="131"/>
      <c r="AY56" s="131"/>
      <c r="AZ56" s="131"/>
      <c r="BA56" s="131"/>
      <c r="BB56" s="211">
        <f t="shared" si="36"/>
        <v>0</v>
      </c>
      <c r="BC56" s="211">
        <f t="shared" si="36"/>
        <v>0</v>
      </c>
      <c r="BD56" s="211">
        <f t="shared" si="36"/>
        <v>0</v>
      </c>
      <c r="BE56" s="211">
        <f t="shared" si="36"/>
        <v>0</v>
      </c>
      <c r="BF56" s="211">
        <f t="shared" si="36"/>
        <v>0</v>
      </c>
      <c r="BG56" s="211">
        <f t="shared" si="36"/>
        <v>0</v>
      </c>
      <c r="BH56" s="211">
        <f t="shared" si="36"/>
        <v>0</v>
      </c>
      <c r="BI56" s="211">
        <f t="shared" si="36"/>
        <v>0</v>
      </c>
      <c r="BJ56" s="211">
        <f t="shared" si="36"/>
        <v>0</v>
      </c>
      <c r="BK56" s="211">
        <f t="shared" si="36"/>
        <v>0</v>
      </c>
      <c r="BL56" s="211">
        <f t="shared" si="36"/>
        <v>0</v>
      </c>
      <c r="BM56" s="211">
        <f t="shared" si="36"/>
        <v>0</v>
      </c>
      <c r="BN56" s="211">
        <f t="shared" si="36"/>
        <v>0</v>
      </c>
      <c r="BO56" s="211">
        <f t="shared" si="36"/>
        <v>0</v>
      </c>
      <c r="BP56" s="131"/>
      <c r="BQ56" s="308">
        <f t="shared" si="32"/>
        <v>0</v>
      </c>
      <c r="BR56" s="308">
        <f t="shared" si="33"/>
        <v>0</v>
      </c>
      <c r="BS56" s="131"/>
      <c r="BT56" s="131"/>
      <c r="BU56" s="131"/>
    </row>
    <row r="57" spans="1:73" s="177" customFormat="1" ht="13.8" customHeight="1" x14ac:dyDescent="0.25">
      <c r="A57" s="131"/>
      <c r="B57" s="241">
        <f t="shared" si="34"/>
        <v>47</v>
      </c>
      <c r="C57" s="242">
        <f t="shared" si="35"/>
        <v>7917.5300000000007</v>
      </c>
      <c r="D57" s="256"/>
      <c r="E57" s="257"/>
      <c r="F57" s="247">
        <f t="shared" si="24"/>
        <v>0</v>
      </c>
      <c r="G57" s="266"/>
      <c r="H57" s="267"/>
      <c r="I57" s="267"/>
      <c r="J57" s="268"/>
      <c r="K57" s="244">
        <f t="shared" si="25"/>
        <v>47</v>
      </c>
      <c r="L57" s="245">
        <f t="shared" si="26"/>
        <v>0</v>
      </c>
      <c r="M57" s="280"/>
      <c r="N57" s="281" t="s">
        <v>110</v>
      </c>
      <c r="O57" s="323"/>
      <c r="P57" s="323"/>
      <c r="Q57" s="283" t="s">
        <v>111</v>
      </c>
      <c r="R57" s="280"/>
      <c r="S57" s="281" t="s">
        <v>110</v>
      </c>
      <c r="T57" s="323"/>
      <c r="U57" s="323"/>
      <c r="V57" s="283" t="s">
        <v>111</v>
      </c>
      <c r="W57" s="246">
        <f t="shared" si="27"/>
        <v>47</v>
      </c>
      <c r="X57" s="285"/>
      <c r="Y57" s="281" t="s">
        <v>110</v>
      </c>
      <c r="Z57" s="284"/>
      <c r="AA57" s="284"/>
      <c r="AB57" s="283" t="s">
        <v>111</v>
      </c>
      <c r="AC57" s="285"/>
      <c r="AD57" s="267" t="s">
        <v>110</v>
      </c>
      <c r="AE57" s="284"/>
      <c r="AF57" s="284"/>
      <c r="AG57" s="268" t="s">
        <v>111</v>
      </c>
      <c r="AH57" s="46"/>
      <c r="AI57" s="131">
        <f t="shared" si="28"/>
        <v>0</v>
      </c>
      <c r="AJ57" s="131">
        <f t="shared" si="29"/>
        <v>0</v>
      </c>
      <c r="AK57" s="131">
        <f t="shared" si="30"/>
        <v>0</v>
      </c>
      <c r="AL57" s="131">
        <f t="shared" si="31"/>
        <v>0</v>
      </c>
      <c r="AM57" s="131"/>
      <c r="AN57" s="131"/>
      <c r="AO57" s="143"/>
      <c r="AP57" s="131"/>
      <c r="AQ57" s="143"/>
      <c r="AR57" s="222"/>
      <c r="AS57" s="143"/>
      <c r="AT57" s="152"/>
      <c r="AU57" s="131"/>
      <c r="AV57" s="152"/>
      <c r="AW57" s="131"/>
      <c r="AX57" s="131"/>
      <c r="AY57" s="131"/>
      <c r="AZ57" s="131"/>
      <c r="BA57" s="131"/>
      <c r="BB57" s="211">
        <f t="shared" si="36"/>
        <v>0</v>
      </c>
      <c r="BC57" s="211">
        <f t="shared" si="36"/>
        <v>0</v>
      </c>
      <c r="BD57" s="211">
        <f t="shared" si="36"/>
        <v>0</v>
      </c>
      <c r="BE57" s="211">
        <f t="shared" si="36"/>
        <v>0</v>
      </c>
      <c r="BF57" s="211">
        <f t="shared" si="36"/>
        <v>0</v>
      </c>
      <c r="BG57" s="211">
        <f t="shared" si="36"/>
        <v>0</v>
      </c>
      <c r="BH57" s="211">
        <f t="shared" si="36"/>
        <v>0</v>
      </c>
      <c r="BI57" s="211">
        <f t="shared" si="36"/>
        <v>0</v>
      </c>
      <c r="BJ57" s="211">
        <f t="shared" si="36"/>
        <v>0</v>
      </c>
      <c r="BK57" s="211">
        <f t="shared" si="36"/>
        <v>0</v>
      </c>
      <c r="BL57" s="211">
        <f t="shared" si="36"/>
        <v>0</v>
      </c>
      <c r="BM57" s="211">
        <f t="shared" si="36"/>
        <v>0</v>
      </c>
      <c r="BN57" s="211">
        <f t="shared" si="36"/>
        <v>0</v>
      </c>
      <c r="BO57" s="211">
        <f t="shared" si="36"/>
        <v>0</v>
      </c>
      <c r="BP57" s="131"/>
      <c r="BQ57" s="308">
        <f t="shared" si="32"/>
        <v>0</v>
      </c>
      <c r="BR57" s="308">
        <f t="shared" si="33"/>
        <v>0</v>
      </c>
      <c r="BS57" s="131"/>
      <c r="BT57" s="131"/>
      <c r="BU57" s="131"/>
    </row>
    <row r="58" spans="1:73" s="177" customFormat="1" ht="13.8" customHeight="1" x14ac:dyDescent="0.25">
      <c r="A58" s="131"/>
      <c r="B58" s="241">
        <f t="shared" si="34"/>
        <v>48</v>
      </c>
      <c r="C58" s="242">
        <f t="shared" si="35"/>
        <v>7917.5300000000007</v>
      </c>
      <c r="D58" s="256"/>
      <c r="E58" s="257"/>
      <c r="F58" s="247">
        <f t="shared" si="24"/>
        <v>0</v>
      </c>
      <c r="G58" s="266"/>
      <c r="H58" s="267"/>
      <c r="I58" s="267"/>
      <c r="J58" s="268"/>
      <c r="K58" s="244">
        <f t="shared" si="25"/>
        <v>48</v>
      </c>
      <c r="L58" s="245">
        <f t="shared" si="26"/>
        <v>0</v>
      </c>
      <c r="M58" s="280"/>
      <c r="N58" s="281" t="s">
        <v>110</v>
      </c>
      <c r="O58" s="323"/>
      <c r="P58" s="323"/>
      <c r="Q58" s="283" t="s">
        <v>111</v>
      </c>
      <c r="R58" s="280"/>
      <c r="S58" s="281" t="s">
        <v>110</v>
      </c>
      <c r="T58" s="323"/>
      <c r="U58" s="323"/>
      <c r="V58" s="283" t="s">
        <v>111</v>
      </c>
      <c r="W58" s="246">
        <f t="shared" si="27"/>
        <v>48</v>
      </c>
      <c r="X58" s="285"/>
      <c r="Y58" s="281" t="s">
        <v>110</v>
      </c>
      <c r="Z58" s="284"/>
      <c r="AA58" s="284"/>
      <c r="AB58" s="283" t="s">
        <v>111</v>
      </c>
      <c r="AC58" s="285"/>
      <c r="AD58" s="267" t="s">
        <v>110</v>
      </c>
      <c r="AE58" s="284"/>
      <c r="AF58" s="284"/>
      <c r="AG58" s="268" t="s">
        <v>111</v>
      </c>
      <c r="AH58" s="46"/>
      <c r="AI58" s="131">
        <f t="shared" si="28"/>
        <v>0</v>
      </c>
      <c r="AJ58" s="131">
        <f t="shared" si="29"/>
        <v>0</v>
      </c>
      <c r="AK58" s="131">
        <f t="shared" si="30"/>
        <v>0</v>
      </c>
      <c r="AL58" s="131">
        <f t="shared" si="31"/>
        <v>0</v>
      </c>
      <c r="AM58" s="131"/>
      <c r="AN58" s="131"/>
      <c r="AO58" s="143"/>
      <c r="AP58" s="131"/>
      <c r="AQ58" s="143"/>
      <c r="AR58" s="222"/>
      <c r="AS58" s="143"/>
      <c r="AT58" s="152"/>
      <c r="AU58" s="131"/>
      <c r="AV58" s="152"/>
      <c r="AW58" s="131"/>
      <c r="AX58" s="131"/>
      <c r="AY58" s="131"/>
      <c r="AZ58" s="131"/>
      <c r="BA58" s="131"/>
      <c r="BB58" s="211">
        <f t="shared" si="36"/>
        <v>0</v>
      </c>
      <c r="BC58" s="211">
        <f t="shared" si="36"/>
        <v>0</v>
      </c>
      <c r="BD58" s="211">
        <f t="shared" si="36"/>
        <v>0</v>
      </c>
      <c r="BE58" s="211">
        <f t="shared" si="36"/>
        <v>0</v>
      </c>
      <c r="BF58" s="211">
        <f t="shared" si="36"/>
        <v>0</v>
      </c>
      <c r="BG58" s="211">
        <f t="shared" si="36"/>
        <v>0</v>
      </c>
      <c r="BH58" s="211">
        <f t="shared" si="36"/>
        <v>0</v>
      </c>
      <c r="BI58" s="211">
        <f t="shared" si="36"/>
        <v>0</v>
      </c>
      <c r="BJ58" s="211">
        <f t="shared" si="36"/>
        <v>0</v>
      </c>
      <c r="BK58" s="211">
        <f t="shared" si="36"/>
        <v>0</v>
      </c>
      <c r="BL58" s="211">
        <f t="shared" si="36"/>
        <v>0</v>
      </c>
      <c r="BM58" s="211">
        <f t="shared" si="36"/>
        <v>0</v>
      </c>
      <c r="BN58" s="211">
        <f t="shared" si="36"/>
        <v>0</v>
      </c>
      <c r="BO58" s="211">
        <f t="shared" si="36"/>
        <v>0</v>
      </c>
      <c r="BP58" s="131"/>
      <c r="BQ58" s="308">
        <f t="shared" si="32"/>
        <v>0</v>
      </c>
      <c r="BR58" s="308">
        <f t="shared" si="33"/>
        <v>0</v>
      </c>
      <c r="BS58" s="131"/>
      <c r="BT58" s="131"/>
      <c r="BU58" s="131"/>
    </row>
    <row r="59" spans="1:73" s="177" customFormat="1" ht="13.8" customHeight="1" x14ac:dyDescent="0.25">
      <c r="A59" s="131"/>
      <c r="B59" s="241">
        <f t="shared" si="34"/>
        <v>49</v>
      </c>
      <c r="C59" s="242">
        <f t="shared" si="35"/>
        <v>7917.5300000000007</v>
      </c>
      <c r="D59" s="256"/>
      <c r="E59" s="257"/>
      <c r="F59" s="247">
        <f t="shared" si="24"/>
        <v>0</v>
      </c>
      <c r="G59" s="266"/>
      <c r="H59" s="267"/>
      <c r="I59" s="267"/>
      <c r="J59" s="268"/>
      <c r="K59" s="244">
        <f t="shared" si="25"/>
        <v>49</v>
      </c>
      <c r="L59" s="245">
        <f t="shared" si="26"/>
        <v>0</v>
      </c>
      <c r="M59" s="280"/>
      <c r="N59" s="281" t="s">
        <v>110</v>
      </c>
      <c r="O59" s="323"/>
      <c r="P59" s="323"/>
      <c r="Q59" s="283" t="s">
        <v>111</v>
      </c>
      <c r="R59" s="280"/>
      <c r="S59" s="281" t="s">
        <v>110</v>
      </c>
      <c r="T59" s="323"/>
      <c r="U59" s="323"/>
      <c r="V59" s="283" t="s">
        <v>111</v>
      </c>
      <c r="W59" s="246">
        <f t="shared" si="27"/>
        <v>49</v>
      </c>
      <c r="X59" s="285"/>
      <c r="Y59" s="281" t="s">
        <v>110</v>
      </c>
      <c r="Z59" s="284"/>
      <c r="AA59" s="284"/>
      <c r="AB59" s="283" t="s">
        <v>111</v>
      </c>
      <c r="AC59" s="285"/>
      <c r="AD59" s="267" t="s">
        <v>110</v>
      </c>
      <c r="AE59" s="284"/>
      <c r="AF59" s="284"/>
      <c r="AG59" s="268" t="s">
        <v>111</v>
      </c>
      <c r="AH59" s="46"/>
      <c r="AI59" s="131">
        <f t="shared" si="28"/>
        <v>0</v>
      </c>
      <c r="AJ59" s="131">
        <f t="shared" si="29"/>
        <v>0</v>
      </c>
      <c r="AK59" s="131">
        <f t="shared" si="30"/>
        <v>0</v>
      </c>
      <c r="AL59" s="131">
        <f t="shared" si="31"/>
        <v>0</v>
      </c>
      <c r="AM59" s="131"/>
      <c r="AN59" s="131"/>
      <c r="AO59" s="143"/>
      <c r="AP59" s="131"/>
      <c r="AQ59" s="143"/>
      <c r="AR59" s="222"/>
      <c r="AS59" s="143"/>
      <c r="AT59" s="152"/>
      <c r="AU59" s="131"/>
      <c r="AV59" s="152"/>
      <c r="AW59" s="131"/>
      <c r="AX59" s="131"/>
      <c r="AY59" s="131"/>
      <c r="AZ59" s="131"/>
      <c r="BA59" s="131"/>
      <c r="BB59" s="211">
        <f t="shared" si="36"/>
        <v>0</v>
      </c>
      <c r="BC59" s="211">
        <f t="shared" si="36"/>
        <v>0</v>
      </c>
      <c r="BD59" s="211">
        <f t="shared" si="36"/>
        <v>0</v>
      </c>
      <c r="BE59" s="211">
        <f t="shared" si="36"/>
        <v>0</v>
      </c>
      <c r="BF59" s="211">
        <f t="shared" si="36"/>
        <v>0</v>
      </c>
      <c r="BG59" s="211">
        <f t="shared" si="36"/>
        <v>0</v>
      </c>
      <c r="BH59" s="211">
        <f t="shared" si="36"/>
        <v>0</v>
      </c>
      <c r="BI59" s="211">
        <f t="shared" si="36"/>
        <v>0</v>
      </c>
      <c r="BJ59" s="211">
        <f t="shared" si="36"/>
        <v>0</v>
      </c>
      <c r="BK59" s="211">
        <f t="shared" si="36"/>
        <v>0</v>
      </c>
      <c r="BL59" s="211">
        <f t="shared" si="36"/>
        <v>0</v>
      </c>
      <c r="BM59" s="211">
        <f t="shared" si="36"/>
        <v>0</v>
      </c>
      <c r="BN59" s="211">
        <f t="shared" si="36"/>
        <v>0</v>
      </c>
      <c r="BO59" s="211">
        <f t="shared" si="36"/>
        <v>0</v>
      </c>
      <c r="BP59" s="131"/>
      <c r="BQ59" s="308">
        <f t="shared" si="32"/>
        <v>0</v>
      </c>
      <c r="BR59" s="308">
        <f t="shared" si="33"/>
        <v>0</v>
      </c>
      <c r="BS59" s="131"/>
      <c r="BT59" s="131"/>
      <c r="BU59" s="131"/>
    </row>
    <row r="60" spans="1:73" s="177" customFormat="1" ht="13.8" customHeight="1" x14ac:dyDescent="0.25">
      <c r="A60" s="131"/>
      <c r="B60" s="241">
        <f t="shared" si="34"/>
        <v>50</v>
      </c>
      <c r="C60" s="242">
        <f t="shared" si="35"/>
        <v>7917.5300000000007</v>
      </c>
      <c r="D60" s="256"/>
      <c r="E60" s="257"/>
      <c r="F60" s="247">
        <f t="shared" si="24"/>
        <v>0</v>
      </c>
      <c r="G60" s="266"/>
      <c r="H60" s="267"/>
      <c r="I60" s="267"/>
      <c r="J60" s="268"/>
      <c r="K60" s="244">
        <f t="shared" si="25"/>
        <v>50</v>
      </c>
      <c r="L60" s="245">
        <f t="shared" si="26"/>
        <v>0</v>
      </c>
      <c r="M60" s="280"/>
      <c r="N60" s="281" t="s">
        <v>110</v>
      </c>
      <c r="O60" s="323"/>
      <c r="P60" s="323"/>
      <c r="Q60" s="283" t="s">
        <v>111</v>
      </c>
      <c r="R60" s="285"/>
      <c r="S60" s="281" t="s">
        <v>110</v>
      </c>
      <c r="T60" s="323"/>
      <c r="U60" s="323"/>
      <c r="V60" s="283" t="s">
        <v>111</v>
      </c>
      <c r="W60" s="246">
        <f t="shared" si="27"/>
        <v>50</v>
      </c>
      <c r="X60" s="285"/>
      <c r="Y60" s="281" t="s">
        <v>110</v>
      </c>
      <c r="Z60" s="284"/>
      <c r="AA60" s="284"/>
      <c r="AB60" s="283" t="s">
        <v>111</v>
      </c>
      <c r="AC60" s="285"/>
      <c r="AD60" s="267" t="s">
        <v>110</v>
      </c>
      <c r="AE60" s="284"/>
      <c r="AF60" s="284"/>
      <c r="AG60" s="268" t="s">
        <v>111</v>
      </c>
      <c r="AH60" s="46"/>
      <c r="AI60" s="131">
        <f t="shared" si="28"/>
        <v>0</v>
      </c>
      <c r="AJ60" s="131">
        <f t="shared" si="29"/>
        <v>0</v>
      </c>
      <c r="AK60" s="131">
        <f t="shared" si="30"/>
        <v>0</v>
      </c>
      <c r="AL60" s="131">
        <f t="shared" si="31"/>
        <v>0</v>
      </c>
      <c r="AM60" s="131"/>
      <c r="AN60" s="131"/>
      <c r="AO60" s="143"/>
      <c r="AP60" s="131"/>
      <c r="AQ60" s="143"/>
      <c r="AR60" s="222"/>
      <c r="AS60" s="143"/>
      <c r="AT60" s="152"/>
      <c r="AU60" s="131"/>
      <c r="AV60" s="152"/>
      <c r="AW60" s="131"/>
      <c r="AX60" s="131"/>
      <c r="AY60" s="131"/>
      <c r="AZ60" s="131"/>
      <c r="BA60" s="131"/>
      <c r="BB60" s="211">
        <f t="shared" si="36"/>
        <v>0</v>
      </c>
      <c r="BC60" s="211">
        <f t="shared" si="36"/>
        <v>0</v>
      </c>
      <c r="BD60" s="211">
        <f t="shared" si="36"/>
        <v>0</v>
      </c>
      <c r="BE60" s="211">
        <f t="shared" si="36"/>
        <v>0</v>
      </c>
      <c r="BF60" s="211">
        <f t="shared" si="36"/>
        <v>0</v>
      </c>
      <c r="BG60" s="211">
        <f t="shared" si="36"/>
        <v>0</v>
      </c>
      <c r="BH60" s="211">
        <f t="shared" si="36"/>
        <v>0</v>
      </c>
      <c r="BI60" s="211">
        <f t="shared" si="36"/>
        <v>0</v>
      </c>
      <c r="BJ60" s="211">
        <f t="shared" si="36"/>
        <v>0</v>
      </c>
      <c r="BK60" s="211">
        <f t="shared" si="36"/>
        <v>0</v>
      </c>
      <c r="BL60" s="211">
        <f t="shared" si="36"/>
        <v>0</v>
      </c>
      <c r="BM60" s="211">
        <f t="shared" si="36"/>
        <v>0</v>
      </c>
      <c r="BN60" s="211">
        <f t="shared" si="36"/>
        <v>0</v>
      </c>
      <c r="BO60" s="211">
        <f t="shared" si="36"/>
        <v>0</v>
      </c>
      <c r="BP60" s="131"/>
      <c r="BQ60" s="308">
        <f t="shared" si="32"/>
        <v>0</v>
      </c>
      <c r="BR60" s="308">
        <f t="shared" si="33"/>
        <v>0</v>
      </c>
      <c r="BS60" s="131"/>
      <c r="BT60" s="131"/>
      <c r="BU60" s="131"/>
    </row>
    <row r="61" spans="1:73" s="177" customFormat="1" ht="13.8" customHeight="1" x14ac:dyDescent="0.25">
      <c r="A61" s="131"/>
      <c r="B61" s="241">
        <f t="shared" si="34"/>
        <v>51</v>
      </c>
      <c r="C61" s="242">
        <f t="shared" si="35"/>
        <v>7917.5300000000007</v>
      </c>
      <c r="D61" s="256"/>
      <c r="E61" s="257"/>
      <c r="F61" s="247">
        <f t="shared" si="24"/>
        <v>0</v>
      </c>
      <c r="G61" s="266"/>
      <c r="H61" s="267"/>
      <c r="I61" s="267"/>
      <c r="J61" s="268"/>
      <c r="K61" s="244">
        <f t="shared" si="25"/>
        <v>51</v>
      </c>
      <c r="L61" s="245">
        <f t="shared" si="26"/>
        <v>0</v>
      </c>
      <c r="M61" s="280"/>
      <c r="N61" s="281" t="s">
        <v>110</v>
      </c>
      <c r="O61" s="323"/>
      <c r="P61" s="323"/>
      <c r="Q61" s="283" t="s">
        <v>111</v>
      </c>
      <c r="R61" s="285"/>
      <c r="S61" s="281" t="s">
        <v>110</v>
      </c>
      <c r="T61" s="323"/>
      <c r="U61" s="323"/>
      <c r="V61" s="283" t="s">
        <v>111</v>
      </c>
      <c r="W61" s="246">
        <f t="shared" si="27"/>
        <v>51</v>
      </c>
      <c r="X61" s="285"/>
      <c r="Y61" s="281" t="s">
        <v>110</v>
      </c>
      <c r="Z61" s="284"/>
      <c r="AA61" s="284"/>
      <c r="AB61" s="283" t="s">
        <v>111</v>
      </c>
      <c r="AC61" s="285"/>
      <c r="AD61" s="267" t="s">
        <v>110</v>
      </c>
      <c r="AE61" s="284"/>
      <c r="AF61" s="284"/>
      <c r="AG61" s="268" t="s">
        <v>111</v>
      </c>
      <c r="AH61" s="46"/>
      <c r="AI61" s="131">
        <f t="shared" si="28"/>
        <v>0</v>
      </c>
      <c r="AJ61" s="131">
        <f t="shared" si="29"/>
        <v>0</v>
      </c>
      <c r="AK61" s="131">
        <f t="shared" si="30"/>
        <v>0</v>
      </c>
      <c r="AL61" s="131">
        <f t="shared" si="31"/>
        <v>0</v>
      </c>
      <c r="AM61" s="131"/>
      <c r="AN61" s="131"/>
      <c r="AO61" s="143"/>
      <c r="AP61" s="131"/>
      <c r="AQ61" s="143"/>
      <c r="AR61" s="222"/>
      <c r="AS61" s="143"/>
      <c r="AT61" s="152"/>
      <c r="AU61" s="131"/>
      <c r="AV61" s="152"/>
      <c r="AW61" s="131"/>
      <c r="AX61" s="131"/>
      <c r="AY61" s="131"/>
      <c r="AZ61" s="131"/>
      <c r="BA61" s="131"/>
      <c r="BB61" s="211">
        <f t="shared" ref="BB61:BO70" si="37">IF($N61=BB$10,IF($O61 = "",$M61 * -1,$M61),0)+IF($S61=BB$10,IF($T61 = "",$R61 * -1,$R61),0)+IF($Y61=BB$10,IF($Z61 = "",$X61 * -1,$X61),0)+IF($AD61=BB$10,IF($AE61 = "",$AC61* -1,$AC61 ),0)</f>
        <v>0</v>
      </c>
      <c r="BC61" s="211">
        <f t="shared" si="37"/>
        <v>0</v>
      </c>
      <c r="BD61" s="211">
        <f t="shared" si="37"/>
        <v>0</v>
      </c>
      <c r="BE61" s="211">
        <f t="shared" si="37"/>
        <v>0</v>
      </c>
      <c r="BF61" s="211">
        <f t="shared" si="37"/>
        <v>0</v>
      </c>
      <c r="BG61" s="211">
        <f t="shared" si="37"/>
        <v>0</v>
      </c>
      <c r="BH61" s="211">
        <f t="shared" si="37"/>
        <v>0</v>
      </c>
      <c r="BI61" s="211">
        <f t="shared" si="37"/>
        <v>0</v>
      </c>
      <c r="BJ61" s="211">
        <f t="shared" si="37"/>
        <v>0</v>
      </c>
      <c r="BK61" s="211">
        <f t="shared" si="37"/>
        <v>0</v>
      </c>
      <c r="BL61" s="211">
        <f t="shared" si="37"/>
        <v>0</v>
      </c>
      <c r="BM61" s="211">
        <f t="shared" si="37"/>
        <v>0</v>
      </c>
      <c r="BN61" s="211">
        <f t="shared" si="37"/>
        <v>0</v>
      </c>
      <c r="BO61" s="211">
        <f t="shared" si="37"/>
        <v>0</v>
      </c>
      <c r="BP61" s="131"/>
      <c r="BQ61" s="308">
        <f t="shared" si="32"/>
        <v>0</v>
      </c>
      <c r="BR61" s="308">
        <f t="shared" si="33"/>
        <v>0</v>
      </c>
      <c r="BS61" s="131"/>
      <c r="BT61" s="131"/>
      <c r="BU61" s="131"/>
    </row>
    <row r="62" spans="1:73" s="177" customFormat="1" ht="13.8" customHeight="1" x14ac:dyDescent="0.25">
      <c r="A62" s="131"/>
      <c r="B62" s="241">
        <f t="shared" si="34"/>
        <v>52</v>
      </c>
      <c r="C62" s="242">
        <f t="shared" si="35"/>
        <v>7917.5300000000007</v>
      </c>
      <c r="D62" s="256"/>
      <c r="E62" s="257"/>
      <c r="F62" s="247">
        <f t="shared" si="24"/>
        <v>0</v>
      </c>
      <c r="G62" s="266"/>
      <c r="H62" s="267"/>
      <c r="I62" s="267"/>
      <c r="J62" s="268"/>
      <c r="K62" s="244">
        <f t="shared" si="25"/>
        <v>52</v>
      </c>
      <c r="L62" s="245">
        <f t="shared" si="26"/>
        <v>0</v>
      </c>
      <c r="M62" s="280"/>
      <c r="N62" s="281" t="s">
        <v>110</v>
      </c>
      <c r="O62" s="323"/>
      <c r="P62" s="323"/>
      <c r="Q62" s="283" t="s">
        <v>111</v>
      </c>
      <c r="R62" s="280"/>
      <c r="S62" s="281" t="s">
        <v>110</v>
      </c>
      <c r="T62" s="323"/>
      <c r="U62" s="323"/>
      <c r="V62" s="283" t="s">
        <v>111</v>
      </c>
      <c r="W62" s="246">
        <f t="shared" si="27"/>
        <v>52</v>
      </c>
      <c r="X62" s="285"/>
      <c r="Y62" s="281" t="s">
        <v>110</v>
      </c>
      <c r="Z62" s="284"/>
      <c r="AA62" s="284"/>
      <c r="AB62" s="283" t="s">
        <v>111</v>
      </c>
      <c r="AC62" s="285"/>
      <c r="AD62" s="267" t="s">
        <v>110</v>
      </c>
      <c r="AE62" s="284"/>
      <c r="AF62" s="284"/>
      <c r="AG62" s="268" t="s">
        <v>111</v>
      </c>
      <c r="AH62" s="46"/>
      <c r="AI62" s="131">
        <f t="shared" si="28"/>
        <v>0</v>
      </c>
      <c r="AJ62" s="131">
        <f t="shared" si="29"/>
        <v>0</v>
      </c>
      <c r="AK62" s="131">
        <f t="shared" si="30"/>
        <v>0</v>
      </c>
      <c r="AL62" s="131">
        <f t="shared" si="31"/>
        <v>0</v>
      </c>
      <c r="AM62" s="131"/>
      <c r="AN62" s="131"/>
      <c r="AO62" s="143"/>
      <c r="AP62" s="131"/>
      <c r="AQ62" s="143"/>
      <c r="AR62" s="222"/>
      <c r="AS62" s="143"/>
      <c r="AT62" s="152"/>
      <c r="AU62" s="131"/>
      <c r="AV62" s="152"/>
      <c r="AW62" s="131"/>
      <c r="AX62" s="131"/>
      <c r="AY62" s="131"/>
      <c r="AZ62" s="131"/>
      <c r="BA62" s="131"/>
      <c r="BB62" s="211">
        <f t="shared" si="37"/>
        <v>0</v>
      </c>
      <c r="BC62" s="211">
        <f t="shared" si="37"/>
        <v>0</v>
      </c>
      <c r="BD62" s="211">
        <f t="shared" si="37"/>
        <v>0</v>
      </c>
      <c r="BE62" s="211">
        <f t="shared" si="37"/>
        <v>0</v>
      </c>
      <c r="BF62" s="211">
        <f t="shared" si="37"/>
        <v>0</v>
      </c>
      <c r="BG62" s="211">
        <f t="shared" si="37"/>
        <v>0</v>
      </c>
      <c r="BH62" s="211">
        <f t="shared" si="37"/>
        <v>0</v>
      </c>
      <c r="BI62" s="211">
        <f t="shared" si="37"/>
        <v>0</v>
      </c>
      <c r="BJ62" s="211">
        <f t="shared" si="37"/>
        <v>0</v>
      </c>
      <c r="BK62" s="211">
        <f t="shared" si="37"/>
        <v>0</v>
      </c>
      <c r="BL62" s="211">
        <f t="shared" si="37"/>
        <v>0</v>
      </c>
      <c r="BM62" s="211">
        <f t="shared" si="37"/>
        <v>0</v>
      </c>
      <c r="BN62" s="211">
        <f t="shared" si="37"/>
        <v>0</v>
      </c>
      <c r="BO62" s="211">
        <f t="shared" si="37"/>
        <v>0</v>
      </c>
      <c r="BP62" s="131"/>
      <c r="BQ62" s="308">
        <f t="shared" si="32"/>
        <v>0</v>
      </c>
      <c r="BR62" s="308">
        <f t="shared" si="33"/>
        <v>0</v>
      </c>
      <c r="BS62" s="131"/>
      <c r="BT62" s="131"/>
      <c r="BU62" s="131"/>
    </row>
    <row r="63" spans="1:73" s="177" customFormat="1" ht="13.8" customHeight="1" x14ac:dyDescent="0.25">
      <c r="A63" s="131"/>
      <c r="B63" s="241">
        <f t="shared" si="34"/>
        <v>53</v>
      </c>
      <c r="C63" s="242">
        <f t="shared" si="35"/>
        <v>7917.5300000000007</v>
      </c>
      <c r="D63" s="256"/>
      <c r="E63" s="257"/>
      <c r="F63" s="247">
        <f t="shared" si="24"/>
        <v>0</v>
      </c>
      <c r="G63" s="266"/>
      <c r="H63" s="267"/>
      <c r="I63" s="267"/>
      <c r="J63" s="268"/>
      <c r="K63" s="244">
        <f t="shared" si="25"/>
        <v>53</v>
      </c>
      <c r="L63" s="245">
        <f t="shared" si="26"/>
        <v>0</v>
      </c>
      <c r="M63" s="280"/>
      <c r="N63" s="281" t="s">
        <v>110</v>
      </c>
      <c r="O63" s="323"/>
      <c r="P63" s="323"/>
      <c r="Q63" s="283" t="s">
        <v>111</v>
      </c>
      <c r="R63" s="280"/>
      <c r="S63" s="281" t="s">
        <v>110</v>
      </c>
      <c r="T63" s="323"/>
      <c r="U63" s="323"/>
      <c r="V63" s="283" t="s">
        <v>111</v>
      </c>
      <c r="W63" s="246">
        <f t="shared" si="27"/>
        <v>53</v>
      </c>
      <c r="X63" s="285"/>
      <c r="Y63" s="281" t="s">
        <v>110</v>
      </c>
      <c r="Z63" s="284"/>
      <c r="AA63" s="284"/>
      <c r="AB63" s="283" t="s">
        <v>111</v>
      </c>
      <c r="AC63" s="285"/>
      <c r="AD63" s="267" t="s">
        <v>110</v>
      </c>
      <c r="AE63" s="284"/>
      <c r="AF63" s="284"/>
      <c r="AG63" s="268" t="s">
        <v>111</v>
      </c>
      <c r="AH63" s="46"/>
      <c r="AI63" s="131">
        <f t="shared" si="28"/>
        <v>0</v>
      </c>
      <c r="AJ63" s="131">
        <f t="shared" si="29"/>
        <v>0</v>
      </c>
      <c r="AK63" s="131">
        <f t="shared" si="30"/>
        <v>0</v>
      </c>
      <c r="AL63" s="131">
        <f t="shared" si="31"/>
        <v>0</v>
      </c>
      <c r="AM63" s="131"/>
      <c r="AN63" s="131"/>
      <c r="AO63" s="143"/>
      <c r="AP63" s="131"/>
      <c r="AQ63" s="143"/>
      <c r="AR63" s="222"/>
      <c r="AS63" s="143"/>
      <c r="AT63" s="152"/>
      <c r="AU63" s="131"/>
      <c r="AV63" s="152"/>
      <c r="AW63" s="131"/>
      <c r="AX63" s="131"/>
      <c r="AY63" s="131"/>
      <c r="AZ63" s="131"/>
      <c r="BA63" s="131"/>
      <c r="BB63" s="211">
        <f t="shared" si="37"/>
        <v>0</v>
      </c>
      <c r="BC63" s="211">
        <f t="shared" si="37"/>
        <v>0</v>
      </c>
      <c r="BD63" s="211">
        <f t="shared" si="37"/>
        <v>0</v>
      </c>
      <c r="BE63" s="211">
        <f t="shared" si="37"/>
        <v>0</v>
      </c>
      <c r="BF63" s="211">
        <f t="shared" si="37"/>
        <v>0</v>
      </c>
      <c r="BG63" s="211">
        <f t="shared" si="37"/>
        <v>0</v>
      </c>
      <c r="BH63" s="211">
        <f t="shared" si="37"/>
        <v>0</v>
      </c>
      <c r="BI63" s="211">
        <f t="shared" si="37"/>
        <v>0</v>
      </c>
      <c r="BJ63" s="211">
        <f t="shared" si="37"/>
        <v>0</v>
      </c>
      <c r="BK63" s="211">
        <f t="shared" si="37"/>
        <v>0</v>
      </c>
      <c r="BL63" s="211">
        <f t="shared" si="37"/>
        <v>0</v>
      </c>
      <c r="BM63" s="211">
        <f t="shared" si="37"/>
        <v>0</v>
      </c>
      <c r="BN63" s="211">
        <f t="shared" si="37"/>
        <v>0</v>
      </c>
      <c r="BO63" s="211">
        <f t="shared" si="37"/>
        <v>0</v>
      </c>
      <c r="BP63" s="131"/>
      <c r="BQ63" s="308">
        <f t="shared" si="32"/>
        <v>0</v>
      </c>
      <c r="BR63" s="308">
        <f t="shared" si="33"/>
        <v>0</v>
      </c>
      <c r="BS63" s="131"/>
      <c r="BT63" s="131"/>
      <c r="BU63" s="131"/>
    </row>
    <row r="64" spans="1:73" s="177" customFormat="1" ht="13.8" customHeight="1" x14ac:dyDescent="0.25">
      <c r="A64" s="131"/>
      <c r="B64" s="241">
        <f t="shared" si="34"/>
        <v>54</v>
      </c>
      <c r="C64" s="242">
        <f t="shared" si="35"/>
        <v>7917.5300000000007</v>
      </c>
      <c r="D64" s="256"/>
      <c r="E64" s="257"/>
      <c r="F64" s="247">
        <f t="shared" si="24"/>
        <v>0</v>
      </c>
      <c r="G64" s="266"/>
      <c r="H64" s="267"/>
      <c r="I64" s="267"/>
      <c r="J64" s="268"/>
      <c r="K64" s="244">
        <f t="shared" si="25"/>
        <v>54</v>
      </c>
      <c r="L64" s="245">
        <f t="shared" si="26"/>
        <v>0</v>
      </c>
      <c r="M64" s="280"/>
      <c r="N64" s="281" t="s">
        <v>110</v>
      </c>
      <c r="O64" s="323"/>
      <c r="P64" s="323"/>
      <c r="Q64" s="283" t="s">
        <v>111</v>
      </c>
      <c r="R64" s="280"/>
      <c r="S64" s="281" t="s">
        <v>110</v>
      </c>
      <c r="T64" s="323"/>
      <c r="U64" s="323"/>
      <c r="V64" s="283" t="s">
        <v>111</v>
      </c>
      <c r="W64" s="246">
        <f t="shared" si="27"/>
        <v>54</v>
      </c>
      <c r="X64" s="285"/>
      <c r="Y64" s="281" t="s">
        <v>110</v>
      </c>
      <c r="Z64" s="284"/>
      <c r="AA64" s="284"/>
      <c r="AB64" s="283" t="s">
        <v>111</v>
      </c>
      <c r="AC64" s="285"/>
      <c r="AD64" s="267" t="s">
        <v>110</v>
      </c>
      <c r="AE64" s="284"/>
      <c r="AF64" s="284"/>
      <c r="AG64" s="268" t="s">
        <v>111</v>
      </c>
      <c r="AH64" s="46"/>
      <c r="AI64" s="131">
        <f t="shared" si="28"/>
        <v>0</v>
      </c>
      <c r="AJ64" s="131">
        <f t="shared" si="29"/>
        <v>0</v>
      </c>
      <c r="AK64" s="131">
        <f t="shared" si="30"/>
        <v>0</v>
      </c>
      <c r="AL64" s="131">
        <f t="shared" si="31"/>
        <v>0</v>
      </c>
      <c r="AM64" s="131"/>
      <c r="AN64" s="131"/>
      <c r="AO64" s="143"/>
      <c r="AP64" s="131"/>
      <c r="AQ64" s="143"/>
      <c r="AR64" s="222"/>
      <c r="AS64" s="143"/>
      <c r="AT64" s="152"/>
      <c r="AU64" s="131"/>
      <c r="AV64" s="152"/>
      <c r="AW64" s="131"/>
      <c r="AX64" s="131"/>
      <c r="AY64" s="131"/>
      <c r="AZ64" s="131"/>
      <c r="BA64" s="131"/>
      <c r="BB64" s="211">
        <f t="shared" si="37"/>
        <v>0</v>
      </c>
      <c r="BC64" s="211">
        <f t="shared" si="37"/>
        <v>0</v>
      </c>
      <c r="BD64" s="211">
        <f t="shared" si="37"/>
        <v>0</v>
      </c>
      <c r="BE64" s="211">
        <f t="shared" si="37"/>
        <v>0</v>
      </c>
      <c r="BF64" s="211">
        <f t="shared" si="37"/>
        <v>0</v>
      </c>
      <c r="BG64" s="211">
        <f t="shared" si="37"/>
        <v>0</v>
      </c>
      <c r="BH64" s="211">
        <f t="shared" si="37"/>
        <v>0</v>
      </c>
      <c r="BI64" s="211">
        <f t="shared" si="37"/>
        <v>0</v>
      </c>
      <c r="BJ64" s="211">
        <f t="shared" si="37"/>
        <v>0</v>
      </c>
      <c r="BK64" s="211">
        <f t="shared" si="37"/>
        <v>0</v>
      </c>
      <c r="BL64" s="211">
        <f t="shared" si="37"/>
        <v>0</v>
      </c>
      <c r="BM64" s="211">
        <f t="shared" si="37"/>
        <v>0</v>
      </c>
      <c r="BN64" s="211">
        <f t="shared" si="37"/>
        <v>0</v>
      </c>
      <c r="BO64" s="211">
        <f t="shared" si="37"/>
        <v>0</v>
      </c>
      <c r="BP64" s="131"/>
      <c r="BQ64" s="308">
        <f t="shared" si="32"/>
        <v>0</v>
      </c>
      <c r="BR64" s="308">
        <f t="shared" si="33"/>
        <v>0</v>
      </c>
      <c r="BS64" s="131"/>
      <c r="BT64" s="131"/>
      <c r="BU64" s="131"/>
    </row>
    <row r="65" spans="1:73" s="177" customFormat="1" ht="13.8" customHeight="1" x14ac:dyDescent="0.25">
      <c r="A65" s="131"/>
      <c r="B65" s="241">
        <f t="shared" si="34"/>
        <v>55</v>
      </c>
      <c r="C65" s="242">
        <f t="shared" si="35"/>
        <v>7917.5300000000007</v>
      </c>
      <c r="D65" s="256"/>
      <c r="E65" s="257"/>
      <c r="F65" s="247">
        <f t="shared" si="24"/>
        <v>0</v>
      </c>
      <c r="G65" s="266"/>
      <c r="H65" s="267"/>
      <c r="I65" s="267"/>
      <c r="J65" s="268"/>
      <c r="K65" s="244">
        <f t="shared" si="25"/>
        <v>55</v>
      </c>
      <c r="L65" s="245">
        <f t="shared" si="26"/>
        <v>0</v>
      </c>
      <c r="M65" s="280"/>
      <c r="N65" s="281" t="s">
        <v>110</v>
      </c>
      <c r="O65" s="323"/>
      <c r="P65" s="323"/>
      <c r="Q65" s="283" t="s">
        <v>111</v>
      </c>
      <c r="R65" s="280"/>
      <c r="S65" s="281" t="s">
        <v>110</v>
      </c>
      <c r="T65" s="323"/>
      <c r="U65" s="323"/>
      <c r="V65" s="283" t="s">
        <v>111</v>
      </c>
      <c r="W65" s="246">
        <f t="shared" si="27"/>
        <v>55</v>
      </c>
      <c r="X65" s="285"/>
      <c r="Y65" s="281" t="s">
        <v>110</v>
      </c>
      <c r="Z65" s="284"/>
      <c r="AA65" s="284"/>
      <c r="AB65" s="283" t="s">
        <v>111</v>
      </c>
      <c r="AC65" s="285"/>
      <c r="AD65" s="267" t="s">
        <v>110</v>
      </c>
      <c r="AE65" s="284"/>
      <c r="AF65" s="284"/>
      <c r="AG65" s="268" t="s">
        <v>111</v>
      </c>
      <c r="AH65" s="46"/>
      <c r="AI65" s="131">
        <f t="shared" si="28"/>
        <v>0</v>
      </c>
      <c r="AJ65" s="131">
        <f t="shared" si="29"/>
        <v>0</v>
      </c>
      <c r="AK65" s="131">
        <f t="shared" si="30"/>
        <v>0</v>
      </c>
      <c r="AL65" s="131">
        <f t="shared" si="31"/>
        <v>0</v>
      </c>
      <c r="AM65" s="131"/>
      <c r="AN65" s="131"/>
      <c r="AO65" s="143"/>
      <c r="AP65" s="131"/>
      <c r="AQ65" s="143"/>
      <c r="AR65" s="222"/>
      <c r="AS65" s="143"/>
      <c r="AT65" s="152"/>
      <c r="AU65" s="131"/>
      <c r="AV65" s="152"/>
      <c r="AW65" s="131"/>
      <c r="AX65" s="131"/>
      <c r="AY65" s="131"/>
      <c r="AZ65" s="131"/>
      <c r="BA65" s="131"/>
      <c r="BB65" s="211">
        <f t="shared" si="37"/>
        <v>0</v>
      </c>
      <c r="BC65" s="211">
        <f t="shared" si="37"/>
        <v>0</v>
      </c>
      <c r="BD65" s="211">
        <f t="shared" si="37"/>
        <v>0</v>
      </c>
      <c r="BE65" s="211">
        <f t="shared" si="37"/>
        <v>0</v>
      </c>
      <c r="BF65" s="211">
        <f t="shared" si="37"/>
        <v>0</v>
      </c>
      <c r="BG65" s="211">
        <f t="shared" si="37"/>
        <v>0</v>
      </c>
      <c r="BH65" s="211">
        <f t="shared" si="37"/>
        <v>0</v>
      </c>
      <c r="BI65" s="211">
        <f t="shared" si="37"/>
        <v>0</v>
      </c>
      <c r="BJ65" s="211">
        <f t="shared" si="37"/>
        <v>0</v>
      </c>
      <c r="BK65" s="211">
        <f t="shared" si="37"/>
        <v>0</v>
      </c>
      <c r="BL65" s="211">
        <f t="shared" si="37"/>
        <v>0</v>
      </c>
      <c r="BM65" s="211">
        <f t="shared" si="37"/>
        <v>0</v>
      </c>
      <c r="BN65" s="211">
        <f t="shared" si="37"/>
        <v>0</v>
      </c>
      <c r="BO65" s="211">
        <f t="shared" si="37"/>
        <v>0</v>
      </c>
      <c r="BP65" s="131"/>
      <c r="BQ65" s="308">
        <f t="shared" si="32"/>
        <v>0</v>
      </c>
      <c r="BR65" s="308">
        <f t="shared" si="33"/>
        <v>0</v>
      </c>
      <c r="BS65" s="131"/>
      <c r="BT65" s="131"/>
      <c r="BU65" s="131"/>
    </row>
    <row r="66" spans="1:73" s="177" customFormat="1" ht="13.8" customHeight="1" x14ac:dyDescent="0.25">
      <c r="A66" s="131"/>
      <c r="B66" s="241">
        <f t="shared" si="34"/>
        <v>56</v>
      </c>
      <c r="C66" s="242">
        <f t="shared" si="35"/>
        <v>7917.5300000000007</v>
      </c>
      <c r="D66" s="256"/>
      <c r="E66" s="257"/>
      <c r="F66" s="247">
        <f t="shared" si="24"/>
        <v>0</v>
      </c>
      <c r="G66" s="266"/>
      <c r="H66" s="267"/>
      <c r="I66" s="267"/>
      <c r="J66" s="268"/>
      <c r="K66" s="244">
        <f t="shared" si="25"/>
        <v>56</v>
      </c>
      <c r="L66" s="245">
        <f t="shared" si="26"/>
        <v>0</v>
      </c>
      <c r="M66" s="280"/>
      <c r="N66" s="281" t="s">
        <v>110</v>
      </c>
      <c r="O66" s="323"/>
      <c r="P66" s="323"/>
      <c r="Q66" s="283" t="s">
        <v>111</v>
      </c>
      <c r="R66" s="280"/>
      <c r="S66" s="281" t="s">
        <v>110</v>
      </c>
      <c r="T66" s="323"/>
      <c r="U66" s="323"/>
      <c r="V66" s="283" t="s">
        <v>111</v>
      </c>
      <c r="W66" s="246">
        <f t="shared" si="27"/>
        <v>56</v>
      </c>
      <c r="X66" s="285"/>
      <c r="Y66" s="281" t="s">
        <v>110</v>
      </c>
      <c r="Z66" s="284"/>
      <c r="AA66" s="284"/>
      <c r="AB66" s="283" t="s">
        <v>111</v>
      </c>
      <c r="AC66" s="285"/>
      <c r="AD66" s="267" t="s">
        <v>110</v>
      </c>
      <c r="AE66" s="284"/>
      <c r="AF66" s="284"/>
      <c r="AG66" s="268" t="s">
        <v>111</v>
      </c>
      <c r="AH66" s="46"/>
      <c r="AI66" s="131">
        <f t="shared" si="28"/>
        <v>0</v>
      </c>
      <c r="AJ66" s="131">
        <f t="shared" si="29"/>
        <v>0</v>
      </c>
      <c r="AK66" s="131">
        <f t="shared" si="30"/>
        <v>0</v>
      </c>
      <c r="AL66" s="131">
        <f t="shared" si="31"/>
        <v>0</v>
      </c>
      <c r="AM66" s="131"/>
      <c r="AN66" s="131"/>
      <c r="AO66" s="143"/>
      <c r="AP66" s="131"/>
      <c r="AQ66" s="143"/>
      <c r="AR66" s="222"/>
      <c r="AS66" s="143"/>
      <c r="AT66" s="152"/>
      <c r="AU66" s="131"/>
      <c r="AV66" s="152"/>
      <c r="AW66" s="131"/>
      <c r="AX66" s="131"/>
      <c r="AY66" s="131"/>
      <c r="AZ66" s="131"/>
      <c r="BA66" s="131"/>
      <c r="BB66" s="211">
        <f t="shared" si="37"/>
        <v>0</v>
      </c>
      <c r="BC66" s="211">
        <f t="shared" si="37"/>
        <v>0</v>
      </c>
      <c r="BD66" s="211">
        <f t="shared" si="37"/>
        <v>0</v>
      </c>
      <c r="BE66" s="211">
        <f t="shared" si="37"/>
        <v>0</v>
      </c>
      <c r="BF66" s="211">
        <f t="shared" si="37"/>
        <v>0</v>
      </c>
      <c r="BG66" s="211">
        <f t="shared" si="37"/>
        <v>0</v>
      </c>
      <c r="BH66" s="211">
        <f t="shared" si="37"/>
        <v>0</v>
      </c>
      <c r="BI66" s="211">
        <f t="shared" si="37"/>
        <v>0</v>
      </c>
      <c r="BJ66" s="211">
        <f t="shared" si="37"/>
        <v>0</v>
      </c>
      <c r="BK66" s="211">
        <f t="shared" si="37"/>
        <v>0</v>
      </c>
      <c r="BL66" s="211">
        <f t="shared" si="37"/>
        <v>0</v>
      </c>
      <c r="BM66" s="211">
        <f t="shared" si="37"/>
        <v>0</v>
      </c>
      <c r="BN66" s="211">
        <f t="shared" si="37"/>
        <v>0</v>
      </c>
      <c r="BO66" s="211">
        <f t="shared" si="37"/>
        <v>0</v>
      </c>
      <c r="BP66" s="131"/>
      <c r="BQ66" s="308">
        <f t="shared" si="32"/>
        <v>0</v>
      </c>
      <c r="BR66" s="308">
        <f t="shared" si="33"/>
        <v>0</v>
      </c>
      <c r="BS66" s="131"/>
      <c r="BT66" s="131"/>
      <c r="BU66" s="131"/>
    </row>
    <row r="67" spans="1:73" s="177" customFormat="1" ht="13.8" customHeight="1" x14ac:dyDescent="0.25">
      <c r="A67" s="131"/>
      <c r="B67" s="241">
        <f t="shared" si="34"/>
        <v>57</v>
      </c>
      <c r="C67" s="242">
        <f t="shared" si="35"/>
        <v>7917.5300000000007</v>
      </c>
      <c r="D67" s="256"/>
      <c r="E67" s="257"/>
      <c r="F67" s="247">
        <f t="shared" si="24"/>
        <v>0</v>
      </c>
      <c r="G67" s="266"/>
      <c r="H67" s="267"/>
      <c r="I67" s="267"/>
      <c r="J67" s="268"/>
      <c r="K67" s="244">
        <f t="shared" si="25"/>
        <v>57</v>
      </c>
      <c r="L67" s="245">
        <f t="shared" si="26"/>
        <v>0</v>
      </c>
      <c r="M67" s="280"/>
      <c r="N67" s="281" t="s">
        <v>110</v>
      </c>
      <c r="O67" s="323"/>
      <c r="P67" s="323"/>
      <c r="Q67" s="283" t="s">
        <v>111</v>
      </c>
      <c r="R67" s="280"/>
      <c r="S67" s="281" t="s">
        <v>110</v>
      </c>
      <c r="T67" s="323"/>
      <c r="U67" s="323"/>
      <c r="V67" s="283" t="s">
        <v>111</v>
      </c>
      <c r="W67" s="246">
        <f t="shared" si="27"/>
        <v>57</v>
      </c>
      <c r="X67" s="285"/>
      <c r="Y67" s="281" t="s">
        <v>110</v>
      </c>
      <c r="Z67" s="284"/>
      <c r="AA67" s="284"/>
      <c r="AB67" s="283" t="s">
        <v>111</v>
      </c>
      <c r="AC67" s="285"/>
      <c r="AD67" s="267" t="s">
        <v>110</v>
      </c>
      <c r="AE67" s="284"/>
      <c r="AF67" s="284"/>
      <c r="AG67" s="268" t="s">
        <v>111</v>
      </c>
      <c r="AH67" s="46"/>
      <c r="AI67" s="131">
        <f t="shared" si="28"/>
        <v>0</v>
      </c>
      <c r="AJ67" s="131">
        <f t="shared" si="29"/>
        <v>0</v>
      </c>
      <c r="AK67" s="131">
        <f t="shared" si="30"/>
        <v>0</v>
      </c>
      <c r="AL67" s="131">
        <f t="shared" si="31"/>
        <v>0</v>
      </c>
      <c r="AM67" s="131"/>
      <c r="AN67" s="131"/>
      <c r="AO67" s="143"/>
      <c r="AP67" s="131"/>
      <c r="AQ67" s="143"/>
      <c r="AR67" s="222"/>
      <c r="AS67" s="143"/>
      <c r="AT67" s="152"/>
      <c r="AU67" s="131"/>
      <c r="AV67" s="152"/>
      <c r="AW67" s="131"/>
      <c r="AX67" s="131"/>
      <c r="AY67" s="131"/>
      <c r="AZ67" s="131"/>
      <c r="BA67" s="131"/>
      <c r="BB67" s="211">
        <f t="shared" si="37"/>
        <v>0</v>
      </c>
      <c r="BC67" s="211">
        <f t="shared" si="37"/>
        <v>0</v>
      </c>
      <c r="BD67" s="211">
        <f t="shared" si="37"/>
        <v>0</v>
      </c>
      <c r="BE67" s="211">
        <f t="shared" si="37"/>
        <v>0</v>
      </c>
      <c r="BF67" s="211">
        <f t="shared" si="37"/>
        <v>0</v>
      </c>
      <c r="BG67" s="211">
        <f t="shared" si="37"/>
        <v>0</v>
      </c>
      <c r="BH67" s="211">
        <f t="shared" si="37"/>
        <v>0</v>
      </c>
      <c r="BI67" s="211">
        <f t="shared" si="37"/>
        <v>0</v>
      </c>
      <c r="BJ67" s="211">
        <f t="shared" si="37"/>
        <v>0</v>
      </c>
      <c r="BK67" s="211">
        <f t="shared" si="37"/>
        <v>0</v>
      </c>
      <c r="BL67" s="211">
        <f t="shared" si="37"/>
        <v>0</v>
      </c>
      <c r="BM67" s="211">
        <f t="shared" si="37"/>
        <v>0</v>
      </c>
      <c r="BN67" s="211">
        <f t="shared" si="37"/>
        <v>0</v>
      </c>
      <c r="BO67" s="211">
        <f t="shared" si="37"/>
        <v>0</v>
      </c>
      <c r="BP67" s="131"/>
      <c r="BQ67" s="308">
        <f t="shared" si="32"/>
        <v>0</v>
      </c>
      <c r="BR67" s="308">
        <f t="shared" si="33"/>
        <v>0</v>
      </c>
      <c r="BS67" s="131"/>
      <c r="BT67" s="131"/>
      <c r="BU67" s="131"/>
    </row>
    <row r="68" spans="1:73" s="177" customFormat="1" ht="13.8" customHeight="1" x14ac:dyDescent="0.25">
      <c r="A68" s="131"/>
      <c r="B68" s="241">
        <f t="shared" si="34"/>
        <v>58</v>
      </c>
      <c r="C68" s="242">
        <f t="shared" si="35"/>
        <v>7917.5300000000007</v>
      </c>
      <c r="D68" s="256"/>
      <c r="E68" s="257"/>
      <c r="F68" s="247">
        <f t="shared" si="24"/>
        <v>0</v>
      </c>
      <c r="G68" s="266"/>
      <c r="H68" s="267"/>
      <c r="I68" s="267"/>
      <c r="J68" s="268"/>
      <c r="K68" s="244">
        <f t="shared" si="25"/>
        <v>58</v>
      </c>
      <c r="L68" s="245">
        <f t="shared" si="26"/>
        <v>0</v>
      </c>
      <c r="M68" s="280"/>
      <c r="N68" s="281" t="s">
        <v>110</v>
      </c>
      <c r="O68" s="323"/>
      <c r="P68" s="323"/>
      <c r="Q68" s="283" t="s">
        <v>111</v>
      </c>
      <c r="R68" s="280"/>
      <c r="S68" s="281" t="s">
        <v>110</v>
      </c>
      <c r="T68" s="323"/>
      <c r="U68" s="323"/>
      <c r="V68" s="283" t="s">
        <v>111</v>
      </c>
      <c r="W68" s="246">
        <f t="shared" si="27"/>
        <v>58</v>
      </c>
      <c r="X68" s="285"/>
      <c r="Y68" s="281" t="s">
        <v>110</v>
      </c>
      <c r="Z68" s="284"/>
      <c r="AA68" s="284"/>
      <c r="AB68" s="283" t="s">
        <v>111</v>
      </c>
      <c r="AC68" s="285"/>
      <c r="AD68" s="267" t="s">
        <v>110</v>
      </c>
      <c r="AE68" s="284"/>
      <c r="AF68" s="284"/>
      <c r="AG68" s="268" t="s">
        <v>111</v>
      </c>
      <c r="AH68" s="46"/>
      <c r="AI68" s="131">
        <f t="shared" si="28"/>
        <v>0</v>
      </c>
      <c r="AJ68" s="131">
        <f t="shared" si="29"/>
        <v>0</v>
      </c>
      <c r="AK68" s="131">
        <f t="shared" si="30"/>
        <v>0</v>
      </c>
      <c r="AL68" s="131">
        <f t="shared" si="31"/>
        <v>0</v>
      </c>
      <c r="AM68" s="131"/>
      <c r="AN68" s="131"/>
      <c r="AO68" s="143"/>
      <c r="AP68" s="131"/>
      <c r="AQ68" s="143"/>
      <c r="AR68" s="222"/>
      <c r="AS68" s="143"/>
      <c r="AT68" s="152"/>
      <c r="AU68" s="131"/>
      <c r="AV68" s="152"/>
      <c r="AW68" s="131"/>
      <c r="AX68" s="131"/>
      <c r="AY68" s="131"/>
      <c r="AZ68" s="131"/>
      <c r="BA68" s="131"/>
      <c r="BB68" s="211">
        <f t="shared" si="37"/>
        <v>0</v>
      </c>
      <c r="BC68" s="211">
        <f t="shared" si="37"/>
        <v>0</v>
      </c>
      <c r="BD68" s="211">
        <f t="shared" si="37"/>
        <v>0</v>
      </c>
      <c r="BE68" s="211">
        <f t="shared" si="37"/>
        <v>0</v>
      </c>
      <c r="BF68" s="211">
        <f t="shared" si="37"/>
        <v>0</v>
      </c>
      <c r="BG68" s="211">
        <f t="shared" si="37"/>
        <v>0</v>
      </c>
      <c r="BH68" s="211">
        <f t="shared" si="37"/>
        <v>0</v>
      </c>
      <c r="BI68" s="211">
        <f t="shared" si="37"/>
        <v>0</v>
      </c>
      <c r="BJ68" s="211">
        <f t="shared" si="37"/>
        <v>0</v>
      </c>
      <c r="BK68" s="211">
        <f t="shared" si="37"/>
        <v>0</v>
      </c>
      <c r="BL68" s="211">
        <f t="shared" si="37"/>
        <v>0</v>
      </c>
      <c r="BM68" s="211">
        <f t="shared" si="37"/>
        <v>0</v>
      </c>
      <c r="BN68" s="211">
        <f t="shared" si="37"/>
        <v>0</v>
      </c>
      <c r="BO68" s="211">
        <f t="shared" si="37"/>
        <v>0</v>
      </c>
      <c r="BP68" s="131"/>
      <c r="BQ68" s="308">
        <f t="shared" si="32"/>
        <v>0</v>
      </c>
      <c r="BR68" s="308">
        <f t="shared" si="33"/>
        <v>0</v>
      </c>
      <c r="BS68" s="131"/>
      <c r="BT68" s="131"/>
      <c r="BU68" s="131"/>
    </row>
    <row r="69" spans="1:73" s="177" customFormat="1" ht="13.8" customHeight="1" x14ac:dyDescent="0.25">
      <c r="A69" s="131"/>
      <c r="B69" s="241">
        <f t="shared" si="34"/>
        <v>59</v>
      </c>
      <c r="C69" s="242">
        <f t="shared" si="35"/>
        <v>7917.5300000000007</v>
      </c>
      <c r="D69" s="256"/>
      <c r="E69" s="257"/>
      <c r="F69" s="247">
        <f t="shared" si="24"/>
        <v>0</v>
      </c>
      <c r="G69" s="266"/>
      <c r="H69" s="267"/>
      <c r="I69" s="267"/>
      <c r="J69" s="268"/>
      <c r="K69" s="244">
        <f t="shared" si="25"/>
        <v>59</v>
      </c>
      <c r="L69" s="245">
        <f t="shared" si="26"/>
        <v>0</v>
      </c>
      <c r="M69" s="280"/>
      <c r="N69" s="281" t="s">
        <v>110</v>
      </c>
      <c r="O69" s="323"/>
      <c r="P69" s="323"/>
      <c r="Q69" s="283" t="s">
        <v>111</v>
      </c>
      <c r="R69" s="280"/>
      <c r="S69" s="281" t="s">
        <v>110</v>
      </c>
      <c r="T69" s="323"/>
      <c r="U69" s="323"/>
      <c r="V69" s="283" t="s">
        <v>111</v>
      </c>
      <c r="W69" s="246">
        <f t="shared" si="27"/>
        <v>59</v>
      </c>
      <c r="X69" s="285"/>
      <c r="Y69" s="281" t="s">
        <v>110</v>
      </c>
      <c r="Z69" s="284"/>
      <c r="AA69" s="284"/>
      <c r="AB69" s="283" t="s">
        <v>111</v>
      </c>
      <c r="AC69" s="285"/>
      <c r="AD69" s="267" t="s">
        <v>110</v>
      </c>
      <c r="AE69" s="284"/>
      <c r="AF69" s="284"/>
      <c r="AG69" s="268" t="s">
        <v>111</v>
      </c>
      <c r="AH69" s="46"/>
      <c r="AI69" s="131">
        <f t="shared" si="28"/>
        <v>0</v>
      </c>
      <c r="AJ69" s="131">
        <f t="shared" si="29"/>
        <v>0</v>
      </c>
      <c r="AK69" s="131">
        <f t="shared" si="30"/>
        <v>0</v>
      </c>
      <c r="AL69" s="131">
        <f t="shared" si="31"/>
        <v>0</v>
      </c>
      <c r="AM69" s="131"/>
      <c r="AN69" s="131"/>
      <c r="AO69" s="143"/>
      <c r="AP69" s="131"/>
      <c r="AQ69" s="143"/>
      <c r="AR69" s="222"/>
      <c r="AS69" s="143"/>
      <c r="AT69" s="152"/>
      <c r="AU69" s="131"/>
      <c r="AV69" s="152"/>
      <c r="AW69" s="131"/>
      <c r="AX69" s="131"/>
      <c r="AY69" s="131"/>
      <c r="AZ69" s="131"/>
      <c r="BA69" s="131"/>
      <c r="BB69" s="211">
        <f t="shared" si="37"/>
        <v>0</v>
      </c>
      <c r="BC69" s="211">
        <f t="shared" si="37"/>
        <v>0</v>
      </c>
      <c r="BD69" s="211">
        <f t="shared" si="37"/>
        <v>0</v>
      </c>
      <c r="BE69" s="211">
        <f t="shared" si="37"/>
        <v>0</v>
      </c>
      <c r="BF69" s="211">
        <f t="shared" si="37"/>
        <v>0</v>
      </c>
      <c r="BG69" s="211">
        <f t="shared" si="37"/>
        <v>0</v>
      </c>
      <c r="BH69" s="211">
        <f t="shared" si="37"/>
        <v>0</v>
      </c>
      <c r="BI69" s="211">
        <f t="shared" si="37"/>
        <v>0</v>
      </c>
      <c r="BJ69" s="211">
        <f t="shared" si="37"/>
        <v>0</v>
      </c>
      <c r="BK69" s="211">
        <f t="shared" si="37"/>
        <v>0</v>
      </c>
      <c r="BL69" s="211">
        <f t="shared" si="37"/>
        <v>0</v>
      </c>
      <c r="BM69" s="211">
        <f t="shared" si="37"/>
        <v>0</v>
      </c>
      <c r="BN69" s="211">
        <f t="shared" si="37"/>
        <v>0</v>
      </c>
      <c r="BO69" s="211">
        <f t="shared" si="37"/>
        <v>0</v>
      </c>
      <c r="BP69" s="131"/>
      <c r="BQ69" s="308">
        <f t="shared" si="32"/>
        <v>0</v>
      </c>
      <c r="BR69" s="308">
        <f t="shared" si="33"/>
        <v>0</v>
      </c>
      <c r="BS69" s="131"/>
      <c r="BT69" s="131"/>
      <c r="BU69" s="131"/>
    </row>
    <row r="70" spans="1:73" s="177" customFormat="1" ht="13.8" customHeight="1" x14ac:dyDescent="0.25">
      <c r="A70" s="131"/>
      <c r="B70" s="241">
        <f t="shared" si="34"/>
        <v>60</v>
      </c>
      <c r="C70" s="242">
        <f t="shared" si="35"/>
        <v>7917.5300000000007</v>
      </c>
      <c r="D70" s="256"/>
      <c r="E70" s="257"/>
      <c r="F70" s="247">
        <f t="shared" si="24"/>
        <v>0</v>
      </c>
      <c r="G70" s="266"/>
      <c r="H70" s="267"/>
      <c r="I70" s="267"/>
      <c r="J70" s="268"/>
      <c r="K70" s="244">
        <f t="shared" si="25"/>
        <v>60</v>
      </c>
      <c r="L70" s="245">
        <f t="shared" si="26"/>
        <v>0</v>
      </c>
      <c r="M70" s="280"/>
      <c r="N70" s="281" t="s">
        <v>110</v>
      </c>
      <c r="O70" s="323"/>
      <c r="P70" s="323"/>
      <c r="Q70" s="283" t="s">
        <v>111</v>
      </c>
      <c r="R70" s="280"/>
      <c r="S70" s="281" t="s">
        <v>110</v>
      </c>
      <c r="T70" s="323"/>
      <c r="U70" s="323"/>
      <c r="V70" s="283" t="s">
        <v>111</v>
      </c>
      <c r="W70" s="246">
        <f t="shared" si="27"/>
        <v>60</v>
      </c>
      <c r="X70" s="285"/>
      <c r="Y70" s="281" t="s">
        <v>110</v>
      </c>
      <c r="Z70" s="284"/>
      <c r="AA70" s="284"/>
      <c r="AB70" s="283" t="s">
        <v>111</v>
      </c>
      <c r="AC70" s="285"/>
      <c r="AD70" s="267" t="s">
        <v>110</v>
      </c>
      <c r="AE70" s="284"/>
      <c r="AF70" s="284"/>
      <c r="AG70" s="268" t="s">
        <v>111</v>
      </c>
      <c r="AH70" s="46"/>
      <c r="AI70" s="131">
        <f t="shared" si="28"/>
        <v>0</v>
      </c>
      <c r="AJ70" s="131">
        <f t="shared" si="29"/>
        <v>0</v>
      </c>
      <c r="AK70" s="131">
        <f t="shared" si="30"/>
        <v>0</v>
      </c>
      <c r="AL70" s="131">
        <f t="shared" si="31"/>
        <v>0</v>
      </c>
      <c r="AM70" s="131"/>
      <c r="AN70" s="131"/>
      <c r="AO70" s="143"/>
      <c r="AP70" s="131"/>
      <c r="AQ70" s="143"/>
      <c r="AR70" s="222"/>
      <c r="AS70" s="143"/>
      <c r="AT70" s="152"/>
      <c r="AU70" s="131"/>
      <c r="AV70" s="152"/>
      <c r="AW70" s="131"/>
      <c r="AX70" s="131"/>
      <c r="AY70" s="131"/>
      <c r="AZ70" s="131"/>
      <c r="BA70" s="131"/>
      <c r="BB70" s="211">
        <f t="shared" si="37"/>
        <v>0</v>
      </c>
      <c r="BC70" s="211">
        <f t="shared" si="37"/>
        <v>0</v>
      </c>
      <c r="BD70" s="211">
        <f t="shared" si="37"/>
        <v>0</v>
      </c>
      <c r="BE70" s="211">
        <f t="shared" si="37"/>
        <v>0</v>
      </c>
      <c r="BF70" s="211">
        <f t="shared" si="37"/>
        <v>0</v>
      </c>
      <c r="BG70" s="211">
        <f t="shared" si="37"/>
        <v>0</v>
      </c>
      <c r="BH70" s="211">
        <f t="shared" si="37"/>
        <v>0</v>
      </c>
      <c r="BI70" s="211">
        <f t="shared" si="37"/>
        <v>0</v>
      </c>
      <c r="BJ70" s="211">
        <f t="shared" si="37"/>
        <v>0</v>
      </c>
      <c r="BK70" s="211">
        <f t="shared" si="37"/>
        <v>0</v>
      </c>
      <c r="BL70" s="211">
        <f t="shared" si="37"/>
        <v>0</v>
      </c>
      <c r="BM70" s="211">
        <f t="shared" si="37"/>
        <v>0</v>
      </c>
      <c r="BN70" s="211">
        <f t="shared" si="37"/>
        <v>0</v>
      </c>
      <c r="BO70" s="211">
        <f t="shared" si="37"/>
        <v>0</v>
      </c>
      <c r="BP70" s="131"/>
      <c r="BQ70" s="308">
        <f t="shared" si="32"/>
        <v>0</v>
      </c>
      <c r="BR70" s="308">
        <f t="shared" si="33"/>
        <v>0</v>
      </c>
      <c r="BS70" s="131"/>
      <c r="BT70" s="131"/>
      <c r="BU70" s="131"/>
    </row>
    <row r="71" spans="1:73" s="177" customFormat="1" ht="13.8" customHeight="1" x14ac:dyDescent="0.25">
      <c r="A71" s="131"/>
      <c r="B71" s="241">
        <f t="shared" si="34"/>
        <v>61</v>
      </c>
      <c r="C71" s="242">
        <f t="shared" si="35"/>
        <v>7917.5300000000007</v>
      </c>
      <c r="D71" s="256"/>
      <c r="E71" s="257"/>
      <c r="F71" s="247">
        <f t="shared" si="24"/>
        <v>0</v>
      </c>
      <c r="G71" s="266"/>
      <c r="H71" s="267"/>
      <c r="I71" s="267"/>
      <c r="J71" s="268"/>
      <c r="K71" s="244">
        <f t="shared" si="25"/>
        <v>61</v>
      </c>
      <c r="L71" s="245">
        <f t="shared" si="26"/>
        <v>0</v>
      </c>
      <c r="M71" s="280"/>
      <c r="N71" s="281" t="s">
        <v>110</v>
      </c>
      <c r="O71" s="323"/>
      <c r="P71" s="323"/>
      <c r="Q71" s="283" t="s">
        <v>111</v>
      </c>
      <c r="R71" s="280"/>
      <c r="S71" s="281" t="s">
        <v>110</v>
      </c>
      <c r="T71" s="323"/>
      <c r="U71" s="323"/>
      <c r="V71" s="283" t="s">
        <v>111</v>
      </c>
      <c r="W71" s="246">
        <f t="shared" si="27"/>
        <v>61</v>
      </c>
      <c r="X71" s="285"/>
      <c r="Y71" s="281" t="s">
        <v>110</v>
      </c>
      <c r="Z71" s="284"/>
      <c r="AA71" s="284"/>
      <c r="AB71" s="283" t="s">
        <v>111</v>
      </c>
      <c r="AC71" s="285"/>
      <c r="AD71" s="267" t="s">
        <v>110</v>
      </c>
      <c r="AE71" s="284"/>
      <c r="AF71" s="284"/>
      <c r="AG71" s="268" t="s">
        <v>111</v>
      </c>
      <c r="AH71" s="46"/>
      <c r="AI71" s="131">
        <f t="shared" si="28"/>
        <v>0</v>
      </c>
      <c r="AJ71" s="131">
        <f t="shared" si="29"/>
        <v>0</v>
      </c>
      <c r="AK71" s="131">
        <f t="shared" si="30"/>
        <v>0</v>
      </c>
      <c r="AL71" s="131">
        <f t="shared" si="31"/>
        <v>0</v>
      </c>
      <c r="AM71" s="131"/>
      <c r="AN71" s="131"/>
      <c r="AO71" s="143"/>
      <c r="AP71" s="131"/>
      <c r="AQ71" s="143"/>
      <c r="AR71" s="222"/>
      <c r="AS71" s="143"/>
      <c r="AT71" s="152"/>
      <c r="AU71" s="131"/>
      <c r="AV71" s="152"/>
      <c r="AW71" s="131"/>
      <c r="AX71" s="131"/>
      <c r="AY71" s="131"/>
      <c r="AZ71" s="131"/>
      <c r="BA71" s="131"/>
      <c r="BB71" s="211">
        <f t="shared" ref="BB71:BO80" si="38">IF($N71=BB$10,IF($O71 = "",$M71 * -1,$M71),0)+IF($S71=BB$10,IF($T71 = "",$R71 * -1,$R71),0)+IF($Y71=BB$10,IF($Z71 = "",$X71 * -1,$X71),0)+IF($AD71=BB$10,IF($AE71 = "",$AC71* -1,$AC71 ),0)</f>
        <v>0</v>
      </c>
      <c r="BC71" s="211">
        <f t="shared" si="38"/>
        <v>0</v>
      </c>
      <c r="BD71" s="211">
        <f t="shared" si="38"/>
        <v>0</v>
      </c>
      <c r="BE71" s="211">
        <f t="shared" si="38"/>
        <v>0</v>
      </c>
      <c r="BF71" s="211">
        <f t="shared" si="38"/>
        <v>0</v>
      </c>
      <c r="BG71" s="211">
        <f t="shared" si="38"/>
        <v>0</v>
      </c>
      <c r="BH71" s="211">
        <f t="shared" si="38"/>
        <v>0</v>
      </c>
      <c r="BI71" s="211">
        <f t="shared" si="38"/>
        <v>0</v>
      </c>
      <c r="BJ71" s="211">
        <f t="shared" si="38"/>
        <v>0</v>
      </c>
      <c r="BK71" s="211">
        <f t="shared" si="38"/>
        <v>0</v>
      </c>
      <c r="BL71" s="211">
        <f t="shared" si="38"/>
        <v>0</v>
      </c>
      <c r="BM71" s="211">
        <f t="shared" si="38"/>
        <v>0</v>
      </c>
      <c r="BN71" s="211">
        <f t="shared" si="38"/>
        <v>0</v>
      </c>
      <c r="BO71" s="211">
        <f t="shared" si="38"/>
        <v>0</v>
      </c>
      <c r="BP71" s="131"/>
      <c r="BQ71" s="308">
        <f t="shared" si="32"/>
        <v>0</v>
      </c>
      <c r="BR71" s="308">
        <f t="shared" si="33"/>
        <v>0</v>
      </c>
      <c r="BS71" s="131"/>
      <c r="BT71" s="131"/>
      <c r="BU71" s="131"/>
    </row>
    <row r="72" spans="1:73" s="177" customFormat="1" ht="13.8" customHeight="1" x14ac:dyDescent="0.25">
      <c r="A72" s="131"/>
      <c r="B72" s="241">
        <f t="shared" si="34"/>
        <v>62</v>
      </c>
      <c r="C72" s="242">
        <f t="shared" si="35"/>
        <v>7917.5300000000007</v>
      </c>
      <c r="D72" s="256"/>
      <c r="E72" s="257"/>
      <c r="F72" s="247">
        <f t="shared" si="24"/>
        <v>0</v>
      </c>
      <c r="G72" s="266"/>
      <c r="H72" s="267"/>
      <c r="I72" s="267"/>
      <c r="J72" s="268"/>
      <c r="K72" s="244">
        <f t="shared" si="25"/>
        <v>62</v>
      </c>
      <c r="L72" s="245">
        <f t="shared" si="26"/>
        <v>0</v>
      </c>
      <c r="M72" s="280"/>
      <c r="N72" s="281" t="s">
        <v>110</v>
      </c>
      <c r="O72" s="323"/>
      <c r="P72" s="323"/>
      <c r="Q72" s="283" t="s">
        <v>111</v>
      </c>
      <c r="R72" s="280"/>
      <c r="S72" s="281" t="s">
        <v>110</v>
      </c>
      <c r="T72" s="323"/>
      <c r="U72" s="323"/>
      <c r="V72" s="283" t="s">
        <v>111</v>
      </c>
      <c r="W72" s="246">
        <f t="shared" si="27"/>
        <v>62</v>
      </c>
      <c r="X72" s="285"/>
      <c r="Y72" s="281" t="s">
        <v>110</v>
      </c>
      <c r="Z72" s="284"/>
      <c r="AA72" s="284"/>
      <c r="AB72" s="283" t="s">
        <v>111</v>
      </c>
      <c r="AC72" s="285"/>
      <c r="AD72" s="267" t="s">
        <v>110</v>
      </c>
      <c r="AE72" s="284"/>
      <c r="AF72" s="284"/>
      <c r="AG72" s="268" t="s">
        <v>111</v>
      </c>
      <c r="AH72" s="46"/>
      <c r="AI72" s="131">
        <f t="shared" si="28"/>
        <v>0</v>
      </c>
      <c r="AJ72" s="131">
        <f t="shared" si="29"/>
        <v>0</v>
      </c>
      <c r="AK72" s="131">
        <f t="shared" si="30"/>
        <v>0</v>
      </c>
      <c r="AL72" s="131">
        <f t="shared" si="31"/>
        <v>0</v>
      </c>
      <c r="AM72" s="131"/>
      <c r="AN72" s="131"/>
      <c r="AO72" s="143"/>
      <c r="AP72" s="131"/>
      <c r="AQ72" s="143"/>
      <c r="AR72" s="222"/>
      <c r="AS72" s="143"/>
      <c r="AT72" s="152"/>
      <c r="AU72" s="131"/>
      <c r="AV72" s="152"/>
      <c r="AW72" s="131"/>
      <c r="AX72" s="131"/>
      <c r="AY72" s="131"/>
      <c r="AZ72" s="131"/>
      <c r="BA72" s="131"/>
      <c r="BB72" s="211">
        <f t="shared" si="38"/>
        <v>0</v>
      </c>
      <c r="BC72" s="211">
        <f t="shared" si="38"/>
        <v>0</v>
      </c>
      <c r="BD72" s="211">
        <f t="shared" si="38"/>
        <v>0</v>
      </c>
      <c r="BE72" s="211">
        <f t="shared" si="38"/>
        <v>0</v>
      </c>
      <c r="BF72" s="211">
        <f t="shared" si="38"/>
        <v>0</v>
      </c>
      <c r="BG72" s="211">
        <f t="shared" si="38"/>
        <v>0</v>
      </c>
      <c r="BH72" s="211">
        <f t="shared" si="38"/>
        <v>0</v>
      </c>
      <c r="BI72" s="211">
        <f t="shared" si="38"/>
        <v>0</v>
      </c>
      <c r="BJ72" s="211">
        <f t="shared" si="38"/>
        <v>0</v>
      </c>
      <c r="BK72" s="211">
        <f t="shared" si="38"/>
        <v>0</v>
      </c>
      <c r="BL72" s="211">
        <f t="shared" si="38"/>
        <v>0</v>
      </c>
      <c r="BM72" s="211">
        <f t="shared" si="38"/>
        <v>0</v>
      </c>
      <c r="BN72" s="211">
        <f t="shared" si="38"/>
        <v>0</v>
      </c>
      <c r="BO72" s="211">
        <f t="shared" si="38"/>
        <v>0</v>
      </c>
      <c r="BP72" s="131"/>
      <c r="BQ72" s="308">
        <f t="shared" si="32"/>
        <v>0</v>
      </c>
      <c r="BR72" s="308">
        <f t="shared" si="33"/>
        <v>0</v>
      </c>
      <c r="BS72" s="131"/>
      <c r="BT72" s="131"/>
      <c r="BU72" s="131"/>
    </row>
    <row r="73" spans="1:73" s="177" customFormat="1" ht="13.8" customHeight="1" x14ac:dyDescent="0.25">
      <c r="A73" s="131"/>
      <c r="B73" s="241">
        <f t="shared" si="34"/>
        <v>63</v>
      </c>
      <c r="C73" s="242">
        <f t="shared" si="35"/>
        <v>7917.5300000000007</v>
      </c>
      <c r="D73" s="256"/>
      <c r="E73" s="257"/>
      <c r="F73" s="247">
        <f t="shared" si="24"/>
        <v>0</v>
      </c>
      <c r="G73" s="266"/>
      <c r="H73" s="267"/>
      <c r="I73" s="267"/>
      <c r="J73" s="268"/>
      <c r="K73" s="244">
        <f t="shared" si="25"/>
        <v>63</v>
      </c>
      <c r="L73" s="245">
        <f t="shared" si="26"/>
        <v>0</v>
      </c>
      <c r="M73" s="280"/>
      <c r="N73" s="281" t="s">
        <v>110</v>
      </c>
      <c r="O73" s="323"/>
      <c r="P73" s="323"/>
      <c r="Q73" s="283" t="s">
        <v>111</v>
      </c>
      <c r="R73" s="280"/>
      <c r="S73" s="281" t="s">
        <v>110</v>
      </c>
      <c r="T73" s="323"/>
      <c r="U73" s="323"/>
      <c r="V73" s="283" t="s">
        <v>111</v>
      </c>
      <c r="W73" s="246">
        <f t="shared" si="27"/>
        <v>63</v>
      </c>
      <c r="X73" s="285"/>
      <c r="Y73" s="281" t="s">
        <v>110</v>
      </c>
      <c r="Z73" s="284"/>
      <c r="AA73" s="284"/>
      <c r="AB73" s="283" t="s">
        <v>111</v>
      </c>
      <c r="AC73" s="285"/>
      <c r="AD73" s="267" t="s">
        <v>110</v>
      </c>
      <c r="AE73" s="284"/>
      <c r="AF73" s="284"/>
      <c r="AG73" s="268" t="s">
        <v>111</v>
      </c>
      <c r="AH73" s="46"/>
      <c r="AI73" s="131">
        <f t="shared" si="28"/>
        <v>0</v>
      </c>
      <c r="AJ73" s="131">
        <f t="shared" si="29"/>
        <v>0</v>
      </c>
      <c r="AK73" s="131">
        <f t="shared" si="30"/>
        <v>0</v>
      </c>
      <c r="AL73" s="131">
        <f t="shared" si="31"/>
        <v>0</v>
      </c>
      <c r="AM73" s="131"/>
      <c r="AN73" s="131"/>
      <c r="AO73" s="143"/>
      <c r="AP73" s="131"/>
      <c r="AQ73" s="143"/>
      <c r="AR73" s="222"/>
      <c r="AS73" s="143"/>
      <c r="AT73" s="152"/>
      <c r="AU73" s="131"/>
      <c r="AV73" s="152"/>
      <c r="AW73" s="131"/>
      <c r="AX73" s="131"/>
      <c r="AY73" s="131"/>
      <c r="AZ73" s="131"/>
      <c r="BA73" s="131"/>
      <c r="BB73" s="211">
        <f t="shared" si="38"/>
        <v>0</v>
      </c>
      <c r="BC73" s="211">
        <f t="shared" si="38"/>
        <v>0</v>
      </c>
      <c r="BD73" s="211">
        <f t="shared" si="38"/>
        <v>0</v>
      </c>
      <c r="BE73" s="211">
        <f t="shared" si="38"/>
        <v>0</v>
      </c>
      <c r="BF73" s="211">
        <f t="shared" si="38"/>
        <v>0</v>
      </c>
      <c r="BG73" s="211">
        <f t="shared" si="38"/>
        <v>0</v>
      </c>
      <c r="BH73" s="211">
        <f t="shared" si="38"/>
        <v>0</v>
      </c>
      <c r="BI73" s="211">
        <f t="shared" si="38"/>
        <v>0</v>
      </c>
      <c r="BJ73" s="211">
        <f t="shared" si="38"/>
        <v>0</v>
      </c>
      <c r="BK73" s="211">
        <f t="shared" si="38"/>
        <v>0</v>
      </c>
      <c r="BL73" s="211">
        <f t="shared" si="38"/>
        <v>0</v>
      </c>
      <c r="BM73" s="211">
        <f t="shared" si="38"/>
        <v>0</v>
      </c>
      <c r="BN73" s="211">
        <f t="shared" si="38"/>
        <v>0</v>
      </c>
      <c r="BO73" s="211">
        <f t="shared" si="38"/>
        <v>0</v>
      </c>
      <c r="BP73" s="131"/>
      <c r="BQ73" s="308">
        <f t="shared" si="32"/>
        <v>0</v>
      </c>
      <c r="BR73" s="308">
        <f t="shared" si="33"/>
        <v>0</v>
      </c>
      <c r="BS73" s="131"/>
      <c r="BT73" s="131"/>
      <c r="BU73" s="131"/>
    </row>
    <row r="74" spans="1:73" s="177" customFormat="1" ht="13.8" customHeight="1" x14ac:dyDescent="0.25">
      <c r="A74" s="131"/>
      <c r="B74" s="241">
        <f t="shared" si="34"/>
        <v>64</v>
      </c>
      <c r="C74" s="242">
        <f t="shared" si="35"/>
        <v>7917.5300000000007</v>
      </c>
      <c r="D74" s="256"/>
      <c r="E74" s="257"/>
      <c r="F74" s="247">
        <f t="shared" si="24"/>
        <v>0</v>
      </c>
      <c r="G74" s="266"/>
      <c r="H74" s="267"/>
      <c r="I74" s="267"/>
      <c r="J74" s="268"/>
      <c r="K74" s="244">
        <f t="shared" si="25"/>
        <v>64</v>
      </c>
      <c r="L74" s="245">
        <f t="shared" si="26"/>
        <v>0</v>
      </c>
      <c r="M74" s="280"/>
      <c r="N74" s="281" t="s">
        <v>110</v>
      </c>
      <c r="O74" s="323"/>
      <c r="P74" s="323"/>
      <c r="Q74" s="283" t="s">
        <v>111</v>
      </c>
      <c r="R74" s="280"/>
      <c r="S74" s="281" t="s">
        <v>110</v>
      </c>
      <c r="T74" s="323"/>
      <c r="U74" s="323"/>
      <c r="V74" s="283" t="s">
        <v>111</v>
      </c>
      <c r="W74" s="246">
        <f t="shared" si="27"/>
        <v>64</v>
      </c>
      <c r="X74" s="285"/>
      <c r="Y74" s="281" t="s">
        <v>110</v>
      </c>
      <c r="Z74" s="284"/>
      <c r="AA74" s="284"/>
      <c r="AB74" s="283" t="s">
        <v>111</v>
      </c>
      <c r="AC74" s="285"/>
      <c r="AD74" s="267" t="s">
        <v>110</v>
      </c>
      <c r="AE74" s="284"/>
      <c r="AF74" s="284"/>
      <c r="AG74" s="268" t="s">
        <v>111</v>
      </c>
      <c r="AH74" s="46"/>
      <c r="AI74" s="131">
        <f t="shared" si="28"/>
        <v>0</v>
      </c>
      <c r="AJ74" s="131">
        <f t="shared" si="29"/>
        <v>0</v>
      </c>
      <c r="AK74" s="131">
        <f t="shared" si="30"/>
        <v>0</v>
      </c>
      <c r="AL74" s="131">
        <f t="shared" si="31"/>
        <v>0</v>
      </c>
      <c r="AM74" s="131"/>
      <c r="AN74" s="131"/>
      <c r="AO74" s="143"/>
      <c r="AP74" s="131"/>
      <c r="AQ74" s="143"/>
      <c r="AR74" s="222"/>
      <c r="AS74" s="143"/>
      <c r="AT74" s="152"/>
      <c r="AU74" s="131"/>
      <c r="AV74" s="152"/>
      <c r="AW74" s="131"/>
      <c r="AX74" s="131"/>
      <c r="AY74" s="131"/>
      <c r="AZ74" s="131"/>
      <c r="BA74" s="131"/>
      <c r="BB74" s="211">
        <f t="shared" si="38"/>
        <v>0</v>
      </c>
      <c r="BC74" s="211">
        <f t="shared" si="38"/>
        <v>0</v>
      </c>
      <c r="BD74" s="211">
        <f t="shared" si="38"/>
        <v>0</v>
      </c>
      <c r="BE74" s="211">
        <f t="shared" si="38"/>
        <v>0</v>
      </c>
      <c r="BF74" s="211">
        <f t="shared" si="38"/>
        <v>0</v>
      </c>
      <c r="BG74" s="211">
        <f t="shared" si="38"/>
        <v>0</v>
      </c>
      <c r="BH74" s="211">
        <f t="shared" si="38"/>
        <v>0</v>
      </c>
      <c r="BI74" s="211">
        <f t="shared" si="38"/>
        <v>0</v>
      </c>
      <c r="BJ74" s="211">
        <f t="shared" si="38"/>
        <v>0</v>
      </c>
      <c r="BK74" s="211">
        <f t="shared" si="38"/>
        <v>0</v>
      </c>
      <c r="BL74" s="211">
        <f t="shared" si="38"/>
        <v>0</v>
      </c>
      <c r="BM74" s="211">
        <f t="shared" si="38"/>
        <v>0</v>
      </c>
      <c r="BN74" s="211">
        <f t="shared" si="38"/>
        <v>0</v>
      </c>
      <c r="BO74" s="211">
        <f t="shared" si="38"/>
        <v>0</v>
      </c>
      <c r="BP74" s="131"/>
      <c r="BQ74" s="308">
        <f t="shared" si="32"/>
        <v>0</v>
      </c>
      <c r="BR74" s="308">
        <f t="shared" si="33"/>
        <v>0</v>
      </c>
      <c r="BS74" s="131"/>
      <c r="BT74" s="131"/>
      <c r="BU74" s="131"/>
    </row>
    <row r="75" spans="1:73" s="177" customFormat="1" ht="13.8" customHeight="1" x14ac:dyDescent="0.25">
      <c r="A75" s="131"/>
      <c r="B75" s="241">
        <f t="shared" si="34"/>
        <v>65</v>
      </c>
      <c r="C75" s="242">
        <f t="shared" si="35"/>
        <v>7917.5300000000007</v>
      </c>
      <c r="D75" s="256"/>
      <c r="E75" s="257"/>
      <c r="F75" s="247">
        <f t="shared" ref="F75:F110" si="39">IF(N75=$AJ$2,IF(COUNTBLANK(O75)=0,M75,M75*-1),0)+IF(S75=$AJ$2,IF(COUNTBLANK(T75)=0,R75,R75*-1),0)+IF(Y75=$AJ$2,IF(COUNTBLANK(Z75)=0,X75,X75*-1),0)+IF(AD75=$AJ$2,IF(COUNTBLANK(AE75)=0,AC75,AC75*-1),0)</f>
        <v>0</v>
      </c>
      <c r="G75" s="266"/>
      <c r="H75" s="267"/>
      <c r="I75" s="267"/>
      <c r="J75" s="268"/>
      <c r="K75" s="244">
        <f t="shared" ref="K75:K110" si="40">$B75</f>
        <v>65</v>
      </c>
      <c r="L75" s="245">
        <f t="shared" ref="L75:L110" si="41">IF(COUNTBLANK($P75)=1,$M75,$M75*-1)+IF(COUNTBLANK($U75)=1,$R75,$R75*-1)+IF(COUNTBLANK($AA75)=1,$X75,$X75*-1)+IF(COUNTBLANK($AF75)=1,$AC75,$AC75*-1)</f>
        <v>0</v>
      </c>
      <c r="M75" s="280"/>
      <c r="N75" s="281" t="s">
        <v>110</v>
      </c>
      <c r="O75" s="323"/>
      <c r="P75" s="323"/>
      <c r="Q75" s="283" t="s">
        <v>111</v>
      </c>
      <c r="R75" s="280"/>
      <c r="S75" s="281" t="s">
        <v>110</v>
      </c>
      <c r="T75" s="323"/>
      <c r="U75" s="323"/>
      <c r="V75" s="283" t="s">
        <v>111</v>
      </c>
      <c r="W75" s="246">
        <f t="shared" ref="W75:W110" si="42">$B75</f>
        <v>65</v>
      </c>
      <c r="X75" s="285"/>
      <c r="Y75" s="281" t="s">
        <v>110</v>
      </c>
      <c r="Z75" s="284"/>
      <c r="AA75" s="284"/>
      <c r="AB75" s="283" t="s">
        <v>111</v>
      </c>
      <c r="AC75" s="285"/>
      <c r="AD75" s="267" t="s">
        <v>110</v>
      </c>
      <c r="AE75" s="284"/>
      <c r="AF75" s="284"/>
      <c r="AG75" s="268" t="s">
        <v>111</v>
      </c>
      <c r="AH75" s="46"/>
      <c r="AI75" s="131">
        <f t="shared" ref="AI75:AI110" si="43">IF(COUNTBLANK($P75)=1,$M75,$M75*-1)</f>
        <v>0</v>
      </c>
      <c r="AJ75" s="131">
        <f t="shared" ref="AJ75:AJ110" si="44">IF(COUNTBLANK($U75)=1,$R75,$R75*-1)</f>
        <v>0</v>
      </c>
      <c r="AK75" s="131">
        <f t="shared" ref="AK75:AK110" si="45">IF(COUNTBLANK($AA75)=1,$X75,$X75*-1)</f>
        <v>0</v>
      </c>
      <c r="AL75" s="131">
        <f t="shared" ref="AL75:AL110" si="46">IF(COUNTBLANK($AF75)=1,$AC75,$AC75*-1)</f>
        <v>0</v>
      </c>
      <c r="AM75" s="131"/>
      <c r="AN75" s="131"/>
      <c r="AO75" s="143"/>
      <c r="AP75" s="131"/>
      <c r="AQ75" s="143"/>
      <c r="AR75" s="222"/>
      <c r="AS75" s="143"/>
      <c r="AT75" s="152"/>
      <c r="AU75" s="131"/>
      <c r="AV75" s="152"/>
      <c r="AW75" s="131"/>
      <c r="AX75" s="131"/>
      <c r="AY75" s="131"/>
      <c r="AZ75" s="131"/>
      <c r="BA75" s="131"/>
      <c r="BB75" s="211">
        <f t="shared" si="38"/>
        <v>0</v>
      </c>
      <c r="BC75" s="211">
        <f t="shared" si="38"/>
        <v>0</v>
      </c>
      <c r="BD75" s="211">
        <f t="shared" si="38"/>
        <v>0</v>
      </c>
      <c r="BE75" s="211">
        <f t="shared" si="38"/>
        <v>0</v>
      </c>
      <c r="BF75" s="211">
        <f t="shared" si="38"/>
        <v>0</v>
      </c>
      <c r="BG75" s="211">
        <f t="shared" si="38"/>
        <v>0</v>
      </c>
      <c r="BH75" s="211">
        <f t="shared" si="38"/>
        <v>0</v>
      </c>
      <c r="BI75" s="211">
        <f t="shared" si="38"/>
        <v>0</v>
      </c>
      <c r="BJ75" s="211">
        <f t="shared" si="38"/>
        <v>0</v>
      </c>
      <c r="BK75" s="211">
        <f t="shared" si="38"/>
        <v>0</v>
      </c>
      <c r="BL75" s="211">
        <f t="shared" si="38"/>
        <v>0</v>
      </c>
      <c r="BM75" s="211">
        <f t="shared" si="38"/>
        <v>0</v>
      </c>
      <c r="BN75" s="211">
        <f t="shared" si="38"/>
        <v>0</v>
      </c>
      <c r="BO75" s="211">
        <f t="shared" si="38"/>
        <v>0</v>
      </c>
      <c r="BP75" s="131"/>
      <c r="BQ75" s="308">
        <f t="shared" ref="BQ75:BQ110" si="47">M75+R75+X75+AC75</f>
        <v>0</v>
      </c>
      <c r="BR75" s="308">
        <f t="shared" ref="BR75:BR106" si="48">IF(BQ75&gt;0,B75,0)</f>
        <v>0</v>
      </c>
      <c r="BS75" s="131"/>
      <c r="BT75" s="131"/>
      <c r="BU75" s="131"/>
    </row>
    <row r="76" spans="1:73" s="177" customFormat="1" ht="13.8" customHeight="1" x14ac:dyDescent="0.25">
      <c r="A76" s="131"/>
      <c r="B76" s="241">
        <f t="shared" ref="B76:B110" si="49">B75+1</f>
        <v>66</v>
      </c>
      <c r="C76" s="242">
        <f t="shared" ref="C76:C110" si="50">C75+F76</f>
        <v>7917.5300000000007</v>
      </c>
      <c r="D76" s="256"/>
      <c r="E76" s="257"/>
      <c r="F76" s="247">
        <f t="shared" si="39"/>
        <v>0</v>
      </c>
      <c r="G76" s="266"/>
      <c r="H76" s="267"/>
      <c r="I76" s="267"/>
      <c r="J76" s="268"/>
      <c r="K76" s="244">
        <f t="shared" si="40"/>
        <v>66</v>
      </c>
      <c r="L76" s="245">
        <f t="shared" si="41"/>
        <v>0</v>
      </c>
      <c r="M76" s="280"/>
      <c r="N76" s="281" t="s">
        <v>110</v>
      </c>
      <c r="O76" s="323"/>
      <c r="P76" s="323"/>
      <c r="Q76" s="283" t="s">
        <v>111</v>
      </c>
      <c r="R76" s="280"/>
      <c r="S76" s="281" t="s">
        <v>110</v>
      </c>
      <c r="T76" s="323"/>
      <c r="U76" s="323"/>
      <c r="V76" s="283" t="s">
        <v>111</v>
      </c>
      <c r="W76" s="246">
        <f t="shared" si="42"/>
        <v>66</v>
      </c>
      <c r="X76" s="285"/>
      <c r="Y76" s="281" t="s">
        <v>110</v>
      </c>
      <c r="Z76" s="284"/>
      <c r="AA76" s="284"/>
      <c r="AB76" s="283" t="s">
        <v>111</v>
      </c>
      <c r="AC76" s="285"/>
      <c r="AD76" s="267" t="s">
        <v>110</v>
      </c>
      <c r="AE76" s="284"/>
      <c r="AF76" s="284"/>
      <c r="AG76" s="268" t="s">
        <v>111</v>
      </c>
      <c r="AH76" s="46"/>
      <c r="AI76" s="131">
        <f t="shared" si="43"/>
        <v>0</v>
      </c>
      <c r="AJ76" s="131">
        <f t="shared" si="44"/>
        <v>0</v>
      </c>
      <c r="AK76" s="131">
        <f t="shared" si="45"/>
        <v>0</v>
      </c>
      <c r="AL76" s="131">
        <f t="shared" si="46"/>
        <v>0</v>
      </c>
      <c r="AM76" s="131"/>
      <c r="AN76" s="131"/>
      <c r="AO76" s="143"/>
      <c r="AP76" s="131"/>
      <c r="AQ76" s="143"/>
      <c r="AR76" s="222"/>
      <c r="AS76" s="143"/>
      <c r="AT76" s="152"/>
      <c r="AU76" s="131"/>
      <c r="AV76" s="152"/>
      <c r="AW76" s="131"/>
      <c r="AX76" s="131"/>
      <c r="AY76" s="131"/>
      <c r="AZ76" s="131"/>
      <c r="BA76" s="131"/>
      <c r="BB76" s="211">
        <f t="shared" si="38"/>
        <v>0</v>
      </c>
      <c r="BC76" s="211">
        <f t="shared" si="38"/>
        <v>0</v>
      </c>
      <c r="BD76" s="211">
        <f t="shared" si="38"/>
        <v>0</v>
      </c>
      <c r="BE76" s="211">
        <f t="shared" si="38"/>
        <v>0</v>
      </c>
      <c r="BF76" s="211">
        <f t="shared" si="38"/>
        <v>0</v>
      </c>
      <c r="BG76" s="211">
        <f t="shared" si="38"/>
        <v>0</v>
      </c>
      <c r="BH76" s="211">
        <f t="shared" si="38"/>
        <v>0</v>
      </c>
      <c r="BI76" s="211">
        <f t="shared" si="38"/>
        <v>0</v>
      </c>
      <c r="BJ76" s="211">
        <f t="shared" si="38"/>
        <v>0</v>
      </c>
      <c r="BK76" s="211">
        <f t="shared" si="38"/>
        <v>0</v>
      </c>
      <c r="BL76" s="211">
        <f t="shared" si="38"/>
        <v>0</v>
      </c>
      <c r="BM76" s="211">
        <f t="shared" si="38"/>
        <v>0</v>
      </c>
      <c r="BN76" s="211">
        <f t="shared" si="38"/>
        <v>0</v>
      </c>
      <c r="BO76" s="211">
        <f t="shared" si="38"/>
        <v>0</v>
      </c>
      <c r="BP76" s="131"/>
      <c r="BQ76" s="308">
        <f t="shared" si="47"/>
        <v>0</v>
      </c>
      <c r="BR76" s="308">
        <f t="shared" si="48"/>
        <v>0</v>
      </c>
      <c r="BS76" s="131"/>
      <c r="BT76" s="131"/>
      <c r="BU76" s="131"/>
    </row>
    <row r="77" spans="1:73" s="177" customFormat="1" ht="13.8" customHeight="1" x14ac:dyDescent="0.25">
      <c r="A77" s="131"/>
      <c r="B77" s="241">
        <f t="shared" si="49"/>
        <v>67</v>
      </c>
      <c r="C77" s="242">
        <f t="shared" si="50"/>
        <v>7917.5300000000007</v>
      </c>
      <c r="D77" s="256"/>
      <c r="E77" s="257"/>
      <c r="F77" s="247">
        <f t="shared" si="39"/>
        <v>0</v>
      </c>
      <c r="G77" s="266"/>
      <c r="H77" s="267"/>
      <c r="I77" s="267"/>
      <c r="J77" s="268"/>
      <c r="K77" s="244">
        <f t="shared" si="40"/>
        <v>67</v>
      </c>
      <c r="L77" s="245">
        <f t="shared" si="41"/>
        <v>0</v>
      </c>
      <c r="M77" s="280"/>
      <c r="N77" s="281" t="s">
        <v>110</v>
      </c>
      <c r="O77" s="323"/>
      <c r="P77" s="323"/>
      <c r="Q77" s="283" t="s">
        <v>111</v>
      </c>
      <c r="R77" s="280"/>
      <c r="S77" s="281" t="s">
        <v>110</v>
      </c>
      <c r="T77" s="323"/>
      <c r="U77" s="323"/>
      <c r="V77" s="283" t="s">
        <v>111</v>
      </c>
      <c r="W77" s="246">
        <f t="shared" si="42"/>
        <v>67</v>
      </c>
      <c r="X77" s="285"/>
      <c r="Y77" s="281" t="s">
        <v>110</v>
      </c>
      <c r="Z77" s="284"/>
      <c r="AA77" s="284"/>
      <c r="AB77" s="283" t="s">
        <v>111</v>
      </c>
      <c r="AC77" s="285"/>
      <c r="AD77" s="267" t="s">
        <v>110</v>
      </c>
      <c r="AE77" s="284"/>
      <c r="AF77" s="284"/>
      <c r="AG77" s="268" t="s">
        <v>111</v>
      </c>
      <c r="AH77" s="46"/>
      <c r="AI77" s="131">
        <f t="shared" si="43"/>
        <v>0</v>
      </c>
      <c r="AJ77" s="131">
        <f t="shared" si="44"/>
        <v>0</v>
      </c>
      <c r="AK77" s="131">
        <f t="shared" si="45"/>
        <v>0</v>
      </c>
      <c r="AL77" s="131">
        <f t="shared" si="46"/>
        <v>0</v>
      </c>
      <c r="AM77" s="131"/>
      <c r="AN77" s="131"/>
      <c r="AO77" s="143"/>
      <c r="AP77" s="131"/>
      <c r="AQ77" s="143"/>
      <c r="AR77" s="222"/>
      <c r="AS77" s="143"/>
      <c r="AT77" s="152"/>
      <c r="AU77" s="131"/>
      <c r="AV77" s="152"/>
      <c r="AW77" s="131"/>
      <c r="AX77" s="131"/>
      <c r="AY77" s="131"/>
      <c r="AZ77" s="131"/>
      <c r="BA77" s="131"/>
      <c r="BB77" s="211">
        <f t="shared" si="38"/>
        <v>0</v>
      </c>
      <c r="BC77" s="211">
        <f t="shared" si="38"/>
        <v>0</v>
      </c>
      <c r="BD77" s="211">
        <f t="shared" si="38"/>
        <v>0</v>
      </c>
      <c r="BE77" s="211">
        <f t="shared" si="38"/>
        <v>0</v>
      </c>
      <c r="BF77" s="211">
        <f t="shared" si="38"/>
        <v>0</v>
      </c>
      <c r="BG77" s="211">
        <f t="shared" si="38"/>
        <v>0</v>
      </c>
      <c r="BH77" s="211">
        <f t="shared" si="38"/>
        <v>0</v>
      </c>
      <c r="BI77" s="211">
        <f t="shared" si="38"/>
        <v>0</v>
      </c>
      <c r="BJ77" s="211">
        <f t="shared" si="38"/>
        <v>0</v>
      </c>
      <c r="BK77" s="211">
        <f t="shared" si="38"/>
        <v>0</v>
      </c>
      <c r="BL77" s="211">
        <f t="shared" si="38"/>
        <v>0</v>
      </c>
      <c r="BM77" s="211">
        <f t="shared" si="38"/>
        <v>0</v>
      </c>
      <c r="BN77" s="211">
        <f t="shared" si="38"/>
        <v>0</v>
      </c>
      <c r="BO77" s="211">
        <f t="shared" si="38"/>
        <v>0</v>
      </c>
      <c r="BP77" s="131"/>
      <c r="BQ77" s="308">
        <f t="shared" si="47"/>
        <v>0</v>
      </c>
      <c r="BR77" s="308">
        <f t="shared" si="48"/>
        <v>0</v>
      </c>
      <c r="BS77" s="131"/>
      <c r="BT77" s="131"/>
      <c r="BU77" s="131"/>
    </row>
    <row r="78" spans="1:73" s="177" customFormat="1" ht="13.8" customHeight="1" x14ac:dyDescent="0.25">
      <c r="A78" s="131"/>
      <c r="B78" s="241">
        <f t="shared" si="49"/>
        <v>68</v>
      </c>
      <c r="C78" s="242">
        <f t="shared" si="50"/>
        <v>7917.5300000000007</v>
      </c>
      <c r="D78" s="256"/>
      <c r="E78" s="257"/>
      <c r="F78" s="247">
        <f t="shared" si="39"/>
        <v>0</v>
      </c>
      <c r="G78" s="266"/>
      <c r="H78" s="267"/>
      <c r="I78" s="267"/>
      <c r="J78" s="268"/>
      <c r="K78" s="244">
        <f t="shared" si="40"/>
        <v>68</v>
      </c>
      <c r="L78" s="245">
        <f t="shared" si="41"/>
        <v>0</v>
      </c>
      <c r="M78" s="280"/>
      <c r="N78" s="281" t="s">
        <v>110</v>
      </c>
      <c r="O78" s="323"/>
      <c r="P78" s="323"/>
      <c r="Q78" s="283" t="s">
        <v>111</v>
      </c>
      <c r="R78" s="280"/>
      <c r="S78" s="281" t="s">
        <v>110</v>
      </c>
      <c r="T78" s="323"/>
      <c r="U78" s="323"/>
      <c r="V78" s="283" t="s">
        <v>111</v>
      </c>
      <c r="W78" s="246">
        <f t="shared" si="42"/>
        <v>68</v>
      </c>
      <c r="X78" s="285"/>
      <c r="Y78" s="281" t="s">
        <v>110</v>
      </c>
      <c r="Z78" s="284"/>
      <c r="AA78" s="284"/>
      <c r="AB78" s="283" t="s">
        <v>111</v>
      </c>
      <c r="AC78" s="285"/>
      <c r="AD78" s="267" t="s">
        <v>110</v>
      </c>
      <c r="AE78" s="284"/>
      <c r="AF78" s="284"/>
      <c r="AG78" s="268" t="s">
        <v>111</v>
      </c>
      <c r="AH78" s="46"/>
      <c r="AI78" s="131">
        <f t="shared" si="43"/>
        <v>0</v>
      </c>
      <c r="AJ78" s="131">
        <f t="shared" si="44"/>
        <v>0</v>
      </c>
      <c r="AK78" s="131">
        <f t="shared" si="45"/>
        <v>0</v>
      </c>
      <c r="AL78" s="131">
        <f t="shared" si="46"/>
        <v>0</v>
      </c>
      <c r="AM78" s="131"/>
      <c r="AN78" s="131"/>
      <c r="AO78" s="143"/>
      <c r="AP78" s="131"/>
      <c r="AQ78" s="143"/>
      <c r="AR78" s="222"/>
      <c r="AS78" s="143"/>
      <c r="AT78" s="152"/>
      <c r="AU78" s="131"/>
      <c r="AV78" s="152"/>
      <c r="AW78" s="131"/>
      <c r="AX78" s="131"/>
      <c r="AY78" s="131"/>
      <c r="AZ78" s="131"/>
      <c r="BA78" s="131"/>
      <c r="BB78" s="211">
        <f t="shared" si="38"/>
        <v>0</v>
      </c>
      <c r="BC78" s="211">
        <f t="shared" si="38"/>
        <v>0</v>
      </c>
      <c r="BD78" s="211">
        <f t="shared" si="38"/>
        <v>0</v>
      </c>
      <c r="BE78" s="211">
        <f t="shared" si="38"/>
        <v>0</v>
      </c>
      <c r="BF78" s="211">
        <f t="shared" si="38"/>
        <v>0</v>
      </c>
      <c r="BG78" s="211">
        <f t="shared" si="38"/>
        <v>0</v>
      </c>
      <c r="BH78" s="211">
        <f t="shared" si="38"/>
        <v>0</v>
      </c>
      <c r="BI78" s="211">
        <f t="shared" si="38"/>
        <v>0</v>
      </c>
      <c r="BJ78" s="211">
        <f t="shared" si="38"/>
        <v>0</v>
      </c>
      <c r="BK78" s="211">
        <f t="shared" si="38"/>
        <v>0</v>
      </c>
      <c r="BL78" s="211">
        <f t="shared" si="38"/>
        <v>0</v>
      </c>
      <c r="BM78" s="211">
        <f t="shared" si="38"/>
        <v>0</v>
      </c>
      <c r="BN78" s="211">
        <f t="shared" si="38"/>
        <v>0</v>
      </c>
      <c r="BO78" s="211">
        <f t="shared" si="38"/>
        <v>0</v>
      </c>
      <c r="BP78" s="131"/>
      <c r="BQ78" s="308">
        <f t="shared" si="47"/>
        <v>0</v>
      </c>
      <c r="BR78" s="308">
        <f t="shared" si="48"/>
        <v>0</v>
      </c>
      <c r="BS78" s="131"/>
      <c r="BT78" s="131"/>
      <c r="BU78" s="131"/>
    </row>
    <row r="79" spans="1:73" s="177" customFormat="1" ht="13.8" customHeight="1" x14ac:dyDescent="0.25">
      <c r="A79" s="131"/>
      <c r="B79" s="241">
        <f t="shared" si="49"/>
        <v>69</v>
      </c>
      <c r="C79" s="242">
        <f t="shared" si="50"/>
        <v>7917.5300000000007</v>
      </c>
      <c r="D79" s="256"/>
      <c r="E79" s="257"/>
      <c r="F79" s="247">
        <f t="shared" si="39"/>
        <v>0</v>
      </c>
      <c r="G79" s="266"/>
      <c r="H79" s="267"/>
      <c r="I79" s="267"/>
      <c r="J79" s="268"/>
      <c r="K79" s="244">
        <f t="shared" si="40"/>
        <v>69</v>
      </c>
      <c r="L79" s="245">
        <f t="shared" si="41"/>
        <v>0</v>
      </c>
      <c r="M79" s="280"/>
      <c r="N79" s="281" t="s">
        <v>110</v>
      </c>
      <c r="O79" s="323"/>
      <c r="P79" s="323"/>
      <c r="Q79" s="283" t="s">
        <v>111</v>
      </c>
      <c r="R79" s="280"/>
      <c r="S79" s="281" t="s">
        <v>110</v>
      </c>
      <c r="T79" s="323"/>
      <c r="U79" s="323"/>
      <c r="V79" s="283" t="s">
        <v>111</v>
      </c>
      <c r="W79" s="246">
        <f t="shared" si="42"/>
        <v>69</v>
      </c>
      <c r="X79" s="285"/>
      <c r="Y79" s="281" t="s">
        <v>110</v>
      </c>
      <c r="Z79" s="284"/>
      <c r="AA79" s="284"/>
      <c r="AB79" s="283" t="s">
        <v>111</v>
      </c>
      <c r="AC79" s="285"/>
      <c r="AD79" s="267" t="s">
        <v>110</v>
      </c>
      <c r="AE79" s="284"/>
      <c r="AF79" s="284"/>
      <c r="AG79" s="268" t="s">
        <v>111</v>
      </c>
      <c r="AH79" s="46"/>
      <c r="AI79" s="131">
        <f t="shared" si="43"/>
        <v>0</v>
      </c>
      <c r="AJ79" s="131">
        <f t="shared" si="44"/>
        <v>0</v>
      </c>
      <c r="AK79" s="131">
        <f t="shared" si="45"/>
        <v>0</v>
      </c>
      <c r="AL79" s="131">
        <f t="shared" si="46"/>
        <v>0</v>
      </c>
      <c r="AM79" s="131"/>
      <c r="AN79" s="131"/>
      <c r="AO79" s="143"/>
      <c r="AP79" s="131"/>
      <c r="AQ79" s="143"/>
      <c r="AR79" s="222"/>
      <c r="AS79" s="143"/>
      <c r="AT79" s="152"/>
      <c r="AU79" s="131"/>
      <c r="AV79" s="152"/>
      <c r="AW79" s="131"/>
      <c r="AX79" s="131"/>
      <c r="AY79" s="131"/>
      <c r="AZ79" s="131"/>
      <c r="BA79" s="131"/>
      <c r="BB79" s="211">
        <f t="shared" si="38"/>
        <v>0</v>
      </c>
      <c r="BC79" s="211">
        <f t="shared" si="38"/>
        <v>0</v>
      </c>
      <c r="BD79" s="211">
        <f t="shared" si="38"/>
        <v>0</v>
      </c>
      <c r="BE79" s="211">
        <f t="shared" si="38"/>
        <v>0</v>
      </c>
      <c r="BF79" s="211">
        <f t="shared" si="38"/>
        <v>0</v>
      </c>
      <c r="BG79" s="211">
        <f t="shared" si="38"/>
        <v>0</v>
      </c>
      <c r="BH79" s="211">
        <f t="shared" si="38"/>
        <v>0</v>
      </c>
      <c r="BI79" s="211">
        <f t="shared" si="38"/>
        <v>0</v>
      </c>
      <c r="BJ79" s="211">
        <f t="shared" si="38"/>
        <v>0</v>
      </c>
      <c r="BK79" s="211">
        <f t="shared" si="38"/>
        <v>0</v>
      </c>
      <c r="BL79" s="211">
        <f t="shared" si="38"/>
        <v>0</v>
      </c>
      <c r="BM79" s="211">
        <f t="shared" si="38"/>
        <v>0</v>
      </c>
      <c r="BN79" s="211">
        <f t="shared" si="38"/>
        <v>0</v>
      </c>
      <c r="BO79" s="211">
        <f t="shared" si="38"/>
        <v>0</v>
      </c>
      <c r="BP79" s="131"/>
      <c r="BQ79" s="308">
        <f t="shared" si="47"/>
        <v>0</v>
      </c>
      <c r="BR79" s="308">
        <f t="shared" si="48"/>
        <v>0</v>
      </c>
      <c r="BS79" s="131"/>
      <c r="BT79" s="131"/>
      <c r="BU79" s="131"/>
    </row>
    <row r="80" spans="1:73" s="177" customFormat="1" ht="13.8" customHeight="1" x14ac:dyDescent="0.25">
      <c r="A80" s="131"/>
      <c r="B80" s="241">
        <f t="shared" si="49"/>
        <v>70</v>
      </c>
      <c r="C80" s="242">
        <f t="shared" si="50"/>
        <v>7917.5300000000007</v>
      </c>
      <c r="D80" s="256"/>
      <c r="E80" s="257"/>
      <c r="F80" s="247">
        <f t="shared" si="39"/>
        <v>0</v>
      </c>
      <c r="G80" s="266"/>
      <c r="H80" s="267"/>
      <c r="I80" s="267"/>
      <c r="J80" s="268"/>
      <c r="K80" s="244">
        <f t="shared" si="40"/>
        <v>70</v>
      </c>
      <c r="L80" s="245">
        <f t="shared" si="41"/>
        <v>0</v>
      </c>
      <c r="M80" s="280"/>
      <c r="N80" s="281" t="s">
        <v>110</v>
      </c>
      <c r="O80" s="323"/>
      <c r="P80" s="323"/>
      <c r="Q80" s="283" t="s">
        <v>111</v>
      </c>
      <c r="R80" s="280"/>
      <c r="S80" s="281" t="s">
        <v>110</v>
      </c>
      <c r="T80" s="323"/>
      <c r="U80" s="323"/>
      <c r="V80" s="283" t="s">
        <v>111</v>
      </c>
      <c r="W80" s="246">
        <f t="shared" si="42"/>
        <v>70</v>
      </c>
      <c r="X80" s="285"/>
      <c r="Y80" s="281" t="s">
        <v>110</v>
      </c>
      <c r="Z80" s="284"/>
      <c r="AA80" s="284"/>
      <c r="AB80" s="283" t="s">
        <v>111</v>
      </c>
      <c r="AC80" s="285"/>
      <c r="AD80" s="267" t="s">
        <v>110</v>
      </c>
      <c r="AE80" s="284"/>
      <c r="AF80" s="284"/>
      <c r="AG80" s="268" t="s">
        <v>111</v>
      </c>
      <c r="AH80" s="46"/>
      <c r="AI80" s="131">
        <f t="shared" si="43"/>
        <v>0</v>
      </c>
      <c r="AJ80" s="131">
        <f t="shared" si="44"/>
        <v>0</v>
      </c>
      <c r="AK80" s="131">
        <f t="shared" si="45"/>
        <v>0</v>
      </c>
      <c r="AL80" s="131">
        <f t="shared" si="46"/>
        <v>0</v>
      </c>
      <c r="AM80" s="131"/>
      <c r="AN80" s="131"/>
      <c r="AO80" s="143"/>
      <c r="AP80" s="131"/>
      <c r="AQ80" s="143"/>
      <c r="AR80" s="222"/>
      <c r="AS80" s="143"/>
      <c r="AT80" s="152"/>
      <c r="AU80" s="131"/>
      <c r="AV80" s="152"/>
      <c r="AW80" s="131"/>
      <c r="AX80" s="131"/>
      <c r="AY80" s="131"/>
      <c r="AZ80" s="131"/>
      <c r="BA80" s="131"/>
      <c r="BB80" s="211">
        <f t="shared" si="38"/>
        <v>0</v>
      </c>
      <c r="BC80" s="211">
        <f t="shared" si="38"/>
        <v>0</v>
      </c>
      <c r="BD80" s="211">
        <f t="shared" si="38"/>
        <v>0</v>
      </c>
      <c r="BE80" s="211">
        <f t="shared" si="38"/>
        <v>0</v>
      </c>
      <c r="BF80" s="211">
        <f t="shared" si="38"/>
        <v>0</v>
      </c>
      <c r="BG80" s="211">
        <f t="shared" si="38"/>
        <v>0</v>
      </c>
      <c r="BH80" s="211">
        <f t="shared" si="38"/>
        <v>0</v>
      </c>
      <c r="BI80" s="211">
        <f t="shared" si="38"/>
        <v>0</v>
      </c>
      <c r="BJ80" s="211">
        <f t="shared" si="38"/>
        <v>0</v>
      </c>
      <c r="BK80" s="211">
        <f t="shared" si="38"/>
        <v>0</v>
      </c>
      <c r="BL80" s="211">
        <f t="shared" si="38"/>
        <v>0</v>
      </c>
      <c r="BM80" s="211">
        <f t="shared" si="38"/>
        <v>0</v>
      </c>
      <c r="BN80" s="211">
        <f t="shared" si="38"/>
        <v>0</v>
      </c>
      <c r="BO80" s="211">
        <f t="shared" si="38"/>
        <v>0</v>
      </c>
      <c r="BP80" s="131"/>
      <c r="BQ80" s="308">
        <f t="shared" si="47"/>
        <v>0</v>
      </c>
      <c r="BR80" s="308">
        <f t="shared" si="48"/>
        <v>0</v>
      </c>
      <c r="BS80" s="131"/>
      <c r="BT80" s="131"/>
      <c r="BU80" s="131"/>
    </row>
    <row r="81" spans="1:73" s="177" customFormat="1" ht="13.8" customHeight="1" x14ac:dyDescent="0.25">
      <c r="A81" s="131"/>
      <c r="B81" s="241">
        <f t="shared" si="49"/>
        <v>71</v>
      </c>
      <c r="C81" s="242">
        <f t="shared" si="50"/>
        <v>7917.5300000000007</v>
      </c>
      <c r="D81" s="256"/>
      <c r="E81" s="257"/>
      <c r="F81" s="247">
        <f t="shared" si="39"/>
        <v>0</v>
      </c>
      <c r="G81" s="266"/>
      <c r="H81" s="267"/>
      <c r="I81" s="267"/>
      <c r="J81" s="268"/>
      <c r="K81" s="244">
        <f t="shared" si="40"/>
        <v>71</v>
      </c>
      <c r="L81" s="245">
        <f t="shared" si="41"/>
        <v>0</v>
      </c>
      <c r="M81" s="280"/>
      <c r="N81" s="281" t="s">
        <v>110</v>
      </c>
      <c r="O81" s="323"/>
      <c r="P81" s="323"/>
      <c r="Q81" s="283" t="s">
        <v>111</v>
      </c>
      <c r="R81" s="280"/>
      <c r="S81" s="281" t="s">
        <v>110</v>
      </c>
      <c r="T81" s="323"/>
      <c r="U81" s="323"/>
      <c r="V81" s="283" t="s">
        <v>111</v>
      </c>
      <c r="W81" s="246">
        <f t="shared" si="42"/>
        <v>71</v>
      </c>
      <c r="X81" s="285"/>
      <c r="Y81" s="281" t="s">
        <v>110</v>
      </c>
      <c r="Z81" s="284"/>
      <c r="AA81" s="284"/>
      <c r="AB81" s="283" t="s">
        <v>111</v>
      </c>
      <c r="AC81" s="285"/>
      <c r="AD81" s="267" t="s">
        <v>110</v>
      </c>
      <c r="AE81" s="284"/>
      <c r="AF81" s="284"/>
      <c r="AG81" s="268" t="s">
        <v>111</v>
      </c>
      <c r="AH81" s="46"/>
      <c r="AI81" s="131">
        <f t="shared" si="43"/>
        <v>0</v>
      </c>
      <c r="AJ81" s="131">
        <f t="shared" si="44"/>
        <v>0</v>
      </c>
      <c r="AK81" s="131">
        <f t="shared" si="45"/>
        <v>0</v>
      </c>
      <c r="AL81" s="131">
        <f t="shared" si="46"/>
        <v>0</v>
      </c>
      <c r="AM81" s="131"/>
      <c r="AN81" s="131"/>
      <c r="AO81" s="143"/>
      <c r="AP81" s="131"/>
      <c r="AQ81" s="143"/>
      <c r="AR81" s="222"/>
      <c r="AS81" s="143"/>
      <c r="AT81" s="152"/>
      <c r="AU81" s="131"/>
      <c r="AV81" s="152"/>
      <c r="AW81" s="131"/>
      <c r="AX81" s="131"/>
      <c r="AY81" s="131"/>
      <c r="AZ81" s="131"/>
      <c r="BA81" s="131"/>
      <c r="BB81" s="211">
        <f t="shared" ref="BB81:BO90" si="51">IF($N81=BB$10,IF($O81 = "",$M81 * -1,$M81),0)+IF($S81=BB$10,IF($T81 = "",$R81 * -1,$R81),0)+IF($Y81=BB$10,IF($Z81 = "",$X81 * -1,$X81),0)+IF($AD81=BB$10,IF($AE81 = "",$AC81* -1,$AC81 ),0)</f>
        <v>0</v>
      </c>
      <c r="BC81" s="211">
        <f t="shared" si="51"/>
        <v>0</v>
      </c>
      <c r="BD81" s="211">
        <f t="shared" si="51"/>
        <v>0</v>
      </c>
      <c r="BE81" s="211">
        <f t="shared" si="51"/>
        <v>0</v>
      </c>
      <c r="BF81" s="211">
        <f t="shared" si="51"/>
        <v>0</v>
      </c>
      <c r="BG81" s="211">
        <f t="shared" si="51"/>
        <v>0</v>
      </c>
      <c r="BH81" s="211">
        <f t="shared" si="51"/>
        <v>0</v>
      </c>
      <c r="BI81" s="211">
        <f t="shared" si="51"/>
        <v>0</v>
      </c>
      <c r="BJ81" s="211">
        <f t="shared" si="51"/>
        <v>0</v>
      </c>
      <c r="BK81" s="211">
        <f t="shared" si="51"/>
        <v>0</v>
      </c>
      <c r="BL81" s="211">
        <f t="shared" si="51"/>
        <v>0</v>
      </c>
      <c r="BM81" s="211">
        <f t="shared" si="51"/>
        <v>0</v>
      </c>
      <c r="BN81" s="211">
        <f t="shared" si="51"/>
        <v>0</v>
      </c>
      <c r="BO81" s="211">
        <f t="shared" si="51"/>
        <v>0</v>
      </c>
      <c r="BP81" s="131"/>
      <c r="BQ81" s="308">
        <f t="shared" si="47"/>
        <v>0</v>
      </c>
      <c r="BR81" s="308">
        <f t="shared" si="48"/>
        <v>0</v>
      </c>
      <c r="BS81" s="131"/>
      <c r="BT81" s="131"/>
      <c r="BU81" s="131"/>
    </row>
    <row r="82" spans="1:73" s="177" customFormat="1" ht="13.8" customHeight="1" x14ac:dyDescent="0.25">
      <c r="A82" s="131"/>
      <c r="B82" s="241">
        <f t="shared" si="49"/>
        <v>72</v>
      </c>
      <c r="C82" s="242">
        <f t="shared" si="50"/>
        <v>7917.5300000000007</v>
      </c>
      <c r="D82" s="256"/>
      <c r="E82" s="257"/>
      <c r="F82" s="247">
        <f t="shared" si="39"/>
        <v>0</v>
      </c>
      <c r="G82" s="266"/>
      <c r="H82" s="267"/>
      <c r="I82" s="267"/>
      <c r="J82" s="268"/>
      <c r="K82" s="244">
        <f t="shared" si="40"/>
        <v>72</v>
      </c>
      <c r="L82" s="245">
        <f t="shared" si="41"/>
        <v>0</v>
      </c>
      <c r="M82" s="280"/>
      <c r="N82" s="281" t="s">
        <v>110</v>
      </c>
      <c r="O82" s="323"/>
      <c r="P82" s="323"/>
      <c r="Q82" s="283" t="s">
        <v>111</v>
      </c>
      <c r="R82" s="280"/>
      <c r="S82" s="281" t="s">
        <v>110</v>
      </c>
      <c r="T82" s="323"/>
      <c r="U82" s="323"/>
      <c r="V82" s="283" t="s">
        <v>111</v>
      </c>
      <c r="W82" s="246">
        <f t="shared" si="42"/>
        <v>72</v>
      </c>
      <c r="X82" s="285"/>
      <c r="Y82" s="281" t="s">
        <v>110</v>
      </c>
      <c r="Z82" s="284"/>
      <c r="AA82" s="284"/>
      <c r="AB82" s="283" t="s">
        <v>111</v>
      </c>
      <c r="AC82" s="285"/>
      <c r="AD82" s="267" t="s">
        <v>110</v>
      </c>
      <c r="AE82" s="284"/>
      <c r="AF82" s="284"/>
      <c r="AG82" s="268" t="s">
        <v>111</v>
      </c>
      <c r="AH82" s="46"/>
      <c r="AI82" s="131">
        <f t="shared" si="43"/>
        <v>0</v>
      </c>
      <c r="AJ82" s="131">
        <f t="shared" si="44"/>
        <v>0</v>
      </c>
      <c r="AK82" s="131">
        <f t="shared" si="45"/>
        <v>0</v>
      </c>
      <c r="AL82" s="131">
        <f t="shared" si="46"/>
        <v>0</v>
      </c>
      <c r="AM82" s="131"/>
      <c r="AN82" s="131"/>
      <c r="AO82" s="143"/>
      <c r="AP82" s="131"/>
      <c r="AQ82" s="143"/>
      <c r="AR82" s="222"/>
      <c r="AS82" s="143"/>
      <c r="AT82" s="152"/>
      <c r="AU82" s="131"/>
      <c r="AV82" s="152"/>
      <c r="AW82" s="131"/>
      <c r="AX82" s="131"/>
      <c r="AY82" s="131"/>
      <c r="AZ82" s="131"/>
      <c r="BA82" s="131"/>
      <c r="BB82" s="211">
        <f t="shared" si="51"/>
        <v>0</v>
      </c>
      <c r="BC82" s="211">
        <f t="shared" si="51"/>
        <v>0</v>
      </c>
      <c r="BD82" s="211">
        <f t="shared" si="51"/>
        <v>0</v>
      </c>
      <c r="BE82" s="211">
        <f t="shared" si="51"/>
        <v>0</v>
      </c>
      <c r="BF82" s="211">
        <f t="shared" si="51"/>
        <v>0</v>
      </c>
      <c r="BG82" s="211">
        <f t="shared" si="51"/>
        <v>0</v>
      </c>
      <c r="BH82" s="211">
        <f t="shared" si="51"/>
        <v>0</v>
      </c>
      <c r="BI82" s="211">
        <f t="shared" si="51"/>
        <v>0</v>
      </c>
      <c r="BJ82" s="211">
        <f t="shared" si="51"/>
        <v>0</v>
      </c>
      <c r="BK82" s="211">
        <f t="shared" si="51"/>
        <v>0</v>
      </c>
      <c r="BL82" s="211">
        <f t="shared" si="51"/>
        <v>0</v>
      </c>
      <c r="BM82" s="211">
        <f t="shared" si="51"/>
        <v>0</v>
      </c>
      <c r="BN82" s="211">
        <f t="shared" si="51"/>
        <v>0</v>
      </c>
      <c r="BO82" s="211">
        <f t="shared" si="51"/>
        <v>0</v>
      </c>
      <c r="BP82" s="131"/>
      <c r="BQ82" s="308">
        <f t="shared" si="47"/>
        <v>0</v>
      </c>
      <c r="BR82" s="308">
        <f t="shared" si="48"/>
        <v>0</v>
      </c>
      <c r="BS82" s="131"/>
      <c r="BT82" s="131"/>
      <c r="BU82" s="131"/>
    </row>
    <row r="83" spans="1:73" s="177" customFormat="1" ht="13.8" customHeight="1" x14ac:dyDescent="0.25">
      <c r="A83" s="131"/>
      <c r="B83" s="241">
        <f t="shared" si="49"/>
        <v>73</v>
      </c>
      <c r="C83" s="242">
        <f t="shared" si="50"/>
        <v>7917.5300000000007</v>
      </c>
      <c r="D83" s="256"/>
      <c r="E83" s="257"/>
      <c r="F83" s="247">
        <f t="shared" si="39"/>
        <v>0</v>
      </c>
      <c r="G83" s="266"/>
      <c r="H83" s="267"/>
      <c r="I83" s="267"/>
      <c r="J83" s="268"/>
      <c r="K83" s="244">
        <f t="shared" si="40"/>
        <v>73</v>
      </c>
      <c r="L83" s="245">
        <f t="shared" si="41"/>
        <v>0</v>
      </c>
      <c r="M83" s="280"/>
      <c r="N83" s="281" t="s">
        <v>110</v>
      </c>
      <c r="O83" s="323"/>
      <c r="P83" s="323"/>
      <c r="Q83" s="283" t="s">
        <v>111</v>
      </c>
      <c r="R83" s="280"/>
      <c r="S83" s="281" t="s">
        <v>110</v>
      </c>
      <c r="T83" s="323"/>
      <c r="U83" s="323"/>
      <c r="V83" s="283" t="s">
        <v>111</v>
      </c>
      <c r="W83" s="246">
        <f t="shared" si="42"/>
        <v>73</v>
      </c>
      <c r="X83" s="285"/>
      <c r="Y83" s="281" t="s">
        <v>110</v>
      </c>
      <c r="Z83" s="284"/>
      <c r="AA83" s="284"/>
      <c r="AB83" s="283" t="s">
        <v>111</v>
      </c>
      <c r="AC83" s="285"/>
      <c r="AD83" s="267" t="s">
        <v>110</v>
      </c>
      <c r="AE83" s="284"/>
      <c r="AF83" s="284"/>
      <c r="AG83" s="268" t="s">
        <v>111</v>
      </c>
      <c r="AH83" s="46"/>
      <c r="AI83" s="131">
        <f t="shared" si="43"/>
        <v>0</v>
      </c>
      <c r="AJ83" s="131">
        <f t="shared" si="44"/>
        <v>0</v>
      </c>
      <c r="AK83" s="131">
        <f t="shared" si="45"/>
        <v>0</v>
      </c>
      <c r="AL83" s="131">
        <f t="shared" si="46"/>
        <v>0</v>
      </c>
      <c r="AM83" s="131"/>
      <c r="AN83" s="131"/>
      <c r="AO83" s="143"/>
      <c r="AP83" s="131"/>
      <c r="AQ83" s="143"/>
      <c r="AR83" s="222"/>
      <c r="AS83" s="143"/>
      <c r="AT83" s="152"/>
      <c r="AU83" s="131"/>
      <c r="AV83" s="152"/>
      <c r="AW83" s="131"/>
      <c r="AX83" s="131"/>
      <c r="AY83" s="131"/>
      <c r="AZ83" s="131"/>
      <c r="BA83" s="131"/>
      <c r="BB83" s="211">
        <f t="shared" si="51"/>
        <v>0</v>
      </c>
      <c r="BC83" s="211">
        <f t="shared" si="51"/>
        <v>0</v>
      </c>
      <c r="BD83" s="211">
        <f t="shared" si="51"/>
        <v>0</v>
      </c>
      <c r="BE83" s="211">
        <f t="shared" si="51"/>
        <v>0</v>
      </c>
      <c r="BF83" s="211">
        <f t="shared" si="51"/>
        <v>0</v>
      </c>
      <c r="BG83" s="211">
        <f t="shared" si="51"/>
        <v>0</v>
      </c>
      <c r="BH83" s="211">
        <f t="shared" si="51"/>
        <v>0</v>
      </c>
      <c r="BI83" s="211">
        <f t="shared" si="51"/>
        <v>0</v>
      </c>
      <c r="BJ83" s="211">
        <f t="shared" si="51"/>
        <v>0</v>
      </c>
      <c r="BK83" s="211">
        <f t="shared" si="51"/>
        <v>0</v>
      </c>
      <c r="BL83" s="211">
        <f t="shared" si="51"/>
        <v>0</v>
      </c>
      <c r="BM83" s="211">
        <f t="shared" si="51"/>
        <v>0</v>
      </c>
      <c r="BN83" s="211">
        <f t="shared" si="51"/>
        <v>0</v>
      </c>
      <c r="BO83" s="211">
        <f t="shared" si="51"/>
        <v>0</v>
      </c>
      <c r="BP83" s="131"/>
      <c r="BQ83" s="308">
        <f t="shared" si="47"/>
        <v>0</v>
      </c>
      <c r="BR83" s="308">
        <f t="shared" si="48"/>
        <v>0</v>
      </c>
      <c r="BS83" s="131"/>
      <c r="BT83" s="131"/>
      <c r="BU83" s="131"/>
    </row>
    <row r="84" spans="1:73" s="177" customFormat="1" ht="13.8" customHeight="1" x14ac:dyDescent="0.25">
      <c r="A84" s="131"/>
      <c r="B84" s="241">
        <f t="shared" si="49"/>
        <v>74</v>
      </c>
      <c r="C84" s="242">
        <f t="shared" si="50"/>
        <v>7917.5300000000007</v>
      </c>
      <c r="D84" s="256"/>
      <c r="E84" s="257"/>
      <c r="F84" s="247">
        <f t="shared" si="39"/>
        <v>0</v>
      </c>
      <c r="G84" s="266"/>
      <c r="H84" s="267"/>
      <c r="I84" s="267"/>
      <c r="J84" s="268"/>
      <c r="K84" s="244">
        <f t="shared" si="40"/>
        <v>74</v>
      </c>
      <c r="L84" s="245">
        <f t="shared" si="41"/>
        <v>0</v>
      </c>
      <c r="M84" s="280"/>
      <c r="N84" s="281" t="s">
        <v>110</v>
      </c>
      <c r="O84" s="323"/>
      <c r="P84" s="323"/>
      <c r="Q84" s="283" t="s">
        <v>111</v>
      </c>
      <c r="R84" s="280"/>
      <c r="S84" s="281" t="s">
        <v>110</v>
      </c>
      <c r="T84" s="323"/>
      <c r="U84" s="323"/>
      <c r="V84" s="283" t="s">
        <v>111</v>
      </c>
      <c r="W84" s="246">
        <f t="shared" si="42"/>
        <v>74</v>
      </c>
      <c r="X84" s="285"/>
      <c r="Y84" s="281" t="s">
        <v>110</v>
      </c>
      <c r="Z84" s="284"/>
      <c r="AA84" s="284"/>
      <c r="AB84" s="283" t="s">
        <v>111</v>
      </c>
      <c r="AC84" s="285"/>
      <c r="AD84" s="267" t="s">
        <v>110</v>
      </c>
      <c r="AE84" s="284"/>
      <c r="AF84" s="284"/>
      <c r="AG84" s="268" t="s">
        <v>111</v>
      </c>
      <c r="AH84" s="46"/>
      <c r="AI84" s="131">
        <f t="shared" si="43"/>
        <v>0</v>
      </c>
      <c r="AJ84" s="131">
        <f t="shared" si="44"/>
        <v>0</v>
      </c>
      <c r="AK84" s="131">
        <f t="shared" si="45"/>
        <v>0</v>
      </c>
      <c r="AL84" s="131">
        <f t="shared" si="46"/>
        <v>0</v>
      </c>
      <c r="AM84" s="131"/>
      <c r="AN84" s="131"/>
      <c r="AO84" s="143"/>
      <c r="AP84" s="131"/>
      <c r="AQ84" s="143"/>
      <c r="AR84" s="222"/>
      <c r="AS84" s="143"/>
      <c r="AT84" s="152"/>
      <c r="AU84" s="131"/>
      <c r="AV84" s="152"/>
      <c r="AW84" s="131"/>
      <c r="AX84" s="131"/>
      <c r="AY84" s="131"/>
      <c r="AZ84" s="131"/>
      <c r="BA84" s="131"/>
      <c r="BB84" s="211">
        <f t="shared" si="51"/>
        <v>0</v>
      </c>
      <c r="BC84" s="211">
        <f t="shared" si="51"/>
        <v>0</v>
      </c>
      <c r="BD84" s="211">
        <f t="shared" si="51"/>
        <v>0</v>
      </c>
      <c r="BE84" s="211">
        <f t="shared" si="51"/>
        <v>0</v>
      </c>
      <c r="BF84" s="211">
        <f t="shared" si="51"/>
        <v>0</v>
      </c>
      <c r="BG84" s="211">
        <f t="shared" si="51"/>
        <v>0</v>
      </c>
      <c r="BH84" s="211">
        <f t="shared" si="51"/>
        <v>0</v>
      </c>
      <c r="BI84" s="211">
        <f t="shared" si="51"/>
        <v>0</v>
      </c>
      <c r="BJ84" s="211">
        <f t="shared" si="51"/>
        <v>0</v>
      </c>
      <c r="BK84" s="211">
        <f t="shared" si="51"/>
        <v>0</v>
      </c>
      <c r="BL84" s="211">
        <f t="shared" si="51"/>
        <v>0</v>
      </c>
      <c r="BM84" s="211">
        <f t="shared" si="51"/>
        <v>0</v>
      </c>
      <c r="BN84" s="211">
        <f t="shared" si="51"/>
        <v>0</v>
      </c>
      <c r="BO84" s="211">
        <f t="shared" si="51"/>
        <v>0</v>
      </c>
      <c r="BP84" s="131"/>
      <c r="BQ84" s="308">
        <f t="shared" si="47"/>
        <v>0</v>
      </c>
      <c r="BR84" s="308">
        <f t="shared" si="48"/>
        <v>0</v>
      </c>
      <c r="BS84" s="131"/>
      <c r="BT84" s="131"/>
      <c r="BU84" s="131"/>
    </row>
    <row r="85" spans="1:73" s="177" customFormat="1" ht="13.8" customHeight="1" x14ac:dyDescent="0.25">
      <c r="A85" s="131"/>
      <c r="B85" s="241">
        <f t="shared" si="49"/>
        <v>75</v>
      </c>
      <c r="C85" s="242">
        <f t="shared" si="50"/>
        <v>7917.5300000000007</v>
      </c>
      <c r="D85" s="256"/>
      <c r="E85" s="257"/>
      <c r="F85" s="247">
        <f t="shared" si="39"/>
        <v>0</v>
      </c>
      <c r="G85" s="266"/>
      <c r="H85" s="267"/>
      <c r="I85" s="267"/>
      <c r="J85" s="268"/>
      <c r="K85" s="244">
        <f t="shared" si="40"/>
        <v>75</v>
      </c>
      <c r="L85" s="245">
        <f t="shared" si="41"/>
        <v>0</v>
      </c>
      <c r="M85" s="280"/>
      <c r="N85" s="281" t="s">
        <v>110</v>
      </c>
      <c r="O85" s="323"/>
      <c r="P85" s="323"/>
      <c r="Q85" s="283" t="s">
        <v>111</v>
      </c>
      <c r="R85" s="280"/>
      <c r="S85" s="281" t="s">
        <v>110</v>
      </c>
      <c r="T85" s="323"/>
      <c r="U85" s="323"/>
      <c r="V85" s="283" t="s">
        <v>111</v>
      </c>
      <c r="W85" s="246">
        <f t="shared" si="42"/>
        <v>75</v>
      </c>
      <c r="X85" s="285"/>
      <c r="Y85" s="281" t="s">
        <v>110</v>
      </c>
      <c r="Z85" s="284"/>
      <c r="AA85" s="284"/>
      <c r="AB85" s="283" t="s">
        <v>111</v>
      </c>
      <c r="AC85" s="285"/>
      <c r="AD85" s="267" t="s">
        <v>110</v>
      </c>
      <c r="AE85" s="284"/>
      <c r="AF85" s="284"/>
      <c r="AG85" s="268" t="s">
        <v>111</v>
      </c>
      <c r="AH85" s="46"/>
      <c r="AI85" s="131">
        <f t="shared" si="43"/>
        <v>0</v>
      </c>
      <c r="AJ85" s="131">
        <f t="shared" si="44"/>
        <v>0</v>
      </c>
      <c r="AK85" s="131">
        <f t="shared" si="45"/>
        <v>0</v>
      </c>
      <c r="AL85" s="131">
        <f t="shared" si="46"/>
        <v>0</v>
      </c>
      <c r="AM85" s="131"/>
      <c r="AN85" s="131"/>
      <c r="AO85" s="143"/>
      <c r="AP85" s="131"/>
      <c r="AQ85" s="143"/>
      <c r="AR85" s="222"/>
      <c r="AS85" s="143"/>
      <c r="AT85" s="152"/>
      <c r="AU85" s="131"/>
      <c r="AV85" s="152"/>
      <c r="AW85" s="131"/>
      <c r="AX85" s="131"/>
      <c r="AY85" s="131"/>
      <c r="AZ85" s="131"/>
      <c r="BA85" s="131"/>
      <c r="BB85" s="211">
        <f t="shared" si="51"/>
        <v>0</v>
      </c>
      <c r="BC85" s="211">
        <f t="shared" si="51"/>
        <v>0</v>
      </c>
      <c r="BD85" s="211">
        <f t="shared" si="51"/>
        <v>0</v>
      </c>
      <c r="BE85" s="211">
        <f t="shared" si="51"/>
        <v>0</v>
      </c>
      <c r="BF85" s="211">
        <f t="shared" si="51"/>
        <v>0</v>
      </c>
      <c r="BG85" s="211">
        <f t="shared" si="51"/>
        <v>0</v>
      </c>
      <c r="BH85" s="211">
        <f t="shared" si="51"/>
        <v>0</v>
      </c>
      <c r="BI85" s="211">
        <f t="shared" si="51"/>
        <v>0</v>
      </c>
      <c r="BJ85" s="211">
        <f t="shared" si="51"/>
        <v>0</v>
      </c>
      <c r="BK85" s="211">
        <f t="shared" si="51"/>
        <v>0</v>
      </c>
      <c r="BL85" s="211">
        <f t="shared" si="51"/>
        <v>0</v>
      </c>
      <c r="BM85" s="211">
        <f t="shared" si="51"/>
        <v>0</v>
      </c>
      <c r="BN85" s="211">
        <f t="shared" si="51"/>
        <v>0</v>
      </c>
      <c r="BO85" s="211">
        <f t="shared" si="51"/>
        <v>0</v>
      </c>
      <c r="BP85" s="131"/>
      <c r="BQ85" s="308">
        <f t="shared" si="47"/>
        <v>0</v>
      </c>
      <c r="BR85" s="308">
        <f t="shared" si="48"/>
        <v>0</v>
      </c>
      <c r="BS85" s="131"/>
      <c r="BT85" s="131"/>
      <c r="BU85" s="131"/>
    </row>
    <row r="86" spans="1:73" s="177" customFormat="1" ht="13.8" customHeight="1" x14ac:dyDescent="0.25">
      <c r="A86" s="131"/>
      <c r="B86" s="241">
        <f t="shared" si="49"/>
        <v>76</v>
      </c>
      <c r="C86" s="242">
        <f t="shared" si="50"/>
        <v>7917.5300000000007</v>
      </c>
      <c r="D86" s="256"/>
      <c r="E86" s="257"/>
      <c r="F86" s="247">
        <f t="shared" si="39"/>
        <v>0</v>
      </c>
      <c r="G86" s="266"/>
      <c r="H86" s="267"/>
      <c r="I86" s="267"/>
      <c r="J86" s="268"/>
      <c r="K86" s="244">
        <f t="shared" si="40"/>
        <v>76</v>
      </c>
      <c r="L86" s="245">
        <f t="shared" si="41"/>
        <v>0</v>
      </c>
      <c r="M86" s="280"/>
      <c r="N86" s="281" t="s">
        <v>110</v>
      </c>
      <c r="O86" s="323"/>
      <c r="P86" s="323"/>
      <c r="Q86" s="283" t="s">
        <v>111</v>
      </c>
      <c r="R86" s="280"/>
      <c r="S86" s="281" t="s">
        <v>110</v>
      </c>
      <c r="T86" s="323"/>
      <c r="U86" s="323"/>
      <c r="V86" s="283" t="s">
        <v>111</v>
      </c>
      <c r="W86" s="246">
        <f t="shared" si="42"/>
        <v>76</v>
      </c>
      <c r="X86" s="285"/>
      <c r="Y86" s="281" t="s">
        <v>110</v>
      </c>
      <c r="Z86" s="284"/>
      <c r="AA86" s="284"/>
      <c r="AB86" s="283" t="s">
        <v>111</v>
      </c>
      <c r="AC86" s="285"/>
      <c r="AD86" s="267" t="s">
        <v>110</v>
      </c>
      <c r="AE86" s="284"/>
      <c r="AF86" s="284"/>
      <c r="AG86" s="268" t="s">
        <v>111</v>
      </c>
      <c r="AH86" s="46"/>
      <c r="AI86" s="131">
        <f t="shared" si="43"/>
        <v>0</v>
      </c>
      <c r="AJ86" s="131">
        <f t="shared" si="44"/>
        <v>0</v>
      </c>
      <c r="AK86" s="131">
        <f t="shared" si="45"/>
        <v>0</v>
      </c>
      <c r="AL86" s="131">
        <f t="shared" si="46"/>
        <v>0</v>
      </c>
      <c r="AM86" s="131"/>
      <c r="AN86" s="131"/>
      <c r="AO86" s="143"/>
      <c r="AP86" s="131"/>
      <c r="AQ86" s="143"/>
      <c r="AR86" s="222"/>
      <c r="AS86" s="143"/>
      <c r="AT86" s="152"/>
      <c r="AU86" s="131"/>
      <c r="AV86" s="152"/>
      <c r="AW86" s="131"/>
      <c r="AX86" s="131"/>
      <c r="AY86" s="131"/>
      <c r="AZ86" s="131"/>
      <c r="BA86" s="131"/>
      <c r="BB86" s="211">
        <f t="shared" si="51"/>
        <v>0</v>
      </c>
      <c r="BC86" s="211">
        <f t="shared" si="51"/>
        <v>0</v>
      </c>
      <c r="BD86" s="211">
        <f t="shared" si="51"/>
        <v>0</v>
      </c>
      <c r="BE86" s="211">
        <f t="shared" si="51"/>
        <v>0</v>
      </c>
      <c r="BF86" s="211">
        <f t="shared" si="51"/>
        <v>0</v>
      </c>
      <c r="BG86" s="211">
        <f t="shared" si="51"/>
        <v>0</v>
      </c>
      <c r="BH86" s="211">
        <f t="shared" si="51"/>
        <v>0</v>
      </c>
      <c r="BI86" s="211">
        <f t="shared" si="51"/>
        <v>0</v>
      </c>
      <c r="BJ86" s="211">
        <f t="shared" si="51"/>
        <v>0</v>
      </c>
      <c r="BK86" s="211">
        <f t="shared" si="51"/>
        <v>0</v>
      </c>
      <c r="BL86" s="211">
        <f t="shared" si="51"/>
        <v>0</v>
      </c>
      <c r="BM86" s="211">
        <f t="shared" si="51"/>
        <v>0</v>
      </c>
      <c r="BN86" s="211">
        <f t="shared" si="51"/>
        <v>0</v>
      </c>
      <c r="BO86" s="211">
        <f t="shared" si="51"/>
        <v>0</v>
      </c>
      <c r="BP86" s="131"/>
      <c r="BQ86" s="308">
        <f t="shared" si="47"/>
        <v>0</v>
      </c>
      <c r="BR86" s="308">
        <f t="shared" si="48"/>
        <v>0</v>
      </c>
      <c r="BS86" s="131"/>
      <c r="BT86" s="131"/>
      <c r="BU86" s="131"/>
    </row>
    <row r="87" spans="1:73" s="177" customFormat="1" ht="13.8" customHeight="1" x14ac:dyDescent="0.25">
      <c r="A87" s="131"/>
      <c r="B87" s="241">
        <f t="shared" si="49"/>
        <v>77</v>
      </c>
      <c r="C87" s="242">
        <f t="shared" si="50"/>
        <v>7917.5300000000007</v>
      </c>
      <c r="D87" s="256"/>
      <c r="E87" s="257"/>
      <c r="F87" s="247">
        <f t="shared" si="39"/>
        <v>0</v>
      </c>
      <c r="G87" s="266"/>
      <c r="H87" s="267"/>
      <c r="I87" s="267"/>
      <c r="J87" s="268"/>
      <c r="K87" s="244">
        <f t="shared" si="40"/>
        <v>77</v>
      </c>
      <c r="L87" s="245">
        <f t="shared" si="41"/>
        <v>0</v>
      </c>
      <c r="M87" s="280"/>
      <c r="N87" s="281" t="s">
        <v>110</v>
      </c>
      <c r="O87" s="323"/>
      <c r="P87" s="323"/>
      <c r="Q87" s="283" t="s">
        <v>111</v>
      </c>
      <c r="R87" s="280"/>
      <c r="S87" s="281" t="s">
        <v>110</v>
      </c>
      <c r="T87" s="323"/>
      <c r="U87" s="323"/>
      <c r="V87" s="283" t="s">
        <v>111</v>
      </c>
      <c r="W87" s="246">
        <f t="shared" si="42"/>
        <v>77</v>
      </c>
      <c r="X87" s="285"/>
      <c r="Y87" s="281" t="s">
        <v>110</v>
      </c>
      <c r="Z87" s="284"/>
      <c r="AA87" s="284"/>
      <c r="AB87" s="283" t="s">
        <v>111</v>
      </c>
      <c r="AC87" s="285"/>
      <c r="AD87" s="267" t="s">
        <v>110</v>
      </c>
      <c r="AE87" s="284"/>
      <c r="AF87" s="284"/>
      <c r="AG87" s="268" t="s">
        <v>111</v>
      </c>
      <c r="AH87" s="46"/>
      <c r="AI87" s="131">
        <f t="shared" si="43"/>
        <v>0</v>
      </c>
      <c r="AJ87" s="131">
        <f t="shared" si="44"/>
        <v>0</v>
      </c>
      <c r="AK87" s="131">
        <f t="shared" si="45"/>
        <v>0</v>
      </c>
      <c r="AL87" s="131">
        <f t="shared" si="46"/>
        <v>0</v>
      </c>
      <c r="AM87" s="131"/>
      <c r="AN87" s="131"/>
      <c r="AO87" s="143"/>
      <c r="AP87" s="131"/>
      <c r="AQ87" s="143"/>
      <c r="AR87" s="222"/>
      <c r="AS87" s="143"/>
      <c r="AT87" s="152"/>
      <c r="AU87" s="131"/>
      <c r="AV87" s="152"/>
      <c r="AW87" s="131"/>
      <c r="AX87" s="131"/>
      <c r="AY87" s="131"/>
      <c r="AZ87" s="131"/>
      <c r="BA87" s="131"/>
      <c r="BB87" s="211">
        <f t="shared" si="51"/>
        <v>0</v>
      </c>
      <c r="BC87" s="211">
        <f t="shared" si="51"/>
        <v>0</v>
      </c>
      <c r="BD87" s="211">
        <f t="shared" si="51"/>
        <v>0</v>
      </c>
      <c r="BE87" s="211">
        <f t="shared" si="51"/>
        <v>0</v>
      </c>
      <c r="BF87" s="211">
        <f t="shared" si="51"/>
        <v>0</v>
      </c>
      <c r="BG87" s="211">
        <f t="shared" si="51"/>
        <v>0</v>
      </c>
      <c r="BH87" s="211">
        <f t="shared" si="51"/>
        <v>0</v>
      </c>
      <c r="BI87" s="211">
        <f t="shared" si="51"/>
        <v>0</v>
      </c>
      <c r="BJ87" s="211">
        <f t="shared" si="51"/>
        <v>0</v>
      </c>
      <c r="BK87" s="211">
        <f t="shared" si="51"/>
        <v>0</v>
      </c>
      <c r="BL87" s="211">
        <f t="shared" si="51"/>
        <v>0</v>
      </c>
      <c r="BM87" s="211">
        <f t="shared" si="51"/>
        <v>0</v>
      </c>
      <c r="BN87" s="211">
        <f t="shared" si="51"/>
        <v>0</v>
      </c>
      <c r="BO87" s="211">
        <f t="shared" si="51"/>
        <v>0</v>
      </c>
      <c r="BP87" s="131"/>
      <c r="BQ87" s="308">
        <f t="shared" si="47"/>
        <v>0</v>
      </c>
      <c r="BR87" s="308">
        <f t="shared" si="48"/>
        <v>0</v>
      </c>
      <c r="BS87" s="131"/>
      <c r="BT87" s="131"/>
      <c r="BU87" s="131"/>
    </row>
    <row r="88" spans="1:73" s="177" customFormat="1" ht="13.8" customHeight="1" x14ac:dyDescent="0.25">
      <c r="A88" s="131"/>
      <c r="B88" s="241">
        <f t="shared" si="49"/>
        <v>78</v>
      </c>
      <c r="C88" s="242">
        <f t="shared" si="50"/>
        <v>7917.5300000000007</v>
      </c>
      <c r="D88" s="256"/>
      <c r="E88" s="257"/>
      <c r="F88" s="247">
        <f t="shared" si="39"/>
        <v>0</v>
      </c>
      <c r="G88" s="266"/>
      <c r="H88" s="267"/>
      <c r="I88" s="267"/>
      <c r="J88" s="268"/>
      <c r="K88" s="244">
        <f t="shared" si="40"/>
        <v>78</v>
      </c>
      <c r="L88" s="245">
        <f t="shared" si="41"/>
        <v>0</v>
      </c>
      <c r="M88" s="280"/>
      <c r="N88" s="281" t="s">
        <v>110</v>
      </c>
      <c r="O88" s="323"/>
      <c r="P88" s="323"/>
      <c r="Q88" s="283" t="s">
        <v>111</v>
      </c>
      <c r="R88" s="280"/>
      <c r="S88" s="281" t="s">
        <v>110</v>
      </c>
      <c r="T88" s="323"/>
      <c r="U88" s="323"/>
      <c r="V88" s="283" t="s">
        <v>111</v>
      </c>
      <c r="W88" s="246">
        <f t="shared" si="42"/>
        <v>78</v>
      </c>
      <c r="X88" s="285"/>
      <c r="Y88" s="281" t="s">
        <v>110</v>
      </c>
      <c r="Z88" s="284"/>
      <c r="AA88" s="284"/>
      <c r="AB88" s="283" t="s">
        <v>111</v>
      </c>
      <c r="AC88" s="285"/>
      <c r="AD88" s="267" t="s">
        <v>110</v>
      </c>
      <c r="AE88" s="284"/>
      <c r="AF88" s="284"/>
      <c r="AG88" s="268" t="s">
        <v>111</v>
      </c>
      <c r="AH88" s="46"/>
      <c r="AI88" s="131">
        <f t="shared" si="43"/>
        <v>0</v>
      </c>
      <c r="AJ88" s="131">
        <f t="shared" si="44"/>
        <v>0</v>
      </c>
      <c r="AK88" s="131">
        <f t="shared" si="45"/>
        <v>0</v>
      </c>
      <c r="AL88" s="131">
        <f t="shared" si="46"/>
        <v>0</v>
      </c>
      <c r="AM88" s="131"/>
      <c r="AN88" s="131"/>
      <c r="AO88" s="143"/>
      <c r="AP88" s="131"/>
      <c r="AQ88" s="143"/>
      <c r="AR88" s="222"/>
      <c r="AS88" s="143"/>
      <c r="AT88" s="152"/>
      <c r="AU88" s="131"/>
      <c r="AV88" s="152"/>
      <c r="AW88" s="131"/>
      <c r="AX88" s="131"/>
      <c r="AY88" s="131"/>
      <c r="AZ88" s="131"/>
      <c r="BA88" s="131"/>
      <c r="BB88" s="211">
        <f t="shared" si="51"/>
        <v>0</v>
      </c>
      <c r="BC88" s="211">
        <f t="shared" si="51"/>
        <v>0</v>
      </c>
      <c r="BD88" s="211">
        <f t="shared" si="51"/>
        <v>0</v>
      </c>
      <c r="BE88" s="211">
        <f t="shared" si="51"/>
        <v>0</v>
      </c>
      <c r="BF88" s="211">
        <f t="shared" si="51"/>
        <v>0</v>
      </c>
      <c r="BG88" s="211">
        <f t="shared" si="51"/>
        <v>0</v>
      </c>
      <c r="BH88" s="211">
        <f t="shared" si="51"/>
        <v>0</v>
      </c>
      <c r="BI88" s="211">
        <f t="shared" si="51"/>
        <v>0</v>
      </c>
      <c r="BJ88" s="211">
        <f t="shared" si="51"/>
        <v>0</v>
      </c>
      <c r="BK88" s="211">
        <f t="shared" si="51"/>
        <v>0</v>
      </c>
      <c r="BL88" s="211">
        <f t="shared" si="51"/>
        <v>0</v>
      </c>
      <c r="BM88" s="211">
        <f t="shared" si="51"/>
        <v>0</v>
      </c>
      <c r="BN88" s="211">
        <f t="shared" si="51"/>
        <v>0</v>
      </c>
      <c r="BO88" s="211">
        <f t="shared" si="51"/>
        <v>0</v>
      </c>
      <c r="BP88" s="131"/>
      <c r="BQ88" s="308">
        <f t="shared" si="47"/>
        <v>0</v>
      </c>
      <c r="BR88" s="308">
        <f t="shared" si="48"/>
        <v>0</v>
      </c>
      <c r="BS88" s="131"/>
      <c r="BT88" s="131"/>
      <c r="BU88" s="131"/>
    </row>
    <row r="89" spans="1:73" s="177" customFormat="1" ht="13.8" customHeight="1" x14ac:dyDescent="0.25">
      <c r="A89" s="131"/>
      <c r="B89" s="241">
        <f t="shared" si="49"/>
        <v>79</v>
      </c>
      <c r="C89" s="242">
        <f t="shared" si="50"/>
        <v>7917.5300000000007</v>
      </c>
      <c r="D89" s="256"/>
      <c r="E89" s="257"/>
      <c r="F89" s="247">
        <f t="shared" si="39"/>
        <v>0</v>
      </c>
      <c r="G89" s="266"/>
      <c r="H89" s="267"/>
      <c r="I89" s="267"/>
      <c r="J89" s="268"/>
      <c r="K89" s="244">
        <f t="shared" si="40"/>
        <v>79</v>
      </c>
      <c r="L89" s="245">
        <f t="shared" si="41"/>
        <v>0</v>
      </c>
      <c r="M89" s="280"/>
      <c r="N89" s="281" t="s">
        <v>110</v>
      </c>
      <c r="O89" s="323"/>
      <c r="P89" s="323"/>
      <c r="Q89" s="283" t="s">
        <v>111</v>
      </c>
      <c r="R89" s="280"/>
      <c r="S89" s="281" t="s">
        <v>110</v>
      </c>
      <c r="T89" s="323"/>
      <c r="U89" s="323"/>
      <c r="V89" s="283" t="s">
        <v>111</v>
      </c>
      <c r="W89" s="246">
        <f t="shared" si="42"/>
        <v>79</v>
      </c>
      <c r="X89" s="285"/>
      <c r="Y89" s="281" t="s">
        <v>110</v>
      </c>
      <c r="Z89" s="284"/>
      <c r="AA89" s="284"/>
      <c r="AB89" s="283" t="s">
        <v>111</v>
      </c>
      <c r="AC89" s="285"/>
      <c r="AD89" s="267" t="s">
        <v>110</v>
      </c>
      <c r="AE89" s="284"/>
      <c r="AF89" s="284"/>
      <c r="AG89" s="268" t="s">
        <v>111</v>
      </c>
      <c r="AH89" s="46"/>
      <c r="AI89" s="131">
        <f t="shared" si="43"/>
        <v>0</v>
      </c>
      <c r="AJ89" s="131">
        <f t="shared" si="44"/>
        <v>0</v>
      </c>
      <c r="AK89" s="131">
        <f t="shared" si="45"/>
        <v>0</v>
      </c>
      <c r="AL89" s="131">
        <f t="shared" si="46"/>
        <v>0</v>
      </c>
      <c r="AM89" s="131"/>
      <c r="AN89" s="131"/>
      <c r="AO89" s="143"/>
      <c r="AP89" s="131"/>
      <c r="AQ89" s="143"/>
      <c r="AR89" s="222"/>
      <c r="AS89" s="143"/>
      <c r="AT89" s="152"/>
      <c r="AU89" s="131"/>
      <c r="AV89" s="152"/>
      <c r="AW89" s="131"/>
      <c r="AX89" s="131"/>
      <c r="AY89" s="131"/>
      <c r="AZ89" s="131"/>
      <c r="BA89" s="131"/>
      <c r="BB89" s="211">
        <f t="shared" si="51"/>
        <v>0</v>
      </c>
      <c r="BC89" s="211">
        <f t="shared" si="51"/>
        <v>0</v>
      </c>
      <c r="BD89" s="211">
        <f t="shared" si="51"/>
        <v>0</v>
      </c>
      <c r="BE89" s="211">
        <f t="shared" si="51"/>
        <v>0</v>
      </c>
      <c r="BF89" s="211">
        <f t="shared" si="51"/>
        <v>0</v>
      </c>
      <c r="BG89" s="211">
        <f t="shared" si="51"/>
        <v>0</v>
      </c>
      <c r="BH89" s="211">
        <f t="shared" si="51"/>
        <v>0</v>
      </c>
      <c r="BI89" s="211">
        <f t="shared" si="51"/>
        <v>0</v>
      </c>
      <c r="BJ89" s="211">
        <f t="shared" si="51"/>
        <v>0</v>
      </c>
      <c r="BK89" s="211">
        <f t="shared" si="51"/>
        <v>0</v>
      </c>
      <c r="BL89" s="211">
        <f t="shared" si="51"/>
        <v>0</v>
      </c>
      <c r="BM89" s="211">
        <f t="shared" si="51"/>
        <v>0</v>
      </c>
      <c r="BN89" s="211">
        <f t="shared" si="51"/>
        <v>0</v>
      </c>
      <c r="BO89" s="211">
        <f t="shared" si="51"/>
        <v>0</v>
      </c>
      <c r="BP89" s="131"/>
      <c r="BQ89" s="308">
        <f t="shared" si="47"/>
        <v>0</v>
      </c>
      <c r="BR89" s="308">
        <f t="shared" si="48"/>
        <v>0</v>
      </c>
      <c r="BS89" s="131"/>
      <c r="BT89" s="131"/>
      <c r="BU89" s="131"/>
    </row>
    <row r="90" spans="1:73" s="177" customFormat="1" ht="13.8" customHeight="1" x14ac:dyDescent="0.25">
      <c r="A90" s="131"/>
      <c r="B90" s="241">
        <f t="shared" si="49"/>
        <v>80</v>
      </c>
      <c r="C90" s="242">
        <f t="shared" si="50"/>
        <v>7917.5300000000007</v>
      </c>
      <c r="D90" s="256"/>
      <c r="E90" s="257"/>
      <c r="F90" s="247">
        <f t="shared" si="39"/>
        <v>0</v>
      </c>
      <c r="G90" s="266"/>
      <c r="H90" s="267"/>
      <c r="I90" s="267"/>
      <c r="J90" s="268"/>
      <c r="K90" s="244">
        <f t="shared" si="40"/>
        <v>80</v>
      </c>
      <c r="L90" s="245">
        <f t="shared" si="41"/>
        <v>0</v>
      </c>
      <c r="M90" s="280"/>
      <c r="N90" s="281" t="s">
        <v>110</v>
      </c>
      <c r="O90" s="323"/>
      <c r="P90" s="323"/>
      <c r="Q90" s="283" t="s">
        <v>111</v>
      </c>
      <c r="R90" s="280"/>
      <c r="S90" s="281" t="s">
        <v>110</v>
      </c>
      <c r="T90" s="323"/>
      <c r="U90" s="323"/>
      <c r="V90" s="283" t="s">
        <v>111</v>
      </c>
      <c r="W90" s="246">
        <f t="shared" si="42"/>
        <v>80</v>
      </c>
      <c r="X90" s="285"/>
      <c r="Y90" s="281" t="s">
        <v>110</v>
      </c>
      <c r="Z90" s="284"/>
      <c r="AA90" s="284"/>
      <c r="AB90" s="283" t="s">
        <v>111</v>
      </c>
      <c r="AC90" s="285"/>
      <c r="AD90" s="267" t="s">
        <v>110</v>
      </c>
      <c r="AE90" s="284"/>
      <c r="AF90" s="284"/>
      <c r="AG90" s="268" t="s">
        <v>111</v>
      </c>
      <c r="AH90" s="46"/>
      <c r="AI90" s="131">
        <f t="shared" si="43"/>
        <v>0</v>
      </c>
      <c r="AJ90" s="131">
        <f t="shared" si="44"/>
        <v>0</v>
      </c>
      <c r="AK90" s="131">
        <f t="shared" si="45"/>
        <v>0</v>
      </c>
      <c r="AL90" s="131">
        <f t="shared" si="46"/>
        <v>0</v>
      </c>
      <c r="AM90" s="131"/>
      <c r="AN90" s="131"/>
      <c r="AO90" s="143"/>
      <c r="AP90" s="131"/>
      <c r="AQ90" s="143"/>
      <c r="AR90" s="222"/>
      <c r="AS90" s="143"/>
      <c r="AT90" s="152"/>
      <c r="AU90" s="131"/>
      <c r="AV90" s="152"/>
      <c r="AW90" s="131"/>
      <c r="AX90" s="131"/>
      <c r="AY90" s="131"/>
      <c r="AZ90" s="131"/>
      <c r="BA90" s="131"/>
      <c r="BB90" s="211">
        <f t="shared" si="51"/>
        <v>0</v>
      </c>
      <c r="BC90" s="211">
        <f t="shared" si="51"/>
        <v>0</v>
      </c>
      <c r="BD90" s="211">
        <f t="shared" si="51"/>
        <v>0</v>
      </c>
      <c r="BE90" s="211">
        <f t="shared" si="51"/>
        <v>0</v>
      </c>
      <c r="BF90" s="211">
        <f t="shared" si="51"/>
        <v>0</v>
      </c>
      <c r="BG90" s="211">
        <f t="shared" si="51"/>
        <v>0</v>
      </c>
      <c r="BH90" s="211">
        <f t="shared" si="51"/>
        <v>0</v>
      </c>
      <c r="BI90" s="211">
        <f t="shared" si="51"/>
        <v>0</v>
      </c>
      <c r="BJ90" s="211">
        <f t="shared" si="51"/>
        <v>0</v>
      </c>
      <c r="BK90" s="211">
        <f t="shared" si="51"/>
        <v>0</v>
      </c>
      <c r="BL90" s="211">
        <f t="shared" si="51"/>
        <v>0</v>
      </c>
      <c r="BM90" s="211">
        <f t="shared" si="51"/>
        <v>0</v>
      </c>
      <c r="BN90" s="211">
        <f t="shared" si="51"/>
        <v>0</v>
      </c>
      <c r="BO90" s="211">
        <f t="shared" si="51"/>
        <v>0</v>
      </c>
      <c r="BP90" s="131"/>
      <c r="BQ90" s="308">
        <f t="shared" si="47"/>
        <v>0</v>
      </c>
      <c r="BR90" s="308">
        <f t="shared" si="48"/>
        <v>0</v>
      </c>
      <c r="BS90" s="131"/>
      <c r="BT90" s="131"/>
      <c r="BU90" s="131"/>
    </row>
    <row r="91" spans="1:73" s="177" customFormat="1" ht="13.8" customHeight="1" x14ac:dyDescent="0.25">
      <c r="A91" s="131"/>
      <c r="B91" s="241">
        <f t="shared" si="49"/>
        <v>81</v>
      </c>
      <c r="C91" s="242">
        <f t="shared" si="50"/>
        <v>7917.5300000000007</v>
      </c>
      <c r="D91" s="256"/>
      <c r="E91" s="257"/>
      <c r="F91" s="247">
        <f t="shared" si="39"/>
        <v>0</v>
      </c>
      <c r="G91" s="266"/>
      <c r="H91" s="267"/>
      <c r="I91" s="267"/>
      <c r="J91" s="268"/>
      <c r="K91" s="244">
        <f t="shared" si="40"/>
        <v>81</v>
      </c>
      <c r="L91" s="245">
        <f t="shared" si="41"/>
        <v>0</v>
      </c>
      <c r="M91" s="280"/>
      <c r="N91" s="281" t="s">
        <v>110</v>
      </c>
      <c r="O91" s="323"/>
      <c r="P91" s="323"/>
      <c r="Q91" s="283" t="s">
        <v>111</v>
      </c>
      <c r="R91" s="280"/>
      <c r="S91" s="281" t="s">
        <v>110</v>
      </c>
      <c r="T91" s="323"/>
      <c r="U91" s="323"/>
      <c r="V91" s="283" t="s">
        <v>111</v>
      </c>
      <c r="W91" s="246">
        <f t="shared" si="42"/>
        <v>81</v>
      </c>
      <c r="X91" s="285"/>
      <c r="Y91" s="281" t="s">
        <v>110</v>
      </c>
      <c r="Z91" s="284"/>
      <c r="AA91" s="284"/>
      <c r="AB91" s="283" t="s">
        <v>111</v>
      </c>
      <c r="AC91" s="285"/>
      <c r="AD91" s="267" t="s">
        <v>110</v>
      </c>
      <c r="AE91" s="284"/>
      <c r="AF91" s="284"/>
      <c r="AG91" s="268" t="s">
        <v>111</v>
      </c>
      <c r="AH91" s="46"/>
      <c r="AI91" s="131">
        <f t="shared" si="43"/>
        <v>0</v>
      </c>
      <c r="AJ91" s="131">
        <f t="shared" si="44"/>
        <v>0</v>
      </c>
      <c r="AK91" s="131">
        <f t="shared" si="45"/>
        <v>0</v>
      </c>
      <c r="AL91" s="131">
        <f t="shared" si="46"/>
        <v>0</v>
      </c>
      <c r="AM91" s="131"/>
      <c r="AN91" s="131"/>
      <c r="AO91" s="143"/>
      <c r="AP91" s="131"/>
      <c r="AQ91" s="143"/>
      <c r="AR91" s="222"/>
      <c r="AS91" s="143"/>
      <c r="AT91" s="152"/>
      <c r="AU91" s="131"/>
      <c r="AV91" s="152"/>
      <c r="AW91" s="131"/>
      <c r="AX91" s="131"/>
      <c r="AY91" s="131"/>
      <c r="AZ91" s="131"/>
      <c r="BA91" s="131"/>
      <c r="BB91" s="211">
        <f t="shared" ref="BB91:BO100" si="52">IF($N91=BB$10,IF($O91 = "",$M91 * -1,$M91),0)+IF($S91=BB$10,IF($T91 = "",$R91 * -1,$R91),0)+IF($Y91=BB$10,IF($Z91 = "",$X91 * -1,$X91),0)+IF($AD91=BB$10,IF($AE91 = "",$AC91* -1,$AC91 ),0)</f>
        <v>0</v>
      </c>
      <c r="BC91" s="211">
        <f t="shared" si="52"/>
        <v>0</v>
      </c>
      <c r="BD91" s="211">
        <f t="shared" si="52"/>
        <v>0</v>
      </c>
      <c r="BE91" s="211">
        <f t="shared" si="52"/>
        <v>0</v>
      </c>
      <c r="BF91" s="211">
        <f t="shared" si="52"/>
        <v>0</v>
      </c>
      <c r="BG91" s="211">
        <f t="shared" si="52"/>
        <v>0</v>
      </c>
      <c r="BH91" s="211">
        <f t="shared" si="52"/>
        <v>0</v>
      </c>
      <c r="BI91" s="211">
        <f t="shared" si="52"/>
        <v>0</v>
      </c>
      <c r="BJ91" s="211">
        <f t="shared" si="52"/>
        <v>0</v>
      </c>
      <c r="BK91" s="211">
        <f t="shared" si="52"/>
        <v>0</v>
      </c>
      <c r="BL91" s="211">
        <f t="shared" si="52"/>
        <v>0</v>
      </c>
      <c r="BM91" s="211">
        <f t="shared" si="52"/>
        <v>0</v>
      </c>
      <c r="BN91" s="211">
        <f t="shared" si="52"/>
        <v>0</v>
      </c>
      <c r="BO91" s="211">
        <f t="shared" si="52"/>
        <v>0</v>
      </c>
      <c r="BP91" s="131"/>
      <c r="BQ91" s="308">
        <f t="shared" si="47"/>
        <v>0</v>
      </c>
      <c r="BR91" s="308">
        <f t="shared" si="48"/>
        <v>0</v>
      </c>
      <c r="BS91" s="131"/>
      <c r="BT91" s="131"/>
      <c r="BU91" s="131"/>
    </row>
    <row r="92" spans="1:73" s="177" customFormat="1" ht="13.8" customHeight="1" x14ac:dyDescent="0.25">
      <c r="A92" s="131"/>
      <c r="B92" s="241">
        <f t="shared" si="49"/>
        <v>82</v>
      </c>
      <c r="C92" s="242">
        <f t="shared" si="50"/>
        <v>7917.5300000000007</v>
      </c>
      <c r="D92" s="256"/>
      <c r="E92" s="257"/>
      <c r="F92" s="247">
        <f t="shared" si="39"/>
        <v>0</v>
      </c>
      <c r="G92" s="266"/>
      <c r="H92" s="267"/>
      <c r="I92" s="267"/>
      <c r="J92" s="268"/>
      <c r="K92" s="244">
        <f t="shared" si="40"/>
        <v>82</v>
      </c>
      <c r="L92" s="245">
        <f t="shared" si="41"/>
        <v>0</v>
      </c>
      <c r="M92" s="280"/>
      <c r="N92" s="281" t="s">
        <v>110</v>
      </c>
      <c r="O92" s="323"/>
      <c r="P92" s="323"/>
      <c r="Q92" s="283" t="s">
        <v>111</v>
      </c>
      <c r="R92" s="280"/>
      <c r="S92" s="281" t="s">
        <v>110</v>
      </c>
      <c r="T92" s="323"/>
      <c r="U92" s="323"/>
      <c r="V92" s="283" t="s">
        <v>111</v>
      </c>
      <c r="W92" s="246">
        <f t="shared" si="42"/>
        <v>82</v>
      </c>
      <c r="X92" s="285"/>
      <c r="Y92" s="281" t="s">
        <v>110</v>
      </c>
      <c r="Z92" s="284"/>
      <c r="AA92" s="284"/>
      <c r="AB92" s="283" t="s">
        <v>111</v>
      </c>
      <c r="AC92" s="285"/>
      <c r="AD92" s="267" t="s">
        <v>110</v>
      </c>
      <c r="AE92" s="284"/>
      <c r="AF92" s="284"/>
      <c r="AG92" s="268" t="s">
        <v>111</v>
      </c>
      <c r="AH92" s="46"/>
      <c r="AI92" s="131">
        <f t="shared" si="43"/>
        <v>0</v>
      </c>
      <c r="AJ92" s="131">
        <f t="shared" si="44"/>
        <v>0</v>
      </c>
      <c r="AK92" s="131">
        <f t="shared" si="45"/>
        <v>0</v>
      </c>
      <c r="AL92" s="131">
        <f t="shared" si="46"/>
        <v>0</v>
      </c>
      <c r="AM92" s="131"/>
      <c r="AN92" s="131"/>
      <c r="AO92" s="143"/>
      <c r="AP92" s="131"/>
      <c r="AQ92" s="143"/>
      <c r="AR92" s="222"/>
      <c r="AS92" s="143"/>
      <c r="AT92" s="152"/>
      <c r="AU92" s="131"/>
      <c r="AV92" s="152"/>
      <c r="AW92" s="131"/>
      <c r="AX92" s="131"/>
      <c r="AY92" s="131"/>
      <c r="AZ92" s="131"/>
      <c r="BA92" s="131"/>
      <c r="BB92" s="211">
        <f t="shared" si="52"/>
        <v>0</v>
      </c>
      <c r="BC92" s="211">
        <f t="shared" si="52"/>
        <v>0</v>
      </c>
      <c r="BD92" s="211">
        <f t="shared" si="52"/>
        <v>0</v>
      </c>
      <c r="BE92" s="211">
        <f t="shared" si="52"/>
        <v>0</v>
      </c>
      <c r="BF92" s="211">
        <f t="shared" si="52"/>
        <v>0</v>
      </c>
      <c r="BG92" s="211">
        <f t="shared" si="52"/>
        <v>0</v>
      </c>
      <c r="BH92" s="211">
        <f t="shared" si="52"/>
        <v>0</v>
      </c>
      <c r="BI92" s="211">
        <f t="shared" si="52"/>
        <v>0</v>
      </c>
      <c r="BJ92" s="211">
        <f t="shared" si="52"/>
        <v>0</v>
      </c>
      <c r="BK92" s="211">
        <f t="shared" si="52"/>
        <v>0</v>
      </c>
      <c r="BL92" s="211">
        <f t="shared" si="52"/>
        <v>0</v>
      </c>
      <c r="BM92" s="211">
        <f t="shared" si="52"/>
        <v>0</v>
      </c>
      <c r="BN92" s="211">
        <f t="shared" si="52"/>
        <v>0</v>
      </c>
      <c r="BO92" s="211">
        <f t="shared" si="52"/>
        <v>0</v>
      </c>
      <c r="BP92" s="131"/>
      <c r="BQ92" s="308">
        <f t="shared" si="47"/>
        <v>0</v>
      </c>
      <c r="BR92" s="308">
        <f t="shared" si="48"/>
        <v>0</v>
      </c>
      <c r="BS92" s="131"/>
      <c r="BT92" s="131"/>
      <c r="BU92" s="131"/>
    </row>
    <row r="93" spans="1:73" s="177" customFormat="1" ht="13.8" customHeight="1" x14ac:dyDescent="0.25">
      <c r="A93" s="131"/>
      <c r="B93" s="241">
        <f t="shared" si="49"/>
        <v>83</v>
      </c>
      <c r="C93" s="242">
        <f t="shared" si="50"/>
        <v>7917.5300000000007</v>
      </c>
      <c r="D93" s="256"/>
      <c r="E93" s="257"/>
      <c r="F93" s="247">
        <f t="shared" si="39"/>
        <v>0</v>
      </c>
      <c r="G93" s="266"/>
      <c r="H93" s="267"/>
      <c r="I93" s="267"/>
      <c r="J93" s="268"/>
      <c r="K93" s="244">
        <f t="shared" si="40"/>
        <v>83</v>
      </c>
      <c r="L93" s="245">
        <f t="shared" si="41"/>
        <v>0</v>
      </c>
      <c r="M93" s="280"/>
      <c r="N93" s="281" t="s">
        <v>110</v>
      </c>
      <c r="O93" s="323"/>
      <c r="P93" s="323"/>
      <c r="Q93" s="283" t="s">
        <v>111</v>
      </c>
      <c r="R93" s="280"/>
      <c r="S93" s="281" t="s">
        <v>110</v>
      </c>
      <c r="T93" s="323"/>
      <c r="U93" s="323"/>
      <c r="V93" s="283" t="s">
        <v>111</v>
      </c>
      <c r="W93" s="246">
        <f t="shared" si="42"/>
        <v>83</v>
      </c>
      <c r="X93" s="285"/>
      <c r="Y93" s="281" t="s">
        <v>110</v>
      </c>
      <c r="Z93" s="284"/>
      <c r="AA93" s="284"/>
      <c r="AB93" s="283" t="s">
        <v>111</v>
      </c>
      <c r="AC93" s="285"/>
      <c r="AD93" s="267" t="s">
        <v>110</v>
      </c>
      <c r="AE93" s="284"/>
      <c r="AF93" s="284"/>
      <c r="AG93" s="268" t="s">
        <v>111</v>
      </c>
      <c r="AH93" s="46"/>
      <c r="AI93" s="131">
        <f t="shared" si="43"/>
        <v>0</v>
      </c>
      <c r="AJ93" s="131">
        <f t="shared" si="44"/>
        <v>0</v>
      </c>
      <c r="AK93" s="131">
        <f t="shared" si="45"/>
        <v>0</v>
      </c>
      <c r="AL93" s="131">
        <f t="shared" si="46"/>
        <v>0</v>
      </c>
      <c r="AM93" s="131"/>
      <c r="AN93" s="131"/>
      <c r="AO93" s="143"/>
      <c r="AP93" s="131"/>
      <c r="AQ93" s="143"/>
      <c r="AR93" s="222"/>
      <c r="AS93" s="143"/>
      <c r="AT93" s="152"/>
      <c r="AU93" s="131"/>
      <c r="AV93" s="152"/>
      <c r="AW93" s="131"/>
      <c r="AX93" s="131"/>
      <c r="AY93" s="131"/>
      <c r="AZ93" s="131"/>
      <c r="BA93" s="131"/>
      <c r="BB93" s="211">
        <f t="shared" si="52"/>
        <v>0</v>
      </c>
      <c r="BC93" s="211">
        <f t="shared" si="52"/>
        <v>0</v>
      </c>
      <c r="BD93" s="211">
        <f t="shared" si="52"/>
        <v>0</v>
      </c>
      <c r="BE93" s="211">
        <f t="shared" si="52"/>
        <v>0</v>
      </c>
      <c r="BF93" s="211">
        <f t="shared" si="52"/>
        <v>0</v>
      </c>
      <c r="BG93" s="211">
        <f t="shared" si="52"/>
        <v>0</v>
      </c>
      <c r="BH93" s="211">
        <f t="shared" si="52"/>
        <v>0</v>
      </c>
      <c r="BI93" s="211">
        <f t="shared" si="52"/>
        <v>0</v>
      </c>
      <c r="BJ93" s="211">
        <f t="shared" si="52"/>
        <v>0</v>
      </c>
      <c r="BK93" s="211">
        <f t="shared" si="52"/>
        <v>0</v>
      </c>
      <c r="BL93" s="211">
        <f t="shared" si="52"/>
        <v>0</v>
      </c>
      <c r="BM93" s="211">
        <f t="shared" si="52"/>
        <v>0</v>
      </c>
      <c r="BN93" s="211">
        <f t="shared" si="52"/>
        <v>0</v>
      </c>
      <c r="BO93" s="211">
        <f t="shared" si="52"/>
        <v>0</v>
      </c>
      <c r="BP93" s="131"/>
      <c r="BQ93" s="308">
        <f t="shared" si="47"/>
        <v>0</v>
      </c>
      <c r="BR93" s="308">
        <f t="shared" si="48"/>
        <v>0</v>
      </c>
      <c r="BS93" s="131"/>
      <c r="BT93" s="131"/>
      <c r="BU93" s="131"/>
    </row>
    <row r="94" spans="1:73" s="177" customFormat="1" ht="13.8" customHeight="1" x14ac:dyDescent="0.25">
      <c r="A94" s="131"/>
      <c r="B94" s="241">
        <f t="shared" si="49"/>
        <v>84</v>
      </c>
      <c r="C94" s="242">
        <f t="shared" si="50"/>
        <v>7917.5300000000007</v>
      </c>
      <c r="D94" s="256"/>
      <c r="E94" s="257"/>
      <c r="F94" s="247">
        <f t="shared" si="39"/>
        <v>0</v>
      </c>
      <c r="G94" s="266"/>
      <c r="H94" s="267"/>
      <c r="I94" s="267"/>
      <c r="J94" s="268"/>
      <c r="K94" s="244">
        <f t="shared" si="40"/>
        <v>84</v>
      </c>
      <c r="L94" s="245">
        <f t="shared" si="41"/>
        <v>0</v>
      </c>
      <c r="M94" s="280"/>
      <c r="N94" s="281" t="s">
        <v>110</v>
      </c>
      <c r="O94" s="323"/>
      <c r="P94" s="323"/>
      <c r="Q94" s="283" t="s">
        <v>111</v>
      </c>
      <c r="R94" s="280"/>
      <c r="S94" s="281" t="s">
        <v>110</v>
      </c>
      <c r="T94" s="323"/>
      <c r="U94" s="323"/>
      <c r="V94" s="283" t="s">
        <v>111</v>
      </c>
      <c r="W94" s="246">
        <f t="shared" si="42"/>
        <v>84</v>
      </c>
      <c r="X94" s="285"/>
      <c r="Y94" s="281" t="s">
        <v>110</v>
      </c>
      <c r="Z94" s="284"/>
      <c r="AA94" s="284"/>
      <c r="AB94" s="283" t="s">
        <v>111</v>
      </c>
      <c r="AC94" s="285"/>
      <c r="AD94" s="267" t="s">
        <v>110</v>
      </c>
      <c r="AE94" s="284"/>
      <c r="AF94" s="284"/>
      <c r="AG94" s="268" t="s">
        <v>111</v>
      </c>
      <c r="AH94" s="46"/>
      <c r="AI94" s="131">
        <f t="shared" si="43"/>
        <v>0</v>
      </c>
      <c r="AJ94" s="131">
        <f t="shared" si="44"/>
        <v>0</v>
      </c>
      <c r="AK94" s="131">
        <f t="shared" si="45"/>
        <v>0</v>
      </c>
      <c r="AL94" s="131">
        <f t="shared" si="46"/>
        <v>0</v>
      </c>
      <c r="AM94" s="131"/>
      <c r="AN94" s="131"/>
      <c r="AO94" s="143"/>
      <c r="AP94" s="131"/>
      <c r="AQ94" s="143"/>
      <c r="AR94" s="222"/>
      <c r="AS94" s="143"/>
      <c r="AT94" s="152"/>
      <c r="AU94" s="131"/>
      <c r="AV94" s="152"/>
      <c r="AW94" s="131"/>
      <c r="AX94" s="131"/>
      <c r="AY94" s="131"/>
      <c r="AZ94" s="131"/>
      <c r="BA94" s="131"/>
      <c r="BB94" s="211">
        <f t="shared" si="52"/>
        <v>0</v>
      </c>
      <c r="BC94" s="211">
        <f t="shared" si="52"/>
        <v>0</v>
      </c>
      <c r="BD94" s="211">
        <f t="shared" si="52"/>
        <v>0</v>
      </c>
      <c r="BE94" s="211">
        <f t="shared" si="52"/>
        <v>0</v>
      </c>
      <c r="BF94" s="211">
        <f t="shared" si="52"/>
        <v>0</v>
      </c>
      <c r="BG94" s="211">
        <f t="shared" si="52"/>
        <v>0</v>
      </c>
      <c r="BH94" s="211">
        <f t="shared" si="52"/>
        <v>0</v>
      </c>
      <c r="BI94" s="211">
        <f t="shared" si="52"/>
        <v>0</v>
      </c>
      <c r="BJ94" s="211">
        <f t="shared" si="52"/>
        <v>0</v>
      </c>
      <c r="BK94" s="211">
        <f t="shared" si="52"/>
        <v>0</v>
      </c>
      <c r="BL94" s="211">
        <f t="shared" si="52"/>
        <v>0</v>
      </c>
      <c r="BM94" s="211">
        <f t="shared" si="52"/>
        <v>0</v>
      </c>
      <c r="BN94" s="211">
        <f t="shared" si="52"/>
        <v>0</v>
      </c>
      <c r="BO94" s="211">
        <f t="shared" si="52"/>
        <v>0</v>
      </c>
      <c r="BP94" s="131"/>
      <c r="BQ94" s="308">
        <f t="shared" si="47"/>
        <v>0</v>
      </c>
      <c r="BR94" s="308">
        <f t="shared" si="48"/>
        <v>0</v>
      </c>
      <c r="BS94" s="131"/>
      <c r="BT94" s="131"/>
      <c r="BU94" s="131"/>
    </row>
    <row r="95" spans="1:73" s="177" customFormat="1" ht="13.8" customHeight="1" x14ac:dyDescent="0.25">
      <c r="A95" s="131"/>
      <c r="B95" s="241">
        <f t="shared" si="49"/>
        <v>85</v>
      </c>
      <c r="C95" s="242">
        <f t="shared" si="50"/>
        <v>7917.5300000000007</v>
      </c>
      <c r="D95" s="256"/>
      <c r="E95" s="257"/>
      <c r="F95" s="247">
        <f t="shared" si="39"/>
        <v>0</v>
      </c>
      <c r="G95" s="266"/>
      <c r="H95" s="267"/>
      <c r="I95" s="267"/>
      <c r="J95" s="268"/>
      <c r="K95" s="244">
        <f t="shared" si="40"/>
        <v>85</v>
      </c>
      <c r="L95" s="245">
        <f t="shared" si="41"/>
        <v>0</v>
      </c>
      <c r="M95" s="280"/>
      <c r="N95" s="281" t="s">
        <v>110</v>
      </c>
      <c r="O95" s="323"/>
      <c r="P95" s="323"/>
      <c r="Q95" s="283" t="s">
        <v>111</v>
      </c>
      <c r="R95" s="280"/>
      <c r="S95" s="281" t="s">
        <v>110</v>
      </c>
      <c r="T95" s="323"/>
      <c r="U95" s="323"/>
      <c r="V95" s="283" t="s">
        <v>111</v>
      </c>
      <c r="W95" s="246">
        <f t="shared" si="42"/>
        <v>85</v>
      </c>
      <c r="X95" s="285"/>
      <c r="Y95" s="281" t="s">
        <v>110</v>
      </c>
      <c r="Z95" s="284"/>
      <c r="AA95" s="284"/>
      <c r="AB95" s="283" t="s">
        <v>111</v>
      </c>
      <c r="AC95" s="285"/>
      <c r="AD95" s="267" t="s">
        <v>110</v>
      </c>
      <c r="AE95" s="284"/>
      <c r="AF95" s="284"/>
      <c r="AG95" s="268" t="s">
        <v>111</v>
      </c>
      <c r="AH95" s="46"/>
      <c r="AI95" s="131">
        <f t="shared" si="43"/>
        <v>0</v>
      </c>
      <c r="AJ95" s="131">
        <f t="shared" si="44"/>
        <v>0</v>
      </c>
      <c r="AK95" s="131">
        <f t="shared" si="45"/>
        <v>0</v>
      </c>
      <c r="AL95" s="131">
        <f t="shared" si="46"/>
        <v>0</v>
      </c>
      <c r="AM95" s="131"/>
      <c r="AN95" s="131"/>
      <c r="AO95" s="143"/>
      <c r="AP95" s="131"/>
      <c r="AQ95" s="143"/>
      <c r="AR95" s="222"/>
      <c r="AS95" s="143"/>
      <c r="AT95" s="152"/>
      <c r="AU95" s="131"/>
      <c r="AV95" s="152"/>
      <c r="AW95" s="131"/>
      <c r="AX95" s="131"/>
      <c r="AY95" s="131"/>
      <c r="AZ95" s="131"/>
      <c r="BA95" s="131"/>
      <c r="BB95" s="211">
        <f t="shared" si="52"/>
        <v>0</v>
      </c>
      <c r="BC95" s="211">
        <f t="shared" si="52"/>
        <v>0</v>
      </c>
      <c r="BD95" s="211">
        <f t="shared" si="52"/>
        <v>0</v>
      </c>
      <c r="BE95" s="211">
        <f t="shared" si="52"/>
        <v>0</v>
      </c>
      <c r="BF95" s="211">
        <f t="shared" si="52"/>
        <v>0</v>
      </c>
      <c r="BG95" s="211">
        <f t="shared" si="52"/>
        <v>0</v>
      </c>
      <c r="BH95" s="211">
        <f t="shared" si="52"/>
        <v>0</v>
      </c>
      <c r="BI95" s="211">
        <f t="shared" si="52"/>
        <v>0</v>
      </c>
      <c r="BJ95" s="211">
        <f t="shared" si="52"/>
        <v>0</v>
      </c>
      <c r="BK95" s="211">
        <f t="shared" si="52"/>
        <v>0</v>
      </c>
      <c r="BL95" s="211">
        <f t="shared" si="52"/>
        <v>0</v>
      </c>
      <c r="BM95" s="211">
        <f t="shared" si="52"/>
        <v>0</v>
      </c>
      <c r="BN95" s="211">
        <f t="shared" si="52"/>
        <v>0</v>
      </c>
      <c r="BO95" s="211">
        <f t="shared" si="52"/>
        <v>0</v>
      </c>
      <c r="BP95" s="131"/>
      <c r="BQ95" s="308">
        <f t="shared" si="47"/>
        <v>0</v>
      </c>
      <c r="BR95" s="308">
        <f t="shared" si="48"/>
        <v>0</v>
      </c>
      <c r="BS95" s="131"/>
      <c r="BT95" s="131"/>
      <c r="BU95" s="131"/>
    </row>
    <row r="96" spans="1:73" s="177" customFormat="1" ht="13.8" customHeight="1" x14ac:dyDescent="0.25">
      <c r="A96" s="131"/>
      <c r="B96" s="241">
        <f t="shared" si="49"/>
        <v>86</v>
      </c>
      <c r="C96" s="242">
        <f t="shared" si="50"/>
        <v>7917.5300000000007</v>
      </c>
      <c r="D96" s="256"/>
      <c r="E96" s="257"/>
      <c r="F96" s="247">
        <f t="shared" si="39"/>
        <v>0</v>
      </c>
      <c r="G96" s="266"/>
      <c r="H96" s="267"/>
      <c r="I96" s="267"/>
      <c r="J96" s="268"/>
      <c r="K96" s="244">
        <f t="shared" si="40"/>
        <v>86</v>
      </c>
      <c r="L96" s="245">
        <f t="shared" si="41"/>
        <v>0</v>
      </c>
      <c r="M96" s="280"/>
      <c r="N96" s="281" t="s">
        <v>110</v>
      </c>
      <c r="O96" s="323"/>
      <c r="P96" s="323"/>
      <c r="Q96" s="283" t="s">
        <v>111</v>
      </c>
      <c r="R96" s="280"/>
      <c r="S96" s="281" t="s">
        <v>110</v>
      </c>
      <c r="T96" s="323"/>
      <c r="U96" s="323"/>
      <c r="V96" s="283" t="s">
        <v>111</v>
      </c>
      <c r="W96" s="246">
        <f t="shared" si="42"/>
        <v>86</v>
      </c>
      <c r="X96" s="285"/>
      <c r="Y96" s="281" t="s">
        <v>110</v>
      </c>
      <c r="Z96" s="284"/>
      <c r="AA96" s="284"/>
      <c r="AB96" s="283" t="s">
        <v>111</v>
      </c>
      <c r="AC96" s="285"/>
      <c r="AD96" s="267" t="s">
        <v>110</v>
      </c>
      <c r="AE96" s="284"/>
      <c r="AF96" s="284"/>
      <c r="AG96" s="268" t="s">
        <v>111</v>
      </c>
      <c r="AH96" s="46"/>
      <c r="AI96" s="131">
        <f t="shared" si="43"/>
        <v>0</v>
      </c>
      <c r="AJ96" s="131">
        <f t="shared" si="44"/>
        <v>0</v>
      </c>
      <c r="AK96" s="131">
        <f t="shared" si="45"/>
        <v>0</v>
      </c>
      <c r="AL96" s="131">
        <f t="shared" si="46"/>
        <v>0</v>
      </c>
      <c r="AM96" s="131"/>
      <c r="AN96" s="131"/>
      <c r="AO96" s="143"/>
      <c r="AP96" s="131"/>
      <c r="AQ96" s="143"/>
      <c r="AR96" s="222"/>
      <c r="AS96" s="143"/>
      <c r="AT96" s="152"/>
      <c r="AU96" s="131"/>
      <c r="AV96" s="152"/>
      <c r="AW96" s="131"/>
      <c r="AX96" s="131"/>
      <c r="AY96" s="131"/>
      <c r="AZ96" s="131"/>
      <c r="BA96" s="131"/>
      <c r="BB96" s="211">
        <f t="shared" si="52"/>
        <v>0</v>
      </c>
      <c r="BC96" s="211">
        <f t="shared" si="52"/>
        <v>0</v>
      </c>
      <c r="BD96" s="211">
        <f t="shared" si="52"/>
        <v>0</v>
      </c>
      <c r="BE96" s="211">
        <f t="shared" si="52"/>
        <v>0</v>
      </c>
      <c r="BF96" s="211">
        <f t="shared" si="52"/>
        <v>0</v>
      </c>
      <c r="BG96" s="211">
        <f t="shared" si="52"/>
        <v>0</v>
      </c>
      <c r="BH96" s="211">
        <f t="shared" si="52"/>
        <v>0</v>
      </c>
      <c r="BI96" s="211">
        <f t="shared" si="52"/>
        <v>0</v>
      </c>
      <c r="BJ96" s="211">
        <f t="shared" si="52"/>
        <v>0</v>
      </c>
      <c r="BK96" s="211">
        <f t="shared" si="52"/>
        <v>0</v>
      </c>
      <c r="BL96" s="211">
        <f t="shared" si="52"/>
        <v>0</v>
      </c>
      <c r="BM96" s="211">
        <f t="shared" si="52"/>
        <v>0</v>
      </c>
      <c r="BN96" s="211">
        <f t="shared" si="52"/>
        <v>0</v>
      </c>
      <c r="BO96" s="211">
        <f t="shared" si="52"/>
        <v>0</v>
      </c>
      <c r="BP96" s="131"/>
      <c r="BQ96" s="308">
        <f t="shared" si="47"/>
        <v>0</v>
      </c>
      <c r="BR96" s="308">
        <f t="shared" si="48"/>
        <v>0</v>
      </c>
      <c r="BS96" s="131"/>
      <c r="BT96" s="131"/>
      <c r="BU96" s="131"/>
    </row>
    <row r="97" spans="1:73" s="177" customFormat="1" ht="13.8" customHeight="1" x14ac:dyDescent="0.25">
      <c r="A97" s="131"/>
      <c r="B97" s="241">
        <f t="shared" si="49"/>
        <v>87</v>
      </c>
      <c r="C97" s="242">
        <f t="shared" si="50"/>
        <v>7917.5300000000007</v>
      </c>
      <c r="D97" s="256"/>
      <c r="E97" s="257"/>
      <c r="F97" s="247">
        <f t="shared" si="39"/>
        <v>0</v>
      </c>
      <c r="G97" s="266"/>
      <c r="H97" s="267"/>
      <c r="I97" s="267"/>
      <c r="J97" s="268"/>
      <c r="K97" s="244">
        <f t="shared" si="40"/>
        <v>87</v>
      </c>
      <c r="L97" s="245">
        <f t="shared" si="41"/>
        <v>0</v>
      </c>
      <c r="M97" s="280"/>
      <c r="N97" s="281" t="s">
        <v>110</v>
      </c>
      <c r="O97" s="323"/>
      <c r="P97" s="323"/>
      <c r="Q97" s="283" t="s">
        <v>111</v>
      </c>
      <c r="R97" s="280"/>
      <c r="S97" s="281" t="s">
        <v>110</v>
      </c>
      <c r="T97" s="323"/>
      <c r="U97" s="323"/>
      <c r="V97" s="283" t="s">
        <v>111</v>
      </c>
      <c r="W97" s="246">
        <f t="shared" si="42"/>
        <v>87</v>
      </c>
      <c r="X97" s="285"/>
      <c r="Y97" s="281" t="s">
        <v>110</v>
      </c>
      <c r="Z97" s="284"/>
      <c r="AA97" s="284"/>
      <c r="AB97" s="283" t="s">
        <v>111</v>
      </c>
      <c r="AC97" s="285"/>
      <c r="AD97" s="267" t="s">
        <v>110</v>
      </c>
      <c r="AE97" s="284"/>
      <c r="AF97" s="284"/>
      <c r="AG97" s="268" t="s">
        <v>111</v>
      </c>
      <c r="AH97" s="46"/>
      <c r="AI97" s="131">
        <f t="shared" si="43"/>
        <v>0</v>
      </c>
      <c r="AJ97" s="131">
        <f t="shared" si="44"/>
        <v>0</v>
      </c>
      <c r="AK97" s="131">
        <f t="shared" si="45"/>
        <v>0</v>
      </c>
      <c r="AL97" s="131">
        <f t="shared" si="46"/>
        <v>0</v>
      </c>
      <c r="AM97" s="131"/>
      <c r="AN97" s="131"/>
      <c r="AO97" s="143"/>
      <c r="AP97" s="131"/>
      <c r="AQ97" s="143"/>
      <c r="AR97" s="222"/>
      <c r="AS97" s="143"/>
      <c r="AT97" s="152"/>
      <c r="AU97" s="131"/>
      <c r="AV97" s="152"/>
      <c r="AW97" s="131"/>
      <c r="AX97" s="131"/>
      <c r="AY97" s="131"/>
      <c r="AZ97" s="131"/>
      <c r="BA97" s="131"/>
      <c r="BB97" s="211">
        <f t="shared" si="52"/>
        <v>0</v>
      </c>
      <c r="BC97" s="211">
        <f t="shared" si="52"/>
        <v>0</v>
      </c>
      <c r="BD97" s="211">
        <f t="shared" si="52"/>
        <v>0</v>
      </c>
      <c r="BE97" s="211">
        <f t="shared" si="52"/>
        <v>0</v>
      </c>
      <c r="BF97" s="211">
        <f t="shared" si="52"/>
        <v>0</v>
      </c>
      <c r="BG97" s="211">
        <f t="shared" si="52"/>
        <v>0</v>
      </c>
      <c r="BH97" s="211">
        <f t="shared" si="52"/>
        <v>0</v>
      </c>
      <c r="BI97" s="211">
        <f t="shared" si="52"/>
        <v>0</v>
      </c>
      <c r="BJ97" s="211">
        <f t="shared" si="52"/>
        <v>0</v>
      </c>
      <c r="BK97" s="211">
        <f t="shared" si="52"/>
        <v>0</v>
      </c>
      <c r="BL97" s="211">
        <f t="shared" si="52"/>
        <v>0</v>
      </c>
      <c r="BM97" s="211">
        <f t="shared" si="52"/>
        <v>0</v>
      </c>
      <c r="BN97" s="211">
        <f t="shared" si="52"/>
        <v>0</v>
      </c>
      <c r="BO97" s="211">
        <f t="shared" si="52"/>
        <v>0</v>
      </c>
      <c r="BP97" s="131"/>
      <c r="BQ97" s="308">
        <f t="shared" si="47"/>
        <v>0</v>
      </c>
      <c r="BR97" s="308">
        <f t="shared" si="48"/>
        <v>0</v>
      </c>
      <c r="BS97" s="131"/>
      <c r="BT97" s="131"/>
      <c r="BU97" s="131"/>
    </row>
    <row r="98" spans="1:73" s="177" customFormat="1" ht="13.8" customHeight="1" x14ac:dyDescent="0.25">
      <c r="A98" s="131"/>
      <c r="B98" s="241">
        <f t="shared" si="49"/>
        <v>88</v>
      </c>
      <c r="C98" s="242">
        <f t="shared" si="50"/>
        <v>7917.5300000000007</v>
      </c>
      <c r="D98" s="256"/>
      <c r="E98" s="257"/>
      <c r="F98" s="247">
        <f t="shared" si="39"/>
        <v>0</v>
      </c>
      <c r="G98" s="266"/>
      <c r="H98" s="267"/>
      <c r="I98" s="267"/>
      <c r="J98" s="268"/>
      <c r="K98" s="244">
        <f t="shared" si="40"/>
        <v>88</v>
      </c>
      <c r="L98" s="245">
        <f t="shared" si="41"/>
        <v>0</v>
      </c>
      <c r="M98" s="280"/>
      <c r="N98" s="281" t="s">
        <v>110</v>
      </c>
      <c r="O98" s="323"/>
      <c r="P98" s="323"/>
      <c r="Q98" s="283" t="s">
        <v>111</v>
      </c>
      <c r="R98" s="280"/>
      <c r="S98" s="281" t="s">
        <v>110</v>
      </c>
      <c r="T98" s="323"/>
      <c r="U98" s="323"/>
      <c r="V98" s="283" t="s">
        <v>111</v>
      </c>
      <c r="W98" s="246">
        <f t="shared" si="42"/>
        <v>88</v>
      </c>
      <c r="X98" s="285"/>
      <c r="Y98" s="281" t="s">
        <v>110</v>
      </c>
      <c r="Z98" s="284"/>
      <c r="AA98" s="284"/>
      <c r="AB98" s="283" t="s">
        <v>111</v>
      </c>
      <c r="AC98" s="285"/>
      <c r="AD98" s="267" t="s">
        <v>110</v>
      </c>
      <c r="AE98" s="284"/>
      <c r="AF98" s="284"/>
      <c r="AG98" s="268" t="s">
        <v>111</v>
      </c>
      <c r="AH98" s="46"/>
      <c r="AI98" s="131">
        <f t="shared" si="43"/>
        <v>0</v>
      </c>
      <c r="AJ98" s="131">
        <f t="shared" si="44"/>
        <v>0</v>
      </c>
      <c r="AK98" s="131">
        <f t="shared" si="45"/>
        <v>0</v>
      </c>
      <c r="AL98" s="131">
        <f t="shared" si="46"/>
        <v>0</v>
      </c>
      <c r="AM98" s="131"/>
      <c r="AN98" s="131"/>
      <c r="AO98" s="143"/>
      <c r="AP98" s="131"/>
      <c r="AQ98" s="143"/>
      <c r="AR98" s="222"/>
      <c r="AS98" s="143"/>
      <c r="AT98" s="152"/>
      <c r="AU98" s="131"/>
      <c r="AV98" s="152"/>
      <c r="AW98" s="131"/>
      <c r="AX98" s="131"/>
      <c r="AY98" s="131"/>
      <c r="AZ98" s="131"/>
      <c r="BA98" s="131"/>
      <c r="BB98" s="211">
        <f t="shared" si="52"/>
        <v>0</v>
      </c>
      <c r="BC98" s="211">
        <f t="shared" si="52"/>
        <v>0</v>
      </c>
      <c r="BD98" s="211">
        <f t="shared" si="52"/>
        <v>0</v>
      </c>
      <c r="BE98" s="211">
        <f t="shared" si="52"/>
        <v>0</v>
      </c>
      <c r="BF98" s="211">
        <f t="shared" si="52"/>
        <v>0</v>
      </c>
      <c r="BG98" s="211">
        <f t="shared" si="52"/>
        <v>0</v>
      </c>
      <c r="BH98" s="211">
        <f t="shared" si="52"/>
        <v>0</v>
      </c>
      <c r="BI98" s="211">
        <f t="shared" si="52"/>
        <v>0</v>
      </c>
      <c r="BJ98" s="211">
        <f t="shared" si="52"/>
        <v>0</v>
      </c>
      <c r="BK98" s="211">
        <f t="shared" si="52"/>
        <v>0</v>
      </c>
      <c r="BL98" s="211">
        <f t="shared" si="52"/>
        <v>0</v>
      </c>
      <c r="BM98" s="211">
        <f t="shared" si="52"/>
        <v>0</v>
      </c>
      <c r="BN98" s="211">
        <f t="shared" si="52"/>
        <v>0</v>
      </c>
      <c r="BO98" s="211">
        <f t="shared" si="52"/>
        <v>0</v>
      </c>
      <c r="BP98" s="131"/>
      <c r="BQ98" s="308">
        <f t="shared" si="47"/>
        <v>0</v>
      </c>
      <c r="BR98" s="308">
        <f t="shared" si="48"/>
        <v>0</v>
      </c>
      <c r="BS98" s="131"/>
      <c r="BT98" s="131"/>
      <c r="BU98" s="131"/>
    </row>
    <row r="99" spans="1:73" s="177" customFormat="1" ht="13.8" customHeight="1" x14ac:dyDescent="0.25">
      <c r="A99" s="131"/>
      <c r="B99" s="241">
        <f t="shared" si="49"/>
        <v>89</v>
      </c>
      <c r="C99" s="242">
        <f t="shared" si="50"/>
        <v>7917.5300000000007</v>
      </c>
      <c r="D99" s="256"/>
      <c r="E99" s="257"/>
      <c r="F99" s="247">
        <f t="shared" si="39"/>
        <v>0</v>
      </c>
      <c r="G99" s="266"/>
      <c r="H99" s="267"/>
      <c r="I99" s="267"/>
      <c r="J99" s="268"/>
      <c r="K99" s="244">
        <f t="shared" si="40"/>
        <v>89</v>
      </c>
      <c r="L99" s="245">
        <f t="shared" si="41"/>
        <v>0</v>
      </c>
      <c r="M99" s="280"/>
      <c r="N99" s="281" t="s">
        <v>110</v>
      </c>
      <c r="O99" s="323"/>
      <c r="P99" s="323"/>
      <c r="Q99" s="283" t="s">
        <v>111</v>
      </c>
      <c r="R99" s="280"/>
      <c r="S99" s="281" t="s">
        <v>110</v>
      </c>
      <c r="T99" s="323"/>
      <c r="U99" s="323"/>
      <c r="V99" s="283" t="s">
        <v>111</v>
      </c>
      <c r="W99" s="246">
        <f t="shared" si="42"/>
        <v>89</v>
      </c>
      <c r="X99" s="285"/>
      <c r="Y99" s="281" t="s">
        <v>110</v>
      </c>
      <c r="Z99" s="284"/>
      <c r="AA99" s="284"/>
      <c r="AB99" s="283" t="s">
        <v>111</v>
      </c>
      <c r="AC99" s="285"/>
      <c r="AD99" s="267" t="s">
        <v>110</v>
      </c>
      <c r="AE99" s="284"/>
      <c r="AF99" s="284"/>
      <c r="AG99" s="268" t="s">
        <v>111</v>
      </c>
      <c r="AH99" s="46"/>
      <c r="AI99" s="131">
        <f t="shared" si="43"/>
        <v>0</v>
      </c>
      <c r="AJ99" s="131">
        <f t="shared" si="44"/>
        <v>0</v>
      </c>
      <c r="AK99" s="131">
        <f t="shared" si="45"/>
        <v>0</v>
      </c>
      <c r="AL99" s="131">
        <f t="shared" si="46"/>
        <v>0</v>
      </c>
      <c r="AM99" s="131"/>
      <c r="AN99" s="131"/>
      <c r="AO99" s="143"/>
      <c r="AP99" s="131"/>
      <c r="AQ99" s="143"/>
      <c r="AR99" s="222"/>
      <c r="AS99" s="143"/>
      <c r="AT99" s="152"/>
      <c r="AU99" s="131"/>
      <c r="AV99" s="152"/>
      <c r="AW99" s="131"/>
      <c r="AX99" s="131"/>
      <c r="AY99" s="131"/>
      <c r="AZ99" s="131"/>
      <c r="BA99" s="131"/>
      <c r="BB99" s="211">
        <f t="shared" si="52"/>
        <v>0</v>
      </c>
      <c r="BC99" s="211">
        <f t="shared" si="52"/>
        <v>0</v>
      </c>
      <c r="BD99" s="211">
        <f t="shared" si="52"/>
        <v>0</v>
      </c>
      <c r="BE99" s="211">
        <f t="shared" si="52"/>
        <v>0</v>
      </c>
      <c r="BF99" s="211">
        <f t="shared" si="52"/>
        <v>0</v>
      </c>
      <c r="BG99" s="211">
        <f t="shared" si="52"/>
        <v>0</v>
      </c>
      <c r="BH99" s="211">
        <f t="shared" si="52"/>
        <v>0</v>
      </c>
      <c r="BI99" s="211">
        <f t="shared" si="52"/>
        <v>0</v>
      </c>
      <c r="BJ99" s="211">
        <f t="shared" si="52"/>
        <v>0</v>
      </c>
      <c r="BK99" s="211">
        <f t="shared" si="52"/>
        <v>0</v>
      </c>
      <c r="BL99" s="211">
        <f t="shared" si="52"/>
        <v>0</v>
      </c>
      <c r="BM99" s="211">
        <f t="shared" si="52"/>
        <v>0</v>
      </c>
      <c r="BN99" s="211">
        <f t="shared" si="52"/>
        <v>0</v>
      </c>
      <c r="BO99" s="211">
        <f t="shared" si="52"/>
        <v>0</v>
      </c>
      <c r="BP99" s="131"/>
      <c r="BQ99" s="308">
        <f t="shared" si="47"/>
        <v>0</v>
      </c>
      <c r="BR99" s="308">
        <f t="shared" si="48"/>
        <v>0</v>
      </c>
      <c r="BS99" s="131"/>
      <c r="BT99" s="131"/>
      <c r="BU99" s="131"/>
    </row>
    <row r="100" spans="1:73" s="177" customFormat="1" ht="13.8" customHeight="1" x14ac:dyDescent="0.25">
      <c r="A100" s="131"/>
      <c r="B100" s="241">
        <f t="shared" si="49"/>
        <v>90</v>
      </c>
      <c r="C100" s="242">
        <f t="shared" si="50"/>
        <v>7917.5300000000007</v>
      </c>
      <c r="D100" s="256"/>
      <c r="E100" s="257"/>
      <c r="F100" s="247">
        <f t="shared" si="39"/>
        <v>0</v>
      </c>
      <c r="G100" s="266"/>
      <c r="H100" s="267"/>
      <c r="I100" s="267"/>
      <c r="J100" s="268"/>
      <c r="K100" s="244">
        <f t="shared" si="40"/>
        <v>90</v>
      </c>
      <c r="L100" s="245">
        <f t="shared" si="41"/>
        <v>0</v>
      </c>
      <c r="M100" s="280"/>
      <c r="N100" s="281" t="s">
        <v>110</v>
      </c>
      <c r="O100" s="323"/>
      <c r="P100" s="323"/>
      <c r="Q100" s="283" t="s">
        <v>111</v>
      </c>
      <c r="R100" s="280"/>
      <c r="S100" s="281" t="s">
        <v>110</v>
      </c>
      <c r="T100" s="323"/>
      <c r="U100" s="323"/>
      <c r="V100" s="283" t="s">
        <v>111</v>
      </c>
      <c r="W100" s="246">
        <f t="shared" si="42"/>
        <v>90</v>
      </c>
      <c r="X100" s="285"/>
      <c r="Y100" s="281" t="s">
        <v>110</v>
      </c>
      <c r="Z100" s="284"/>
      <c r="AA100" s="284"/>
      <c r="AB100" s="283" t="s">
        <v>111</v>
      </c>
      <c r="AC100" s="285"/>
      <c r="AD100" s="267" t="s">
        <v>110</v>
      </c>
      <c r="AE100" s="284"/>
      <c r="AF100" s="284"/>
      <c r="AG100" s="268" t="s">
        <v>111</v>
      </c>
      <c r="AH100" s="46"/>
      <c r="AI100" s="131">
        <f t="shared" si="43"/>
        <v>0</v>
      </c>
      <c r="AJ100" s="131">
        <f t="shared" si="44"/>
        <v>0</v>
      </c>
      <c r="AK100" s="131">
        <f t="shared" si="45"/>
        <v>0</v>
      </c>
      <c r="AL100" s="131">
        <f t="shared" si="46"/>
        <v>0</v>
      </c>
      <c r="AM100" s="131"/>
      <c r="AN100" s="131"/>
      <c r="AO100" s="143"/>
      <c r="AP100" s="131"/>
      <c r="AQ100" s="143"/>
      <c r="AR100" s="222"/>
      <c r="AS100" s="143"/>
      <c r="AT100" s="152"/>
      <c r="AU100" s="131"/>
      <c r="AV100" s="152"/>
      <c r="AW100" s="131"/>
      <c r="AX100" s="131"/>
      <c r="AY100" s="131"/>
      <c r="AZ100" s="131"/>
      <c r="BA100" s="131"/>
      <c r="BB100" s="211">
        <f t="shared" si="52"/>
        <v>0</v>
      </c>
      <c r="BC100" s="211">
        <f t="shared" si="52"/>
        <v>0</v>
      </c>
      <c r="BD100" s="211">
        <f t="shared" si="52"/>
        <v>0</v>
      </c>
      <c r="BE100" s="211">
        <f t="shared" si="52"/>
        <v>0</v>
      </c>
      <c r="BF100" s="211">
        <f t="shared" si="52"/>
        <v>0</v>
      </c>
      <c r="BG100" s="211">
        <f t="shared" si="52"/>
        <v>0</v>
      </c>
      <c r="BH100" s="211">
        <f t="shared" si="52"/>
        <v>0</v>
      </c>
      <c r="BI100" s="211">
        <f t="shared" si="52"/>
        <v>0</v>
      </c>
      <c r="BJ100" s="211">
        <f t="shared" si="52"/>
        <v>0</v>
      </c>
      <c r="BK100" s="211">
        <f t="shared" si="52"/>
        <v>0</v>
      </c>
      <c r="BL100" s="211">
        <f t="shared" si="52"/>
        <v>0</v>
      </c>
      <c r="BM100" s="211">
        <f t="shared" si="52"/>
        <v>0</v>
      </c>
      <c r="BN100" s="211">
        <f t="shared" si="52"/>
        <v>0</v>
      </c>
      <c r="BO100" s="211">
        <f t="shared" si="52"/>
        <v>0</v>
      </c>
      <c r="BP100" s="131"/>
      <c r="BQ100" s="308">
        <f t="shared" si="47"/>
        <v>0</v>
      </c>
      <c r="BR100" s="308">
        <f t="shared" si="48"/>
        <v>0</v>
      </c>
      <c r="BS100" s="131"/>
      <c r="BT100" s="131"/>
      <c r="BU100" s="131"/>
    </row>
    <row r="101" spans="1:73" s="177" customFormat="1" ht="13.8" customHeight="1" x14ac:dyDescent="0.25">
      <c r="A101" s="131"/>
      <c r="B101" s="241">
        <f t="shared" si="49"/>
        <v>91</v>
      </c>
      <c r="C101" s="242">
        <f t="shared" si="50"/>
        <v>7917.5300000000007</v>
      </c>
      <c r="D101" s="256"/>
      <c r="E101" s="257"/>
      <c r="F101" s="247">
        <f t="shared" si="39"/>
        <v>0</v>
      </c>
      <c r="G101" s="266"/>
      <c r="H101" s="267"/>
      <c r="I101" s="267"/>
      <c r="J101" s="268"/>
      <c r="K101" s="244">
        <f t="shared" si="40"/>
        <v>91</v>
      </c>
      <c r="L101" s="245">
        <f t="shared" si="41"/>
        <v>0</v>
      </c>
      <c r="M101" s="280"/>
      <c r="N101" s="281" t="s">
        <v>110</v>
      </c>
      <c r="O101" s="323"/>
      <c r="P101" s="323"/>
      <c r="Q101" s="283" t="s">
        <v>111</v>
      </c>
      <c r="R101" s="280"/>
      <c r="S101" s="281" t="s">
        <v>110</v>
      </c>
      <c r="T101" s="323"/>
      <c r="U101" s="323"/>
      <c r="V101" s="283" t="s">
        <v>111</v>
      </c>
      <c r="W101" s="246">
        <f t="shared" si="42"/>
        <v>91</v>
      </c>
      <c r="X101" s="285"/>
      <c r="Y101" s="281" t="s">
        <v>110</v>
      </c>
      <c r="Z101" s="284"/>
      <c r="AA101" s="284"/>
      <c r="AB101" s="283" t="s">
        <v>111</v>
      </c>
      <c r="AC101" s="285"/>
      <c r="AD101" s="267" t="s">
        <v>110</v>
      </c>
      <c r="AE101" s="284"/>
      <c r="AF101" s="284"/>
      <c r="AG101" s="268" t="s">
        <v>111</v>
      </c>
      <c r="AH101" s="46"/>
      <c r="AI101" s="131">
        <f t="shared" si="43"/>
        <v>0</v>
      </c>
      <c r="AJ101" s="131">
        <f t="shared" si="44"/>
        <v>0</v>
      </c>
      <c r="AK101" s="131">
        <f t="shared" si="45"/>
        <v>0</v>
      </c>
      <c r="AL101" s="131">
        <f t="shared" si="46"/>
        <v>0</v>
      </c>
      <c r="AM101" s="131"/>
      <c r="AN101" s="131"/>
      <c r="AO101" s="143"/>
      <c r="AP101" s="131"/>
      <c r="AQ101" s="143"/>
      <c r="AR101" s="222"/>
      <c r="AS101" s="143"/>
      <c r="AT101" s="152"/>
      <c r="AU101" s="131"/>
      <c r="AV101" s="152"/>
      <c r="AW101" s="131"/>
      <c r="AX101" s="131"/>
      <c r="AY101" s="131"/>
      <c r="AZ101" s="131"/>
      <c r="BA101" s="131"/>
      <c r="BB101" s="211">
        <f t="shared" ref="BB101:BO110" si="53">IF($N101=BB$10,IF($O101 = "",$M101 * -1,$M101),0)+IF($S101=BB$10,IF($T101 = "",$R101 * -1,$R101),0)+IF($Y101=BB$10,IF($Z101 = "",$X101 * -1,$X101),0)+IF($AD101=BB$10,IF($AE101 = "",$AC101* -1,$AC101 ),0)</f>
        <v>0</v>
      </c>
      <c r="BC101" s="211">
        <f t="shared" si="53"/>
        <v>0</v>
      </c>
      <c r="BD101" s="211">
        <f t="shared" si="53"/>
        <v>0</v>
      </c>
      <c r="BE101" s="211">
        <f t="shared" si="53"/>
        <v>0</v>
      </c>
      <c r="BF101" s="211">
        <f t="shared" si="53"/>
        <v>0</v>
      </c>
      <c r="BG101" s="211">
        <f t="shared" si="53"/>
        <v>0</v>
      </c>
      <c r="BH101" s="211">
        <f t="shared" si="53"/>
        <v>0</v>
      </c>
      <c r="BI101" s="211">
        <f t="shared" si="53"/>
        <v>0</v>
      </c>
      <c r="BJ101" s="211">
        <f t="shared" si="53"/>
        <v>0</v>
      </c>
      <c r="BK101" s="211">
        <f t="shared" si="53"/>
        <v>0</v>
      </c>
      <c r="BL101" s="211">
        <f t="shared" si="53"/>
        <v>0</v>
      </c>
      <c r="BM101" s="211">
        <f t="shared" si="53"/>
        <v>0</v>
      </c>
      <c r="BN101" s="211">
        <f t="shared" si="53"/>
        <v>0</v>
      </c>
      <c r="BO101" s="211">
        <f t="shared" si="53"/>
        <v>0</v>
      </c>
      <c r="BP101" s="131"/>
      <c r="BQ101" s="308">
        <f t="shared" si="47"/>
        <v>0</v>
      </c>
      <c r="BR101" s="308">
        <f t="shared" si="48"/>
        <v>0</v>
      </c>
      <c r="BS101" s="131"/>
      <c r="BT101" s="131"/>
      <c r="BU101" s="131"/>
    </row>
    <row r="102" spans="1:73" s="177" customFormat="1" ht="13.8" customHeight="1" x14ac:dyDescent="0.25">
      <c r="A102" s="131"/>
      <c r="B102" s="241">
        <f t="shared" si="49"/>
        <v>92</v>
      </c>
      <c r="C102" s="242">
        <f t="shared" si="50"/>
        <v>7917.5300000000007</v>
      </c>
      <c r="D102" s="256"/>
      <c r="E102" s="257"/>
      <c r="F102" s="247">
        <f t="shared" si="39"/>
        <v>0</v>
      </c>
      <c r="G102" s="266"/>
      <c r="H102" s="267"/>
      <c r="I102" s="267"/>
      <c r="J102" s="268"/>
      <c r="K102" s="244">
        <f t="shared" si="40"/>
        <v>92</v>
      </c>
      <c r="L102" s="245">
        <f t="shared" si="41"/>
        <v>0</v>
      </c>
      <c r="M102" s="280"/>
      <c r="N102" s="281" t="s">
        <v>110</v>
      </c>
      <c r="O102" s="323"/>
      <c r="P102" s="323"/>
      <c r="Q102" s="283" t="s">
        <v>111</v>
      </c>
      <c r="R102" s="280"/>
      <c r="S102" s="281" t="s">
        <v>110</v>
      </c>
      <c r="T102" s="323"/>
      <c r="U102" s="323"/>
      <c r="V102" s="283" t="s">
        <v>111</v>
      </c>
      <c r="W102" s="246">
        <f t="shared" si="42"/>
        <v>92</v>
      </c>
      <c r="X102" s="285"/>
      <c r="Y102" s="281" t="s">
        <v>110</v>
      </c>
      <c r="Z102" s="284"/>
      <c r="AA102" s="284"/>
      <c r="AB102" s="283" t="s">
        <v>111</v>
      </c>
      <c r="AC102" s="285"/>
      <c r="AD102" s="267" t="s">
        <v>110</v>
      </c>
      <c r="AE102" s="284"/>
      <c r="AF102" s="284"/>
      <c r="AG102" s="268" t="s">
        <v>111</v>
      </c>
      <c r="AH102" s="46"/>
      <c r="AI102" s="131">
        <f t="shared" si="43"/>
        <v>0</v>
      </c>
      <c r="AJ102" s="131">
        <f t="shared" si="44"/>
        <v>0</v>
      </c>
      <c r="AK102" s="131">
        <f t="shared" si="45"/>
        <v>0</v>
      </c>
      <c r="AL102" s="131">
        <f t="shared" si="46"/>
        <v>0</v>
      </c>
      <c r="AM102" s="131"/>
      <c r="AN102" s="131"/>
      <c r="AO102" s="143"/>
      <c r="AP102" s="131"/>
      <c r="AQ102" s="143"/>
      <c r="AR102" s="222"/>
      <c r="AS102" s="143"/>
      <c r="AT102" s="152"/>
      <c r="AU102" s="131"/>
      <c r="AV102" s="152"/>
      <c r="AW102" s="131"/>
      <c r="AX102" s="131"/>
      <c r="AY102" s="131"/>
      <c r="AZ102" s="131"/>
      <c r="BA102" s="131"/>
      <c r="BB102" s="211">
        <f t="shared" si="53"/>
        <v>0</v>
      </c>
      <c r="BC102" s="211">
        <f t="shared" si="53"/>
        <v>0</v>
      </c>
      <c r="BD102" s="211">
        <f t="shared" si="53"/>
        <v>0</v>
      </c>
      <c r="BE102" s="211">
        <f t="shared" si="53"/>
        <v>0</v>
      </c>
      <c r="BF102" s="211">
        <f t="shared" si="53"/>
        <v>0</v>
      </c>
      <c r="BG102" s="211">
        <f t="shared" si="53"/>
        <v>0</v>
      </c>
      <c r="BH102" s="211">
        <f t="shared" si="53"/>
        <v>0</v>
      </c>
      <c r="BI102" s="211">
        <f t="shared" si="53"/>
        <v>0</v>
      </c>
      <c r="BJ102" s="211">
        <f t="shared" si="53"/>
        <v>0</v>
      </c>
      <c r="BK102" s="211">
        <f t="shared" si="53"/>
        <v>0</v>
      </c>
      <c r="BL102" s="211">
        <f t="shared" si="53"/>
        <v>0</v>
      </c>
      <c r="BM102" s="211">
        <f t="shared" si="53"/>
        <v>0</v>
      </c>
      <c r="BN102" s="211">
        <f t="shared" si="53"/>
        <v>0</v>
      </c>
      <c r="BO102" s="211">
        <f t="shared" si="53"/>
        <v>0</v>
      </c>
      <c r="BP102" s="131"/>
      <c r="BQ102" s="308">
        <f t="shared" si="47"/>
        <v>0</v>
      </c>
      <c r="BR102" s="308">
        <f t="shared" si="48"/>
        <v>0</v>
      </c>
      <c r="BS102" s="131"/>
      <c r="BT102" s="131"/>
      <c r="BU102" s="131"/>
    </row>
    <row r="103" spans="1:73" s="177" customFormat="1" ht="13.8" customHeight="1" x14ac:dyDescent="0.25">
      <c r="A103" s="131"/>
      <c r="B103" s="241">
        <f t="shared" si="49"/>
        <v>93</v>
      </c>
      <c r="C103" s="242">
        <f t="shared" si="50"/>
        <v>7917.5300000000007</v>
      </c>
      <c r="D103" s="256"/>
      <c r="E103" s="257"/>
      <c r="F103" s="247">
        <f t="shared" si="39"/>
        <v>0</v>
      </c>
      <c r="G103" s="266"/>
      <c r="H103" s="267"/>
      <c r="I103" s="267"/>
      <c r="J103" s="268"/>
      <c r="K103" s="244">
        <f t="shared" si="40"/>
        <v>93</v>
      </c>
      <c r="L103" s="245">
        <f t="shared" si="41"/>
        <v>0</v>
      </c>
      <c r="M103" s="280"/>
      <c r="N103" s="281" t="s">
        <v>110</v>
      </c>
      <c r="O103" s="323"/>
      <c r="P103" s="323"/>
      <c r="Q103" s="283" t="s">
        <v>111</v>
      </c>
      <c r="R103" s="280"/>
      <c r="S103" s="281" t="s">
        <v>110</v>
      </c>
      <c r="T103" s="323"/>
      <c r="U103" s="323"/>
      <c r="V103" s="283" t="s">
        <v>111</v>
      </c>
      <c r="W103" s="246">
        <f t="shared" si="42"/>
        <v>93</v>
      </c>
      <c r="X103" s="285"/>
      <c r="Y103" s="281" t="s">
        <v>110</v>
      </c>
      <c r="Z103" s="284"/>
      <c r="AA103" s="284"/>
      <c r="AB103" s="283" t="s">
        <v>111</v>
      </c>
      <c r="AC103" s="285"/>
      <c r="AD103" s="267" t="s">
        <v>110</v>
      </c>
      <c r="AE103" s="284"/>
      <c r="AF103" s="284"/>
      <c r="AG103" s="268" t="s">
        <v>111</v>
      </c>
      <c r="AH103" s="46"/>
      <c r="AI103" s="131">
        <f t="shared" si="43"/>
        <v>0</v>
      </c>
      <c r="AJ103" s="131">
        <f t="shared" si="44"/>
        <v>0</v>
      </c>
      <c r="AK103" s="131">
        <f t="shared" si="45"/>
        <v>0</v>
      </c>
      <c r="AL103" s="131">
        <f t="shared" si="46"/>
        <v>0</v>
      </c>
      <c r="AM103" s="131"/>
      <c r="AN103" s="131"/>
      <c r="AO103" s="143"/>
      <c r="AP103" s="131"/>
      <c r="AQ103" s="143"/>
      <c r="AR103" s="222"/>
      <c r="AS103" s="143"/>
      <c r="AT103" s="152"/>
      <c r="AU103" s="131"/>
      <c r="AV103" s="152"/>
      <c r="AW103" s="131"/>
      <c r="AX103" s="131"/>
      <c r="AY103" s="131"/>
      <c r="AZ103" s="131"/>
      <c r="BA103" s="131"/>
      <c r="BB103" s="211">
        <f t="shared" si="53"/>
        <v>0</v>
      </c>
      <c r="BC103" s="211">
        <f t="shared" si="53"/>
        <v>0</v>
      </c>
      <c r="BD103" s="211">
        <f t="shared" si="53"/>
        <v>0</v>
      </c>
      <c r="BE103" s="211">
        <f t="shared" si="53"/>
        <v>0</v>
      </c>
      <c r="BF103" s="211">
        <f t="shared" si="53"/>
        <v>0</v>
      </c>
      <c r="BG103" s="211">
        <f t="shared" si="53"/>
        <v>0</v>
      </c>
      <c r="BH103" s="211">
        <f t="shared" si="53"/>
        <v>0</v>
      </c>
      <c r="BI103" s="211">
        <f t="shared" si="53"/>
        <v>0</v>
      </c>
      <c r="BJ103" s="211">
        <f t="shared" si="53"/>
        <v>0</v>
      </c>
      <c r="BK103" s="211">
        <f t="shared" si="53"/>
        <v>0</v>
      </c>
      <c r="BL103" s="211">
        <f t="shared" si="53"/>
        <v>0</v>
      </c>
      <c r="BM103" s="211">
        <f t="shared" si="53"/>
        <v>0</v>
      </c>
      <c r="BN103" s="211">
        <f t="shared" si="53"/>
        <v>0</v>
      </c>
      <c r="BO103" s="211">
        <f t="shared" si="53"/>
        <v>0</v>
      </c>
      <c r="BP103" s="131"/>
      <c r="BQ103" s="308">
        <f t="shared" si="47"/>
        <v>0</v>
      </c>
      <c r="BR103" s="308">
        <f t="shared" si="48"/>
        <v>0</v>
      </c>
      <c r="BS103" s="131"/>
      <c r="BT103" s="131"/>
      <c r="BU103" s="131"/>
    </row>
    <row r="104" spans="1:73" s="177" customFormat="1" ht="13.8" customHeight="1" x14ac:dyDescent="0.25">
      <c r="A104" s="131"/>
      <c r="B104" s="241">
        <f t="shared" si="49"/>
        <v>94</v>
      </c>
      <c r="C104" s="242">
        <f t="shared" si="50"/>
        <v>7917.5300000000007</v>
      </c>
      <c r="D104" s="256"/>
      <c r="E104" s="257"/>
      <c r="F104" s="247">
        <f t="shared" si="39"/>
        <v>0</v>
      </c>
      <c r="G104" s="266"/>
      <c r="H104" s="267"/>
      <c r="I104" s="267"/>
      <c r="J104" s="268"/>
      <c r="K104" s="244">
        <f t="shared" si="40"/>
        <v>94</v>
      </c>
      <c r="L104" s="245">
        <f t="shared" si="41"/>
        <v>0</v>
      </c>
      <c r="M104" s="280"/>
      <c r="N104" s="281" t="s">
        <v>110</v>
      </c>
      <c r="O104" s="323"/>
      <c r="P104" s="323"/>
      <c r="Q104" s="283" t="s">
        <v>111</v>
      </c>
      <c r="R104" s="280"/>
      <c r="S104" s="281" t="s">
        <v>110</v>
      </c>
      <c r="T104" s="323"/>
      <c r="U104" s="323"/>
      <c r="V104" s="283" t="s">
        <v>111</v>
      </c>
      <c r="W104" s="246">
        <f t="shared" si="42"/>
        <v>94</v>
      </c>
      <c r="X104" s="285"/>
      <c r="Y104" s="281" t="s">
        <v>110</v>
      </c>
      <c r="Z104" s="284"/>
      <c r="AA104" s="284"/>
      <c r="AB104" s="283" t="s">
        <v>111</v>
      </c>
      <c r="AC104" s="285"/>
      <c r="AD104" s="267" t="s">
        <v>110</v>
      </c>
      <c r="AE104" s="284"/>
      <c r="AF104" s="284"/>
      <c r="AG104" s="268" t="s">
        <v>111</v>
      </c>
      <c r="AH104" s="46"/>
      <c r="AI104" s="131">
        <f t="shared" si="43"/>
        <v>0</v>
      </c>
      <c r="AJ104" s="131">
        <f t="shared" si="44"/>
        <v>0</v>
      </c>
      <c r="AK104" s="131">
        <f t="shared" si="45"/>
        <v>0</v>
      </c>
      <c r="AL104" s="131">
        <f t="shared" si="46"/>
        <v>0</v>
      </c>
      <c r="AM104" s="131"/>
      <c r="AN104" s="131"/>
      <c r="AO104" s="143"/>
      <c r="AP104" s="131"/>
      <c r="AQ104" s="143"/>
      <c r="AR104" s="222"/>
      <c r="AS104" s="143"/>
      <c r="AT104" s="152"/>
      <c r="AU104" s="131"/>
      <c r="AV104" s="152"/>
      <c r="AW104" s="131"/>
      <c r="AX104" s="131"/>
      <c r="AY104" s="131"/>
      <c r="AZ104" s="131"/>
      <c r="BA104" s="131"/>
      <c r="BB104" s="211">
        <f t="shared" si="53"/>
        <v>0</v>
      </c>
      <c r="BC104" s="211">
        <f t="shared" si="53"/>
        <v>0</v>
      </c>
      <c r="BD104" s="211">
        <f t="shared" si="53"/>
        <v>0</v>
      </c>
      <c r="BE104" s="211">
        <f t="shared" si="53"/>
        <v>0</v>
      </c>
      <c r="BF104" s="211">
        <f t="shared" si="53"/>
        <v>0</v>
      </c>
      <c r="BG104" s="211">
        <f t="shared" si="53"/>
        <v>0</v>
      </c>
      <c r="BH104" s="211">
        <f t="shared" si="53"/>
        <v>0</v>
      </c>
      <c r="BI104" s="211">
        <f t="shared" si="53"/>
        <v>0</v>
      </c>
      <c r="BJ104" s="211">
        <f t="shared" si="53"/>
        <v>0</v>
      </c>
      <c r="BK104" s="211">
        <f t="shared" si="53"/>
        <v>0</v>
      </c>
      <c r="BL104" s="211">
        <f t="shared" si="53"/>
        <v>0</v>
      </c>
      <c r="BM104" s="211">
        <f t="shared" si="53"/>
        <v>0</v>
      </c>
      <c r="BN104" s="211">
        <f t="shared" si="53"/>
        <v>0</v>
      </c>
      <c r="BO104" s="211">
        <f t="shared" si="53"/>
        <v>0</v>
      </c>
      <c r="BP104" s="131"/>
      <c r="BQ104" s="308">
        <f t="shared" si="47"/>
        <v>0</v>
      </c>
      <c r="BR104" s="308">
        <f t="shared" si="48"/>
        <v>0</v>
      </c>
      <c r="BS104" s="131"/>
      <c r="BT104" s="131"/>
      <c r="BU104" s="131"/>
    </row>
    <row r="105" spans="1:73" s="177" customFormat="1" ht="13.8" customHeight="1" x14ac:dyDescent="0.25">
      <c r="A105" s="131"/>
      <c r="B105" s="241">
        <f t="shared" si="49"/>
        <v>95</v>
      </c>
      <c r="C105" s="242">
        <f t="shared" si="50"/>
        <v>7917.5300000000007</v>
      </c>
      <c r="D105" s="256"/>
      <c r="E105" s="257"/>
      <c r="F105" s="247">
        <f t="shared" si="39"/>
        <v>0</v>
      </c>
      <c r="G105" s="266"/>
      <c r="H105" s="267"/>
      <c r="I105" s="267"/>
      <c r="J105" s="268"/>
      <c r="K105" s="244">
        <f t="shared" si="40"/>
        <v>95</v>
      </c>
      <c r="L105" s="245">
        <f t="shared" si="41"/>
        <v>0</v>
      </c>
      <c r="M105" s="280"/>
      <c r="N105" s="281" t="s">
        <v>110</v>
      </c>
      <c r="O105" s="323"/>
      <c r="P105" s="323"/>
      <c r="Q105" s="283" t="s">
        <v>111</v>
      </c>
      <c r="R105" s="280"/>
      <c r="S105" s="281" t="s">
        <v>110</v>
      </c>
      <c r="T105" s="323"/>
      <c r="U105" s="323"/>
      <c r="V105" s="283" t="s">
        <v>111</v>
      </c>
      <c r="W105" s="246">
        <f t="shared" si="42"/>
        <v>95</v>
      </c>
      <c r="X105" s="285"/>
      <c r="Y105" s="281" t="s">
        <v>110</v>
      </c>
      <c r="Z105" s="284"/>
      <c r="AA105" s="284"/>
      <c r="AB105" s="283" t="s">
        <v>111</v>
      </c>
      <c r="AC105" s="285"/>
      <c r="AD105" s="267" t="s">
        <v>110</v>
      </c>
      <c r="AE105" s="284"/>
      <c r="AF105" s="284"/>
      <c r="AG105" s="268" t="s">
        <v>111</v>
      </c>
      <c r="AH105" s="46"/>
      <c r="AI105" s="131">
        <f t="shared" si="43"/>
        <v>0</v>
      </c>
      <c r="AJ105" s="131">
        <f t="shared" si="44"/>
        <v>0</v>
      </c>
      <c r="AK105" s="131">
        <f t="shared" si="45"/>
        <v>0</v>
      </c>
      <c r="AL105" s="131">
        <f t="shared" si="46"/>
        <v>0</v>
      </c>
      <c r="AM105" s="131"/>
      <c r="AN105" s="131"/>
      <c r="AO105" s="143"/>
      <c r="AP105" s="131"/>
      <c r="AQ105" s="143"/>
      <c r="AR105" s="222"/>
      <c r="AS105" s="143"/>
      <c r="AT105" s="152"/>
      <c r="AU105" s="131"/>
      <c r="AV105" s="152"/>
      <c r="AW105" s="131"/>
      <c r="AX105" s="131"/>
      <c r="AY105" s="131"/>
      <c r="AZ105" s="131"/>
      <c r="BA105" s="131"/>
      <c r="BB105" s="211">
        <f t="shared" si="53"/>
        <v>0</v>
      </c>
      <c r="BC105" s="211">
        <f t="shared" si="53"/>
        <v>0</v>
      </c>
      <c r="BD105" s="211">
        <f t="shared" si="53"/>
        <v>0</v>
      </c>
      <c r="BE105" s="211">
        <f t="shared" si="53"/>
        <v>0</v>
      </c>
      <c r="BF105" s="211">
        <f t="shared" si="53"/>
        <v>0</v>
      </c>
      <c r="BG105" s="211">
        <f t="shared" si="53"/>
        <v>0</v>
      </c>
      <c r="BH105" s="211">
        <f t="shared" si="53"/>
        <v>0</v>
      </c>
      <c r="BI105" s="211">
        <f t="shared" si="53"/>
        <v>0</v>
      </c>
      <c r="BJ105" s="211">
        <f t="shared" si="53"/>
        <v>0</v>
      </c>
      <c r="BK105" s="211">
        <f t="shared" si="53"/>
        <v>0</v>
      </c>
      <c r="BL105" s="211">
        <f t="shared" si="53"/>
        <v>0</v>
      </c>
      <c r="BM105" s="211">
        <f t="shared" si="53"/>
        <v>0</v>
      </c>
      <c r="BN105" s="211">
        <f t="shared" si="53"/>
        <v>0</v>
      </c>
      <c r="BO105" s="211">
        <f t="shared" si="53"/>
        <v>0</v>
      </c>
      <c r="BP105" s="131"/>
      <c r="BQ105" s="308">
        <f t="shared" si="47"/>
        <v>0</v>
      </c>
      <c r="BR105" s="308">
        <f t="shared" si="48"/>
        <v>0</v>
      </c>
      <c r="BS105" s="131"/>
      <c r="BT105" s="131"/>
      <c r="BU105" s="131"/>
    </row>
    <row r="106" spans="1:73" s="177" customFormat="1" ht="13.8" customHeight="1" x14ac:dyDescent="0.25">
      <c r="A106" s="131"/>
      <c r="B106" s="241">
        <f t="shared" si="49"/>
        <v>96</v>
      </c>
      <c r="C106" s="242">
        <f t="shared" si="50"/>
        <v>7917.5300000000007</v>
      </c>
      <c r="D106" s="256"/>
      <c r="E106" s="257"/>
      <c r="F106" s="247">
        <f t="shared" si="39"/>
        <v>0</v>
      </c>
      <c r="G106" s="266"/>
      <c r="H106" s="267"/>
      <c r="I106" s="267"/>
      <c r="J106" s="268"/>
      <c r="K106" s="244">
        <f t="shared" si="40"/>
        <v>96</v>
      </c>
      <c r="L106" s="245">
        <f t="shared" si="41"/>
        <v>0</v>
      </c>
      <c r="M106" s="280"/>
      <c r="N106" s="281" t="s">
        <v>110</v>
      </c>
      <c r="O106" s="323"/>
      <c r="P106" s="323"/>
      <c r="Q106" s="283" t="s">
        <v>111</v>
      </c>
      <c r="R106" s="280"/>
      <c r="S106" s="281" t="s">
        <v>110</v>
      </c>
      <c r="T106" s="323"/>
      <c r="U106" s="323"/>
      <c r="V106" s="283" t="s">
        <v>111</v>
      </c>
      <c r="W106" s="246">
        <f t="shared" si="42"/>
        <v>96</v>
      </c>
      <c r="X106" s="285"/>
      <c r="Y106" s="281" t="s">
        <v>110</v>
      </c>
      <c r="Z106" s="284"/>
      <c r="AA106" s="284"/>
      <c r="AB106" s="283" t="s">
        <v>111</v>
      </c>
      <c r="AC106" s="285"/>
      <c r="AD106" s="267" t="s">
        <v>110</v>
      </c>
      <c r="AE106" s="284"/>
      <c r="AF106" s="284"/>
      <c r="AG106" s="268" t="s">
        <v>111</v>
      </c>
      <c r="AH106" s="46"/>
      <c r="AI106" s="131">
        <f t="shared" si="43"/>
        <v>0</v>
      </c>
      <c r="AJ106" s="131">
        <f t="shared" si="44"/>
        <v>0</v>
      </c>
      <c r="AK106" s="131">
        <f t="shared" si="45"/>
        <v>0</v>
      </c>
      <c r="AL106" s="131">
        <f t="shared" si="46"/>
        <v>0</v>
      </c>
      <c r="AM106" s="131"/>
      <c r="AN106" s="131"/>
      <c r="AO106" s="143"/>
      <c r="AP106" s="131"/>
      <c r="AQ106" s="143"/>
      <c r="AR106" s="222"/>
      <c r="AS106" s="143"/>
      <c r="AT106" s="152"/>
      <c r="AU106" s="131"/>
      <c r="AV106" s="152"/>
      <c r="AW106" s="129"/>
      <c r="AX106" s="131"/>
      <c r="AY106" s="131"/>
      <c r="AZ106" s="131"/>
      <c r="BA106" s="131"/>
      <c r="BB106" s="211">
        <f t="shared" si="53"/>
        <v>0</v>
      </c>
      <c r="BC106" s="211">
        <f t="shared" si="53"/>
        <v>0</v>
      </c>
      <c r="BD106" s="211">
        <f t="shared" si="53"/>
        <v>0</v>
      </c>
      <c r="BE106" s="211">
        <f t="shared" si="53"/>
        <v>0</v>
      </c>
      <c r="BF106" s="211">
        <f t="shared" si="53"/>
        <v>0</v>
      </c>
      <c r="BG106" s="211">
        <f t="shared" si="53"/>
        <v>0</v>
      </c>
      <c r="BH106" s="211">
        <f t="shared" si="53"/>
        <v>0</v>
      </c>
      <c r="BI106" s="211">
        <f t="shared" si="53"/>
        <v>0</v>
      </c>
      <c r="BJ106" s="211">
        <f t="shared" si="53"/>
        <v>0</v>
      </c>
      <c r="BK106" s="211">
        <f t="shared" si="53"/>
        <v>0</v>
      </c>
      <c r="BL106" s="211">
        <f t="shared" si="53"/>
        <v>0</v>
      </c>
      <c r="BM106" s="211">
        <f t="shared" si="53"/>
        <v>0</v>
      </c>
      <c r="BN106" s="211">
        <f t="shared" si="53"/>
        <v>0</v>
      </c>
      <c r="BO106" s="211">
        <f t="shared" si="53"/>
        <v>0</v>
      </c>
      <c r="BP106" s="131"/>
      <c r="BQ106" s="308">
        <f t="shared" si="47"/>
        <v>0</v>
      </c>
      <c r="BR106" s="308">
        <f t="shared" si="48"/>
        <v>0</v>
      </c>
      <c r="BS106" s="131"/>
      <c r="BT106" s="131"/>
      <c r="BU106" s="131"/>
    </row>
    <row r="107" spans="1:73" s="177" customFormat="1" ht="13.8" customHeight="1" x14ac:dyDescent="0.25">
      <c r="A107" s="131"/>
      <c r="B107" s="241">
        <f t="shared" si="49"/>
        <v>97</v>
      </c>
      <c r="C107" s="242">
        <f t="shared" si="50"/>
        <v>7917.5300000000007</v>
      </c>
      <c r="D107" s="256"/>
      <c r="E107" s="257"/>
      <c r="F107" s="247">
        <f t="shared" si="39"/>
        <v>0</v>
      </c>
      <c r="G107" s="266"/>
      <c r="H107" s="267"/>
      <c r="I107" s="267"/>
      <c r="J107" s="268"/>
      <c r="K107" s="244">
        <f t="shared" si="40"/>
        <v>97</v>
      </c>
      <c r="L107" s="245">
        <f t="shared" si="41"/>
        <v>0</v>
      </c>
      <c r="M107" s="280"/>
      <c r="N107" s="281" t="s">
        <v>110</v>
      </c>
      <c r="O107" s="323"/>
      <c r="P107" s="323"/>
      <c r="Q107" s="283" t="s">
        <v>111</v>
      </c>
      <c r="R107" s="280"/>
      <c r="S107" s="281" t="s">
        <v>110</v>
      </c>
      <c r="T107" s="323"/>
      <c r="U107" s="323"/>
      <c r="V107" s="283" t="s">
        <v>111</v>
      </c>
      <c r="W107" s="246">
        <f t="shared" si="42"/>
        <v>97</v>
      </c>
      <c r="X107" s="285"/>
      <c r="Y107" s="281" t="s">
        <v>110</v>
      </c>
      <c r="Z107" s="284"/>
      <c r="AA107" s="284"/>
      <c r="AB107" s="283" t="s">
        <v>111</v>
      </c>
      <c r="AC107" s="285"/>
      <c r="AD107" s="267" t="s">
        <v>110</v>
      </c>
      <c r="AE107" s="284"/>
      <c r="AF107" s="284"/>
      <c r="AG107" s="268" t="s">
        <v>111</v>
      </c>
      <c r="AH107" s="46"/>
      <c r="AI107" s="131">
        <f t="shared" si="43"/>
        <v>0</v>
      </c>
      <c r="AJ107" s="131">
        <f t="shared" si="44"/>
        <v>0</v>
      </c>
      <c r="AK107" s="131">
        <f t="shared" si="45"/>
        <v>0</v>
      </c>
      <c r="AL107" s="131">
        <f t="shared" si="46"/>
        <v>0</v>
      </c>
      <c r="AM107" s="131"/>
      <c r="AN107" s="131"/>
      <c r="AO107" s="143"/>
      <c r="AP107" s="131"/>
      <c r="AQ107" s="143"/>
      <c r="AR107" s="222"/>
      <c r="AS107" s="143"/>
      <c r="AT107" s="152"/>
      <c r="AU107" s="131"/>
      <c r="AV107" s="152"/>
      <c r="AW107" s="129"/>
      <c r="AX107" s="131"/>
      <c r="AY107" s="131"/>
      <c r="AZ107" s="131"/>
      <c r="BA107" s="131"/>
      <c r="BB107" s="211">
        <f t="shared" si="53"/>
        <v>0</v>
      </c>
      <c r="BC107" s="211">
        <f t="shared" si="53"/>
        <v>0</v>
      </c>
      <c r="BD107" s="211">
        <f t="shared" si="53"/>
        <v>0</v>
      </c>
      <c r="BE107" s="211">
        <f t="shared" si="53"/>
        <v>0</v>
      </c>
      <c r="BF107" s="211">
        <f t="shared" si="53"/>
        <v>0</v>
      </c>
      <c r="BG107" s="211">
        <f t="shared" si="53"/>
        <v>0</v>
      </c>
      <c r="BH107" s="211">
        <f t="shared" si="53"/>
        <v>0</v>
      </c>
      <c r="BI107" s="211">
        <f t="shared" si="53"/>
        <v>0</v>
      </c>
      <c r="BJ107" s="211">
        <f t="shared" si="53"/>
        <v>0</v>
      </c>
      <c r="BK107" s="211">
        <f t="shared" si="53"/>
        <v>0</v>
      </c>
      <c r="BL107" s="211">
        <f t="shared" si="53"/>
        <v>0</v>
      </c>
      <c r="BM107" s="211">
        <f t="shared" si="53"/>
        <v>0</v>
      </c>
      <c r="BN107" s="211">
        <f t="shared" si="53"/>
        <v>0</v>
      </c>
      <c r="BO107" s="211">
        <f t="shared" si="53"/>
        <v>0</v>
      </c>
      <c r="BP107" s="131"/>
      <c r="BQ107" s="308">
        <f t="shared" si="47"/>
        <v>0</v>
      </c>
      <c r="BR107" s="308">
        <f t="shared" ref="BR107:BR110" si="54">IF(BQ107&gt;0,B107,0)</f>
        <v>0</v>
      </c>
      <c r="BS107" s="131"/>
      <c r="BT107" s="131"/>
      <c r="BU107" s="131"/>
    </row>
    <row r="108" spans="1:73" s="177" customFormat="1" ht="13.8" customHeight="1" x14ac:dyDescent="0.25">
      <c r="A108" s="131"/>
      <c r="B108" s="241">
        <f t="shared" si="49"/>
        <v>98</v>
      </c>
      <c r="C108" s="242">
        <f t="shared" si="50"/>
        <v>7917.5300000000007</v>
      </c>
      <c r="D108" s="256"/>
      <c r="E108" s="257"/>
      <c r="F108" s="247">
        <f t="shared" si="39"/>
        <v>0</v>
      </c>
      <c r="G108" s="266"/>
      <c r="H108" s="267"/>
      <c r="I108" s="267"/>
      <c r="J108" s="268"/>
      <c r="K108" s="244">
        <f t="shared" si="40"/>
        <v>98</v>
      </c>
      <c r="L108" s="245">
        <f t="shared" si="41"/>
        <v>0</v>
      </c>
      <c r="M108" s="280"/>
      <c r="N108" s="281" t="s">
        <v>110</v>
      </c>
      <c r="O108" s="323"/>
      <c r="P108" s="323"/>
      <c r="Q108" s="283" t="s">
        <v>111</v>
      </c>
      <c r="R108" s="280"/>
      <c r="S108" s="281" t="s">
        <v>110</v>
      </c>
      <c r="T108" s="323"/>
      <c r="U108" s="323"/>
      <c r="V108" s="283" t="s">
        <v>111</v>
      </c>
      <c r="W108" s="246">
        <f t="shared" si="42"/>
        <v>98</v>
      </c>
      <c r="X108" s="285"/>
      <c r="Y108" s="281" t="s">
        <v>110</v>
      </c>
      <c r="Z108" s="284"/>
      <c r="AA108" s="284"/>
      <c r="AB108" s="283" t="s">
        <v>111</v>
      </c>
      <c r="AC108" s="285"/>
      <c r="AD108" s="267" t="s">
        <v>110</v>
      </c>
      <c r="AE108" s="284"/>
      <c r="AF108" s="284"/>
      <c r="AG108" s="268" t="s">
        <v>111</v>
      </c>
      <c r="AH108" s="46"/>
      <c r="AI108" s="131">
        <f t="shared" si="43"/>
        <v>0</v>
      </c>
      <c r="AJ108" s="131">
        <f t="shared" si="44"/>
        <v>0</v>
      </c>
      <c r="AK108" s="131">
        <f t="shared" si="45"/>
        <v>0</v>
      </c>
      <c r="AL108" s="131">
        <f t="shared" si="46"/>
        <v>0</v>
      </c>
      <c r="AM108" s="131"/>
      <c r="AN108" s="131"/>
      <c r="AO108" s="143"/>
      <c r="AP108" s="131"/>
      <c r="AQ108" s="143"/>
      <c r="AR108" s="222"/>
      <c r="AS108" s="143"/>
      <c r="AT108" s="152"/>
      <c r="AU108" s="131"/>
      <c r="AV108" s="152"/>
      <c r="AW108" s="129"/>
      <c r="AX108" s="131"/>
      <c r="AY108" s="129"/>
      <c r="AZ108" s="131"/>
      <c r="BA108" s="131"/>
      <c r="BB108" s="211">
        <f t="shared" si="53"/>
        <v>0</v>
      </c>
      <c r="BC108" s="211">
        <f t="shared" si="53"/>
        <v>0</v>
      </c>
      <c r="BD108" s="211">
        <f t="shared" si="53"/>
        <v>0</v>
      </c>
      <c r="BE108" s="211">
        <f t="shared" si="53"/>
        <v>0</v>
      </c>
      <c r="BF108" s="211">
        <f t="shared" si="53"/>
        <v>0</v>
      </c>
      <c r="BG108" s="211">
        <f t="shared" si="53"/>
        <v>0</v>
      </c>
      <c r="BH108" s="211">
        <f t="shared" si="53"/>
        <v>0</v>
      </c>
      <c r="BI108" s="211">
        <f t="shared" si="53"/>
        <v>0</v>
      </c>
      <c r="BJ108" s="211">
        <f t="shared" si="53"/>
        <v>0</v>
      </c>
      <c r="BK108" s="211">
        <f t="shared" si="53"/>
        <v>0</v>
      </c>
      <c r="BL108" s="211">
        <f t="shared" si="53"/>
        <v>0</v>
      </c>
      <c r="BM108" s="211">
        <f t="shared" si="53"/>
        <v>0</v>
      </c>
      <c r="BN108" s="211">
        <f t="shared" si="53"/>
        <v>0</v>
      </c>
      <c r="BO108" s="211">
        <f t="shared" si="53"/>
        <v>0</v>
      </c>
      <c r="BP108" s="131"/>
      <c r="BQ108" s="308">
        <f t="shared" si="47"/>
        <v>0</v>
      </c>
      <c r="BR108" s="308">
        <f t="shared" si="54"/>
        <v>0</v>
      </c>
      <c r="BS108" s="131"/>
      <c r="BT108" s="131"/>
      <c r="BU108" s="131"/>
    </row>
    <row r="109" spans="1:73" s="177" customFormat="1" ht="13.8" customHeight="1" x14ac:dyDescent="0.25">
      <c r="A109" s="131"/>
      <c r="B109" s="241">
        <f t="shared" si="49"/>
        <v>99</v>
      </c>
      <c r="C109" s="242">
        <f t="shared" si="50"/>
        <v>7917.5300000000007</v>
      </c>
      <c r="D109" s="256"/>
      <c r="E109" s="257"/>
      <c r="F109" s="247">
        <f t="shared" si="39"/>
        <v>0</v>
      </c>
      <c r="G109" s="266"/>
      <c r="H109" s="267"/>
      <c r="I109" s="267"/>
      <c r="J109" s="268"/>
      <c r="K109" s="244">
        <f t="shared" si="40"/>
        <v>99</v>
      </c>
      <c r="L109" s="245">
        <f t="shared" si="41"/>
        <v>0</v>
      </c>
      <c r="M109" s="280"/>
      <c r="N109" s="281" t="s">
        <v>110</v>
      </c>
      <c r="O109" s="323"/>
      <c r="P109" s="323"/>
      <c r="Q109" s="283" t="s">
        <v>111</v>
      </c>
      <c r="R109" s="280"/>
      <c r="S109" s="281" t="s">
        <v>110</v>
      </c>
      <c r="T109" s="323"/>
      <c r="U109" s="323"/>
      <c r="V109" s="283" t="s">
        <v>111</v>
      </c>
      <c r="W109" s="246">
        <f t="shared" si="42"/>
        <v>99</v>
      </c>
      <c r="X109" s="285"/>
      <c r="Y109" s="281" t="s">
        <v>110</v>
      </c>
      <c r="Z109" s="284"/>
      <c r="AA109" s="284"/>
      <c r="AB109" s="283" t="s">
        <v>111</v>
      </c>
      <c r="AC109" s="285"/>
      <c r="AD109" s="267" t="s">
        <v>110</v>
      </c>
      <c r="AE109" s="284"/>
      <c r="AF109" s="284"/>
      <c r="AG109" s="268" t="s">
        <v>111</v>
      </c>
      <c r="AH109" s="46"/>
      <c r="AI109" s="131">
        <f t="shared" si="43"/>
        <v>0</v>
      </c>
      <c r="AJ109" s="131">
        <f t="shared" si="44"/>
        <v>0</v>
      </c>
      <c r="AK109" s="131">
        <f t="shared" si="45"/>
        <v>0</v>
      </c>
      <c r="AL109" s="131">
        <f t="shared" si="46"/>
        <v>0</v>
      </c>
      <c r="AM109" s="131"/>
      <c r="AN109" s="131"/>
      <c r="AO109" s="143"/>
      <c r="AP109" s="131"/>
      <c r="AQ109" s="143"/>
      <c r="AR109" s="222"/>
      <c r="AS109" s="143"/>
      <c r="AT109" s="129"/>
      <c r="AU109" s="129"/>
      <c r="AV109" s="152"/>
      <c r="AW109" s="129"/>
      <c r="AX109" s="131"/>
      <c r="AY109" s="129"/>
      <c r="AZ109" s="131"/>
      <c r="BA109" s="131"/>
      <c r="BB109" s="211">
        <f t="shared" si="53"/>
        <v>0</v>
      </c>
      <c r="BC109" s="211">
        <f t="shared" si="53"/>
        <v>0</v>
      </c>
      <c r="BD109" s="211">
        <f t="shared" si="53"/>
        <v>0</v>
      </c>
      <c r="BE109" s="211">
        <f t="shared" si="53"/>
        <v>0</v>
      </c>
      <c r="BF109" s="211">
        <f t="shared" si="53"/>
        <v>0</v>
      </c>
      <c r="BG109" s="211">
        <f t="shared" si="53"/>
        <v>0</v>
      </c>
      <c r="BH109" s="211">
        <f t="shared" si="53"/>
        <v>0</v>
      </c>
      <c r="BI109" s="211">
        <f t="shared" si="53"/>
        <v>0</v>
      </c>
      <c r="BJ109" s="211">
        <f t="shared" si="53"/>
        <v>0</v>
      </c>
      <c r="BK109" s="211">
        <f t="shared" si="53"/>
        <v>0</v>
      </c>
      <c r="BL109" s="211">
        <f t="shared" si="53"/>
        <v>0</v>
      </c>
      <c r="BM109" s="211">
        <f t="shared" si="53"/>
        <v>0</v>
      </c>
      <c r="BN109" s="211">
        <f t="shared" si="53"/>
        <v>0</v>
      </c>
      <c r="BO109" s="211">
        <f t="shared" si="53"/>
        <v>0</v>
      </c>
      <c r="BP109" s="131"/>
      <c r="BQ109" s="308">
        <f t="shared" si="47"/>
        <v>0</v>
      </c>
      <c r="BR109" s="308">
        <f t="shared" si="54"/>
        <v>0</v>
      </c>
      <c r="BS109" s="131"/>
      <c r="BT109" s="131"/>
      <c r="BU109" s="131"/>
    </row>
    <row r="110" spans="1:73" s="177" customFormat="1" ht="14.4" customHeight="1" thickBot="1" x14ac:dyDescent="0.3">
      <c r="A110" s="131"/>
      <c r="B110" s="248">
        <f t="shared" si="49"/>
        <v>100</v>
      </c>
      <c r="C110" s="249">
        <f t="shared" si="50"/>
        <v>7917.5300000000007</v>
      </c>
      <c r="D110" s="258"/>
      <c r="E110" s="259"/>
      <c r="F110" s="250">
        <f t="shared" si="39"/>
        <v>0</v>
      </c>
      <c r="G110" s="346"/>
      <c r="H110" s="269"/>
      <c r="I110" s="269"/>
      <c r="J110" s="270"/>
      <c r="K110" s="251">
        <f t="shared" si="40"/>
        <v>100</v>
      </c>
      <c r="L110" s="252">
        <f t="shared" si="41"/>
        <v>0</v>
      </c>
      <c r="M110" s="286"/>
      <c r="N110" s="269" t="s">
        <v>110</v>
      </c>
      <c r="O110" s="326"/>
      <c r="P110" s="323"/>
      <c r="Q110" s="270" t="s">
        <v>111</v>
      </c>
      <c r="R110" s="286"/>
      <c r="S110" s="269" t="s">
        <v>110</v>
      </c>
      <c r="T110" s="323"/>
      <c r="U110" s="323"/>
      <c r="V110" s="270" t="s">
        <v>111</v>
      </c>
      <c r="W110" s="253">
        <f t="shared" si="42"/>
        <v>100</v>
      </c>
      <c r="X110" s="286"/>
      <c r="Y110" s="269" t="s">
        <v>110</v>
      </c>
      <c r="Z110" s="319"/>
      <c r="AA110" s="316"/>
      <c r="AB110" s="270" t="s">
        <v>111</v>
      </c>
      <c r="AC110" s="286"/>
      <c r="AD110" s="269" t="s">
        <v>110</v>
      </c>
      <c r="AE110" s="316"/>
      <c r="AF110" s="316"/>
      <c r="AG110" s="270" t="s">
        <v>111</v>
      </c>
      <c r="AH110" s="46"/>
      <c r="AI110" s="131">
        <f t="shared" si="43"/>
        <v>0</v>
      </c>
      <c r="AJ110" s="131">
        <f t="shared" si="44"/>
        <v>0</v>
      </c>
      <c r="AK110" s="131">
        <f t="shared" si="45"/>
        <v>0</v>
      </c>
      <c r="AL110" s="131">
        <f t="shared" si="46"/>
        <v>0</v>
      </c>
      <c r="AM110" s="131"/>
      <c r="AN110" s="131"/>
      <c r="AO110" s="143"/>
      <c r="AP110" s="131"/>
      <c r="AQ110" s="143"/>
      <c r="AR110" s="222"/>
      <c r="AS110" s="143"/>
      <c r="AT110" s="129"/>
      <c r="AU110" s="129"/>
      <c r="AV110" s="152"/>
      <c r="AW110" s="129"/>
      <c r="AX110" s="131"/>
      <c r="AY110" s="129"/>
      <c r="AZ110" s="131"/>
      <c r="BA110" s="129"/>
      <c r="BB110" s="211">
        <f t="shared" si="53"/>
        <v>0</v>
      </c>
      <c r="BC110" s="211">
        <f t="shared" si="53"/>
        <v>0</v>
      </c>
      <c r="BD110" s="211">
        <f t="shared" si="53"/>
        <v>0</v>
      </c>
      <c r="BE110" s="211">
        <f t="shared" si="53"/>
        <v>0</v>
      </c>
      <c r="BF110" s="211">
        <f t="shared" si="53"/>
        <v>0</v>
      </c>
      <c r="BG110" s="211">
        <f t="shared" si="53"/>
        <v>0</v>
      </c>
      <c r="BH110" s="211">
        <f t="shared" si="53"/>
        <v>0</v>
      </c>
      <c r="BI110" s="211">
        <f t="shared" si="53"/>
        <v>0</v>
      </c>
      <c r="BJ110" s="211">
        <f t="shared" si="53"/>
        <v>0</v>
      </c>
      <c r="BK110" s="211">
        <f t="shared" si="53"/>
        <v>0</v>
      </c>
      <c r="BL110" s="211">
        <f t="shared" si="53"/>
        <v>0</v>
      </c>
      <c r="BM110" s="211">
        <f t="shared" si="53"/>
        <v>0</v>
      </c>
      <c r="BN110" s="211">
        <f t="shared" si="53"/>
        <v>0</v>
      </c>
      <c r="BO110" s="211">
        <f t="shared" si="53"/>
        <v>0</v>
      </c>
      <c r="BP110" s="131"/>
      <c r="BQ110" s="308">
        <f t="shared" si="47"/>
        <v>0</v>
      </c>
      <c r="BR110" s="308">
        <f t="shared" si="54"/>
        <v>0</v>
      </c>
      <c r="BS110" s="131"/>
      <c r="BT110" s="131"/>
      <c r="BU110" s="131"/>
    </row>
    <row r="111" spans="1:73" x14ac:dyDescent="0.25">
      <c r="B111" s="129"/>
      <c r="C111" s="129"/>
      <c r="D111" s="129"/>
      <c r="E111" s="129"/>
      <c r="F111" s="129"/>
      <c r="G111" s="314"/>
      <c r="H111" s="129"/>
      <c r="I111" s="129"/>
      <c r="J111" s="129"/>
      <c r="K111" s="129"/>
      <c r="L111" s="129"/>
      <c r="M111" s="129"/>
      <c r="N111" s="129"/>
      <c r="O111" s="129"/>
      <c r="P111" s="314"/>
      <c r="Q111" s="129"/>
      <c r="R111" s="129"/>
      <c r="S111" s="129"/>
      <c r="T111" s="314"/>
      <c r="U111" s="314"/>
      <c r="V111" s="129"/>
      <c r="W111" s="129"/>
      <c r="X111" s="129"/>
      <c r="Y111" s="129"/>
      <c r="Z111" s="314"/>
      <c r="AA111" s="129"/>
      <c r="AB111" s="129"/>
      <c r="AC111" s="129"/>
      <c r="AD111" s="129"/>
      <c r="AE111" s="129"/>
      <c r="AF111" s="129"/>
      <c r="AG111" s="129"/>
      <c r="BQ111" s="307"/>
      <c r="BR111" s="307"/>
    </row>
    <row r="112" spans="1:73" x14ac:dyDescent="0.25">
      <c r="B112" s="129"/>
      <c r="C112" s="129"/>
      <c r="D112" s="129"/>
      <c r="E112" s="129"/>
      <c r="F112" s="129"/>
      <c r="G112" s="129"/>
      <c r="H112" s="129"/>
      <c r="I112" s="129"/>
      <c r="J112" s="129"/>
      <c r="K112" s="129"/>
      <c r="L112" s="129"/>
      <c r="M112" s="129"/>
      <c r="N112" s="129"/>
      <c r="O112" s="129"/>
      <c r="P112" s="129"/>
      <c r="Q112" s="129"/>
      <c r="R112" s="129"/>
      <c r="S112" s="129"/>
      <c r="T112" s="129"/>
      <c r="U112" s="129"/>
      <c r="V112" s="129"/>
      <c r="W112" s="129"/>
      <c r="X112" s="129"/>
      <c r="Y112" s="129"/>
      <c r="Z112" s="129"/>
      <c r="AA112" s="129"/>
      <c r="AB112" s="129"/>
      <c r="AC112" s="129"/>
      <c r="AD112" s="129"/>
      <c r="AE112" s="129"/>
      <c r="AF112" s="129"/>
      <c r="AG112" s="129"/>
    </row>
  </sheetData>
  <sheetProtection algorithmName="SHA-512" hashValue="3IH/olNI8iIMl+Lc6VEL9zdnrcODc0WnMCLJ/6Z/s2WakZ/IegebyAkqd6qab5hkK353V962l/bfqZOpH+0NBg==" saltValue="HS/YYfla/HDxDv7Mu9YCnQ==" spinCount="100000" sheet="1" objects="1" scenarios="1"/>
  <mergeCells count="22">
    <mergeCell ref="B7:J7"/>
    <mergeCell ref="BB9:BO9"/>
    <mergeCell ref="K5:V5"/>
    <mergeCell ref="W5:AH5"/>
    <mergeCell ref="X9:AB9"/>
    <mergeCell ref="R9:V9"/>
    <mergeCell ref="K1:V1"/>
    <mergeCell ref="W1:AH1"/>
    <mergeCell ref="W3:AB3"/>
    <mergeCell ref="C9:E9"/>
    <mergeCell ref="B1:J1"/>
    <mergeCell ref="M9:Q9"/>
    <mergeCell ref="K3:N3"/>
    <mergeCell ref="B3:H3"/>
    <mergeCell ref="K7:V7"/>
    <mergeCell ref="B5:J5"/>
    <mergeCell ref="W7:AG7"/>
    <mergeCell ref="B4:J4"/>
    <mergeCell ref="K4:V4"/>
    <mergeCell ref="W4:AH4"/>
    <mergeCell ref="C8:G8"/>
    <mergeCell ref="AC9:AG9"/>
  </mergeCells>
  <conditionalFormatting sqref="O11:O110 Z11:Z110 AE11:AE110">
    <cfRule type="expression" dxfId="82" priority="8" stopIfTrue="1">
      <formula>(COUNTBLANK(P11)=0)</formula>
    </cfRule>
  </conditionalFormatting>
  <conditionalFormatting sqref="AA12:AA110 AF11:AF110">
    <cfRule type="expression" dxfId="81" priority="9" stopIfTrue="1">
      <formula>(COUNTBLANK(Z11)=0)</formula>
    </cfRule>
  </conditionalFormatting>
  <conditionalFormatting sqref="P11:P110 U11:U110 AA11">
    <cfRule type="expression" dxfId="80" priority="11" stopIfTrue="1">
      <formula>(COUNTBLANK(O11)=0)</formula>
    </cfRule>
  </conditionalFormatting>
  <conditionalFormatting sqref="T11:T110">
    <cfRule type="expression" dxfId="79" priority="12" stopIfTrue="1">
      <formula>(COUNTBLANK(U11)=0)</formula>
    </cfRule>
  </conditionalFormatting>
  <conditionalFormatting sqref="M11:M110 R11:R110 X11:X110 AC11:AC110">
    <cfRule type="expression" dxfId="78" priority="17" stopIfTrue="1">
      <formula>AND(M11&lt;&gt;0,COUNTBLANK(O11:P11)=1,COUNTBLANK(N11:Q11)=1)</formula>
    </cfRule>
  </conditionalFormatting>
  <conditionalFormatting sqref="B11:B110 K11:K110 W11:W110">
    <cfRule type="cellIs" dxfId="77" priority="18" stopIfTrue="1" operator="equal">
      <formula>$AJ$1</formula>
    </cfRule>
  </conditionalFormatting>
  <conditionalFormatting sqref="F11:F110">
    <cfRule type="expression" dxfId="76" priority="19" stopIfTrue="1">
      <formula>AND(IF(AND($M11&lt;&gt;0,COUNTBLANK($O11:$P11)&lt;&gt;1),FALSE,TRUE),       IF(AND($R11&lt;&gt;0,COUNTBLANK($T11:$U11)&lt;&gt;1),FALSE,TRUE),       IF(AND($X11&lt;&gt;0,COUNTBLANK($Z11:$AA11)&lt;&gt;1),FALSE,TRUE),       IF(AND($AC11&lt;&gt;0,COUNTBLANK($AE11:$AF11)&lt;&gt;1),FALSE,TRUE))</formula>
    </cfRule>
    <cfRule type="expression" dxfId="75" priority="2" stopIfTrue="1">
      <formula>AND(IF(AND($M11&lt;&gt;0,COUNTBLANK($O11:$P11)&lt;&gt;1),FALSE,TRUE),IF(AND($R11&lt;&gt;0,COUNTBLANK($T11:$U11)&lt;&gt;1),FALSE,TRUE),IF(AND($X11&lt;&gt;0,COUNTBLANK($Z11:$AA11)&lt;&gt;1),FALSE,TRUE),IF(AND($AC11&lt;&gt;0,COUNTBLANK($AE11:$AF11)&lt;&gt;1),FALSE,TRUE))</formula>
    </cfRule>
  </conditionalFormatting>
  <conditionalFormatting sqref="G11:G110">
    <cfRule type="expression" dxfId="74" priority="21" stopIfTrue="1">
      <formula>AND($D11&amp;$E11&lt;&gt; "",$G11="")</formula>
    </cfRule>
    <cfRule type="cellIs" dxfId="73" priority="22" stopIfTrue="1" operator="equal">
      <formula>"STALE"</formula>
    </cfRule>
  </conditionalFormatting>
  <conditionalFormatting sqref="AH11:AH110">
    <cfRule type="expression" dxfId="72" priority="23" stopIfTrue="1">
      <formula>$B11=$AJ$1</formula>
    </cfRule>
  </conditionalFormatting>
  <conditionalFormatting sqref="AQ9">
    <cfRule type="expression" dxfId="71" priority="1" stopIfTrue="1">
      <formula>$AO$9=$AQ$9</formula>
    </cfRule>
  </conditionalFormatting>
  <conditionalFormatting sqref="AV9">
    <cfRule type="expression" dxfId="70" priority="5" stopIfTrue="1">
      <formula>$AV$9=$AO$9</formula>
    </cfRule>
  </conditionalFormatting>
  <dataValidations count="8">
    <dataValidation type="list" allowBlank="1" showErrorMessage="1" sqref="P11:P110 U11:U110 AA11:AA110 AF11:AF110" xr:uid="{00000000-0002-0000-0500-000000000000}">
      <formula1>$AT$11:$AT$53</formula1>
    </dataValidation>
    <dataValidation type="list" allowBlank="1" showErrorMessage="1" sqref="O11:O110 T11:T110 Z11:Z110 AE11:AE110" xr:uid="{00000000-0002-0000-0500-000001000000}">
      <formula1>$AR$11:$AR$27</formula1>
    </dataValidation>
    <dataValidation type="list" allowBlank="1" showErrorMessage="1" sqref="Q10 V10 AB10 AG10" xr:uid="{00000000-0002-0000-0500-000002000000}">
      <formula1>$AP$10:$AP$13</formula1>
      <formula2>0</formula2>
    </dataValidation>
    <dataValidation type="list" showInputMessage="1" showErrorMessage="1" sqref="G110" xr:uid="{00000000-0002-0000-0500-000003000000}">
      <formula1>$BA$18:$BA$22</formula1>
    </dataValidation>
    <dataValidation type="list" allowBlank="1" showInputMessage="1" showErrorMessage="1" sqref="N11:N110 S11:S110 Y11:Y110 AD11:AD110" xr:uid="{00000000-0002-0000-0500-000004000000}">
      <formula1>INDIRECT($AK$1)</formula1>
    </dataValidation>
    <dataValidation type="list" allowBlank="1" showInputMessage="1" showErrorMessage="1" sqref="Q11:Q110 V11:V110 AB11:AB110 AG11:AG110" xr:uid="{00000000-0002-0000-0500-000005000000}">
      <formula1>INDIRECT($AL$1)</formula1>
    </dataValidation>
    <dataValidation type="date" allowBlank="1" showInputMessage="1" showErrorMessage="1" sqref="D11:D12 D13 D14:D110" xr:uid="{00000000-0002-0000-0500-000006000000}">
      <formula1>$AN$1</formula1>
      <formula2>$AN$2</formula2>
    </dataValidation>
    <dataValidation type="list" allowBlank="1" showInputMessage="1" showErrorMessage="1" sqref="G11:G109" xr:uid="{00000000-0002-0000-0500-000007000000}">
      <formula1>$BA$19:$BA$22</formula1>
    </dataValidation>
  </dataValidations>
  <pageMargins left="0.74791666666666701" right="0.74791666666666701" top="0.98402777777777795" bottom="0.98402777777777795" header="0.51180555555555596" footer="0.51180555555555596"/>
  <pageSetup scale="56" firstPageNumber="0" fitToWidth="3" fitToHeight="2" pageOrder="overThenDown" orientation="landscape" blackAndWhite="1" horizontalDpi="300" verticalDpi="300"/>
  <colBreaks count="2" manualBreakCount="2">
    <brk id="10" min="2" max="109" man="1"/>
    <brk id="22" min="2" max="109" man="1"/>
  </colBreak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AY510"/>
  <sheetViews>
    <sheetView showGridLines="0" workbookViewId="0">
      <selection activeCell="B4" sqref="B4:J4"/>
    </sheetView>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133</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x14ac:dyDescent="0.25">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t="str">
        <f>Summary!C10&amp;" Balance Forward: "</f>
        <v xml:space="preserve">Checking Balance Forward: </v>
      </c>
      <c r="D9" s="408"/>
      <c r="E9" s="408"/>
      <c r="F9" s="180">
        <f>Summary!D10</f>
        <v>10650.84</v>
      </c>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x14ac:dyDescent="0.25">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10650.84</v>
      </c>
      <c r="D11" s="57"/>
      <c r="E11" s="58"/>
      <c r="F11" s="185">
        <f>SUM(G12:G15)</f>
        <v>0</v>
      </c>
      <c r="G11" s="59"/>
      <c r="H11" s="60"/>
      <c r="I11" s="60"/>
      <c r="J11" s="61"/>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c r="H12" s="63"/>
      <c r="I12" s="64"/>
      <c r="J12" s="65"/>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x14ac:dyDescent="0.25">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10650.84</v>
      </c>
      <c r="D16" s="57"/>
      <c r="E16" s="58"/>
      <c r="F16" s="185">
        <f>SUM(G17:G20)</f>
        <v>0</v>
      </c>
      <c r="G16" s="59"/>
      <c r="H16" s="60"/>
      <c r="I16" s="60"/>
      <c r="J16" s="61"/>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c r="H17" s="63"/>
      <c r="I17" s="64"/>
      <c r="J17" s="65"/>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x14ac:dyDescent="0.25">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customHeight="1" x14ac:dyDescent="0.25">
      <c r="A21" s="131"/>
      <c r="B21" s="183">
        <f>B16+1</f>
        <v>3</v>
      </c>
      <c r="C21" s="184">
        <f>C16+F21</f>
        <v>10650.84</v>
      </c>
      <c r="D21" s="57"/>
      <c r="E21" s="58"/>
      <c r="F21" s="185">
        <f>SUM(G22:G25)</f>
        <v>0</v>
      </c>
      <c r="G21" s="59"/>
      <c r="H21" s="63"/>
      <c r="I21" s="63"/>
      <c r="J21" s="65"/>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customHeight="1" x14ac:dyDescent="0.25">
      <c r="A22" s="131"/>
      <c r="B22" s="186"/>
      <c r="C22" s="187"/>
      <c r="D22" s="187"/>
      <c r="E22" s="187"/>
      <c r="F22" s="188"/>
      <c r="G22" s="62"/>
      <c r="H22" s="63"/>
      <c r="I22" s="64"/>
      <c r="J22" s="65"/>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customHeight="1" x14ac:dyDescent="0.25">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customHeight="1" x14ac:dyDescent="0.25">
      <c r="A26" s="131"/>
      <c r="B26" s="183">
        <f>B21+1</f>
        <v>4</v>
      </c>
      <c r="C26" s="184">
        <f>C21+F26</f>
        <v>10650.84</v>
      </c>
      <c r="D26" s="57"/>
      <c r="E26" s="58"/>
      <c r="F26" s="185">
        <f>SUM(G27:G30)</f>
        <v>0</v>
      </c>
      <c r="G26" s="59"/>
      <c r="H26" s="63"/>
      <c r="I26" s="63"/>
      <c r="J26" s="65"/>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customHeight="1" x14ac:dyDescent="0.25">
      <c r="A27" s="131"/>
      <c r="B27" s="186"/>
      <c r="C27" s="187"/>
      <c r="D27" s="187"/>
      <c r="E27" s="187"/>
      <c r="F27" s="188"/>
      <c r="G27" s="62"/>
      <c r="H27" s="63"/>
      <c r="I27" s="64"/>
      <c r="J27" s="65"/>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customHeight="1" x14ac:dyDescent="0.25">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customHeight="1" x14ac:dyDescent="0.25">
      <c r="A31" s="131"/>
      <c r="B31" s="183">
        <f>B26+1</f>
        <v>5</v>
      </c>
      <c r="C31" s="184">
        <f>C26+F31</f>
        <v>10650.84</v>
      </c>
      <c r="D31" s="57"/>
      <c r="E31" s="58"/>
      <c r="F31" s="185">
        <f>SUM(G32:G35)</f>
        <v>0</v>
      </c>
      <c r="G31" s="59"/>
      <c r="H31" s="63"/>
      <c r="I31" s="63"/>
      <c r="J31" s="65"/>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customHeight="1" x14ac:dyDescent="0.25">
      <c r="A32" s="131"/>
      <c r="B32" s="186"/>
      <c r="C32" s="187"/>
      <c r="D32" s="187"/>
      <c r="E32" s="187"/>
      <c r="F32" s="188"/>
      <c r="G32" s="62"/>
      <c r="H32" s="63"/>
      <c r="I32" s="64"/>
      <c r="J32" s="65"/>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customHeight="1" x14ac:dyDescent="0.25">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customHeight="1" x14ac:dyDescent="0.25">
      <c r="A36" s="131"/>
      <c r="B36" s="183">
        <v>6</v>
      </c>
      <c r="C36" s="184">
        <f>C31+F36</f>
        <v>10650.84</v>
      </c>
      <c r="D36" s="57"/>
      <c r="E36" s="58"/>
      <c r="F36" s="185">
        <f>SUM(G37:G40)</f>
        <v>0</v>
      </c>
      <c r="G36" s="59"/>
      <c r="H36" s="60"/>
      <c r="I36" s="60"/>
      <c r="J36" s="61"/>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customHeight="1" x14ac:dyDescent="0.25">
      <c r="A37" s="131"/>
      <c r="B37" s="186"/>
      <c r="C37" s="187"/>
      <c r="D37" s="187"/>
      <c r="E37" s="187"/>
      <c r="F37" s="188"/>
      <c r="G37" s="62"/>
      <c r="H37" s="63"/>
      <c r="I37" s="64"/>
      <c r="J37" s="65"/>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customHeight="1" x14ac:dyDescent="0.25">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customHeight="1" x14ac:dyDescent="0.25">
      <c r="A41" s="131"/>
      <c r="B41" s="183">
        <v>7</v>
      </c>
      <c r="C41" s="184">
        <f>C36+F41</f>
        <v>10650.84</v>
      </c>
      <c r="D41" s="57"/>
      <c r="E41" s="58"/>
      <c r="F41" s="185">
        <f>SUM(G42:G45)</f>
        <v>0</v>
      </c>
      <c r="G41" s="59"/>
      <c r="H41" s="60"/>
      <c r="I41" s="60"/>
      <c r="J41" s="61"/>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customHeight="1" x14ac:dyDescent="0.25">
      <c r="A42" s="131"/>
      <c r="B42" s="186"/>
      <c r="C42" s="187"/>
      <c r="D42" s="187"/>
      <c r="E42" s="187"/>
      <c r="F42" s="188"/>
      <c r="G42" s="62"/>
      <c r="H42" s="63"/>
      <c r="I42" s="64"/>
      <c r="J42" s="65"/>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customHeight="1" x14ac:dyDescent="0.25">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customHeight="1" x14ac:dyDescent="0.25">
      <c r="A46" s="131"/>
      <c r="B46" s="183">
        <f>B41+1</f>
        <v>8</v>
      </c>
      <c r="C46" s="184">
        <f>C41+F46</f>
        <v>10650.84</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customHeight="1" x14ac:dyDescent="0.25">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customHeight="1" x14ac:dyDescent="0.25">
      <c r="A51" s="131"/>
      <c r="B51" s="183">
        <f>B46+1</f>
        <v>9</v>
      </c>
      <c r="C51" s="184">
        <f>C46+F51</f>
        <v>10650.84</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customHeight="1" x14ac:dyDescent="0.25">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customHeight="1" x14ac:dyDescent="0.25">
      <c r="A56" s="131"/>
      <c r="B56" s="183">
        <f>B51+1</f>
        <v>10</v>
      </c>
      <c r="C56" s="184">
        <f>C51+F56</f>
        <v>10650.84</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customHeight="1" x14ac:dyDescent="0.25">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customHeight="1" x14ac:dyDescent="0.25">
      <c r="A61" s="131"/>
      <c r="B61" s="183">
        <f>B56+1</f>
        <v>11</v>
      </c>
      <c r="C61" s="184">
        <f>C56+F61</f>
        <v>10650.84</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customHeight="1" x14ac:dyDescent="0.25">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customHeight="1" x14ac:dyDescent="0.25">
      <c r="A66" s="131"/>
      <c r="B66" s="183">
        <f>B61+1</f>
        <v>12</v>
      </c>
      <c r="C66" s="184">
        <f>C61+F66</f>
        <v>10650.84</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customHeight="1" x14ac:dyDescent="0.25">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customHeight="1" x14ac:dyDescent="0.25">
      <c r="A71" s="131"/>
      <c r="B71" s="183">
        <f>B66+1</f>
        <v>13</v>
      </c>
      <c r="C71" s="184">
        <f>C66+F71</f>
        <v>10650.84</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customHeight="1" x14ac:dyDescent="0.25">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customHeight="1" x14ac:dyDescent="0.25">
      <c r="A76" s="131"/>
      <c r="B76" s="183">
        <f>B71+1</f>
        <v>14</v>
      </c>
      <c r="C76" s="184">
        <f>C71+F76</f>
        <v>10650.84</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customHeight="1" x14ac:dyDescent="0.25">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customHeight="1" x14ac:dyDescent="0.25">
      <c r="A81" s="131"/>
      <c r="B81" s="183">
        <f>B76+1</f>
        <v>15</v>
      </c>
      <c r="C81" s="184">
        <f>C76+F81</f>
        <v>10650.84</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customHeight="1" x14ac:dyDescent="0.25">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customHeight="1" x14ac:dyDescent="0.25">
      <c r="A86" s="131"/>
      <c r="B86" s="183">
        <f>B81+1</f>
        <v>16</v>
      </c>
      <c r="C86" s="184">
        <f>C81+F86</f>
        <v>10650.84</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customHeight="1" x14ac:dyDescent="0.25">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customHeight="1" x14ac:dyDescent="0.25">
      <c r="A91" s="131"/>
      <c r="B91" s="183">
        <f>B86+1</f>
        <v>17</v>
      </c>
      <c r="C91" s="184">
        <f>C86+F91</f>
        <v>10650.84</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customHeight="1" x14ac:dyDescent="0.25">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customHeight="1" x14ac:dyDescent="0.25">
      <c r="A96" s="131"/>
      <c r="B96" s="183">
        <f>B91+1</f>
        <v>18</v>
      </c>
      <c r="C96" s="184">
        <f>C91+F96</f>
        <v>10650.84</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customHeight="1" x14ac:dyDescent="0.25">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customHeight="1" x14ac:dyDescent="0.25">
      <c r="A101" s="131"/>
      <c r="B101" s="183">
        <f>B96+1</f>
        <v>19</v>
      </c>
      <c r="C101" s="184">
        <f>C96+F101</f>
        <v>10650.84</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customHeight="1" x14ac:dyDescent="0.25">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customHeight="1" x14ac:dyDescent="0.25">
      <c r="A106" s="131"/>
      <c r="B106" s="183">
        <f>B101+1</f>
        <v>20</v>
      </c>
      <c r="C106" s="184">
        <f>C101+F106</f>
        <v>10650.84</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customHeight="1" x14ac:dyDescent="0.25">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customHeight="1" x14ac:dyDescent="0.25">
      <c r="A111" s="131"/>
      <c r="B111" s="183">
        <f>B106+1</f>
        <v>21</v>
      </c>
      <c r="C111" s="184">
        <f>C106+F111</f>
        <v>10650.84</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customHeight="1" x14ac:dyDescent="0.25">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customHeight="1" x14ac:dyDescent="0.25">
      <c r="A116" s="131"/>
      <c r="B116" s="183">
        <f>B111+1</f>
        <v>22</v>
      </c>
      <c r="C116" s="184">
        <f>C111+F116</f>
        <v>10650.84</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customHeight="1" x14ac:dyDescent="0.25">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customHeight="1" x14ac:dyDescent="0.25">
      <c r="A121" s="131"/>
      <c r="B121" s="183">
        <f>B116+1</f>
        <v>23</v>
      </c>
      <c r="C121" s="184">
        <f>C116+F121</f>
        <v>10650.84</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customHeight="1" x14ac:dyDescent="0.25">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customHeight="1" x14ac:dyDescent="0.25">
      <c r="A126" s="131"/>
      <c r="B126" s="183">
        <f>B121+1</f>
        <v>24</v>
      </c>
      <c r="C126" s="184">
        <f>C121+F126</f>
        <v>10650.84</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customHeight="1" x14ac:dyDescent="0.25">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customHeight="1" x14ac:dyDescent="0.25">
      <c r="A131" s="131"/>
      <c r="B131" s="183">
        <f>B126+1</f>
        <v>25</v>
      </c>
      <c r="C131" s="184">
        <f>C126+F131</f>
        <v>10650.84</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customHeight="1" x14ac:dyDescent="0.25">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customHeight="1" x14ac:dyDescent="0.25">
      <c r="A136" s="131"/>
      <c r="B136" s="183">
        <f>B131+1</f>
        <v>26</v>
      </c>
      <c r="C136" s="184">
        <f>C131+F136</f>
        <v>10650.84</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customHeight="1" x14ac:dyDescent="0.25">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customHeight="1" x14ac:dyDescent="0.25">
      <c r="A141" s="131"/>
      <c r="B141" s="183">
        <f>B136+1</f>
        <v>27</v>
      </c>
      <c r="C141" s="184">
        <f>C136+F141</f>
        <v>10650.84</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customHeight="1" x14ac:dyDescent="0.25">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customHeight="1" x14ac:dyDescent="0.25">
      <c r="A146" s="131"/>
      <c r="B146" s="183">
        <f>B141+1</f>
        <v>28</v>
      </c>
      <c r="C146" s="184">
        <f>C141+F146</f>
        <v>10650.84</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customHeight="1" x14ac:dyDescent="0.25">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customHeight="1" x14ac:dyDescent="0.25">
      <c r="A151" s="131"/>
      <c r="B151" s="183">
        <f>B146+1</f>
        <v>29</v>
      </c>
      <c r="C151" s="184">
        <f>C146+F151</f>
        <v>10650.84</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customHeight="1" x14ac:dyDescent="0.25">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customHeight="1" x14ac:dyDescent="0.25">
      <c r="A156" s="131"/>
      <c r="B156" s="183">
        <f>B151+1</f>
        <v>30</v>
      </c>
      <c r="C156" s="184">
        <f>C151+F156</f>
        <v>10650.84</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customHeight="1" x14ac:dyDescent="0.25">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customHeight="1" x14ac:dyDescent="0.25">
      <c r="A161" s="131"/>
      <c r="B161" s="183">
        <f>B156+1</f>
        <v>31</v>
      </c>
      <c r="C161" s="184">
        <f>C156+F161</f>
        <v>10650.84</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customHeight="1" x14ac:dyDescent="0.25">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customHeight="1" x14ac:dyDescent="0.25">
      <c r="A166" s="131"/>
      <c r="B166" s="183">
        <f>B161+1</f>
        <v>32</v>
      </c>
      <c r="C166" s="184">
        <f>C161+F166</f>
        <v>10650.84</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customHeight="1" x14ac:dyDescent="0.25">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customHeight="1" x14ac:dyDescent="0.25">
      <c r="A171" s="131"/>
      <c r="B171" s="183">
        <f>B166+1</f>
        <v>33</v>
      </c>
      <c r="C171" s="184">
        <f>C166+F171</f>
        <v>10650.84</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customHeight="1" x14ac:dyDescent="0.25">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customHeight="1" x14ac:dyDescent="0.25">
      <c r="A176" s="131"/>
      <c r="B176" s="183">
        <f>B171+1</f>
        <v>34</v>
      </c>
      <c r="C176" s="184">
        <f>C171+F176</f>
        <v>10650.84</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customHeight="1" x14ac:dyDescent="0.25">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customHeight="1" x14ac:dyDescent="0.25">
      <c r="A181" s="131"/>
      <c r="B181" s="183">
        <f>B176+1</f>
        <v>35</v>
      </c>
      <c r="C181" s="184">
        <f>C176+F181</f>
        <v>10650.84</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customHeight="1" x14ac:dyDescent="0.25">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customHeight="1" x14ac:dyDescent="0.25">
      <c r="A186" s="131"/>
      <c r="B186" s="183">
        <f>B181+1</f>
        <v>36</v>
      </c>
      <c r="C186" s="184">
        <f>C181+F186</f>
        <v>10650.84</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customHeight="1" x14ac:dyDescent="0.25">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customHeight="1" x14ac:dyDescent="0.25">
      <c r="A191" s="131"/>
      <c r="B191" s="183">
        <f>B186+1</f>
        <v>37</v>
      </c>
      <c r="C191" s="184">
        <f>C186+F191</f>
        <v>10650.84</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customHeight="1" x14ac:dyDescent="0.25">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customHeight="1" x14ac:dyDescent="0.25">
      <c r="A196" s="131"/>
      <c r="B196" s="183">
        <f>B191+1</f>
        <v>38</v>
      </c>
      <c r="C196" s="184">
        <f>C191+F196</f>
        <v>10650.84</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customHeight="1" x14ac:dyDescent="0.25">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customHeight="1" x14ac:dyDescent="0.25">
      <c r="A201" s="131"/>
      <c r="B201" s="183">
        <f>B196+1</f>
        <v>39</v>
      </c>
      <c r="C201" s="184">
        <f>C196+F201</f>
        <v>10650.84</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customHeight="1" x14ac:dyDescent="0.25">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customHeight="1" x14ac:dyDescent="0.25">
      <c r="A206" s="131"/>
      <c r="B206" s="183">
        <f>B201+1</f>
        <v>40</v>
      </c>
      <c r="C206" s="184">
        <f>C201+F206</f>
        <v>10650.84</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customHeight="1" x14ac:dyDescent="0.25">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customHeight="1" x14ac:dyDescent="0.25">
      <c r="A211" s="131"/>
      <c r="B211" s="183">
        <f>B206+1</f>
        <v>41</v>
      </c>
      <c r="C211" s="184">
        <f>C206+F211</f>
        <v>10650.84</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customHeight="1" x14ac:dyDescent="0.25">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customHeight="1" x14ac:dyDescent="0.25">
      <c r="A216" s="131"/>
      <c r="B216" s="183">
        <f>B211+1</f>
        <v>42</v>
      </c>
      <c r="C216" s="184">
        <f>C211+F216</f>
        <v>10650.84</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customHeight="1" x14ac:dyDescent="0.25">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customHeight="1" x14ac:dyDescent="0.25">
      <c r="A221" s="131"/>
      <c r="B221" s="183">
        <f>B216+1</f>
        <v>43</v>
      </c>
      <c r="C221" s="184">
        <f>C216+F221</f>
        <v>10650.84</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customHeight="1" x14ac:dyDescent="0.25">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customHeight="1" x14ac:dyDescent="0.25">
      <c r="A226" s="131"/>
      <c r="B226" s="183">
        <f>B221+1</f>
        <v>44</v>
      </c>
      <c r="C226" s="184">
        <f>C221+F226</f>
        <v>10650.84</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customHeight="1" x14ac:dyDescent="0.25">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customHeight="1" x14ac:dyDescent="0.25">
      <c r="A231" s="131"/>
      <c r="B231" s="183">
        <f>B226+1</f>
        <v>45</v>
      </c>
      <c r="C231" s="184">
        <f>C226+F231</f>
        <v>10650.84</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customHeight="1" x14ac:dyDescent="0.25">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customHeight="1" x14ac:dyDescent="0.25">
      <c r="A236" s="131"/>
      <c r="B236" s="183">
        <f>B231+1</f>
        <v>46</v>
      </c>
      <c r="C236" s="184">
        <f>C231+F236</f>
        <v>10650.84</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customHeight="1" x14ac:dyDescent="0.25">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customHeight="1" x14ac:dyDescent="0.25">
      <c r="A241" s="131"/>
      <c r="B241" s="183">
        <f>B236+1</f>
        <v>47</v>
      </c>
      <c r="C241" s="184">
        <f>C236+F241</f>
        <v>10650.84</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customHeight="1" x14ac:dyDescent="0.25">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customHeight="1" x14ac:dyDescent="0.25">
      <c r="A246" s="131"/>
      <c r="B246" s="183">
        <f>B241+1</f>
        <v>48</v>
      </c>
      <c r="C246" s="184">
        <f>C241+F246</f>
        <v>10650.84</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customHeight="1" x14ac:dyDescent="0.25">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customHeight="1" x14ac:dyDescent="0.25">
      <c r="A251" s="131"/>
      <c r="B251" s="183">
        <f>B246+1</f>
        <v>49</v>
      </c>
      <c r="C251" s="184">
        <f>C246+F251</f>
        <v>10650.84</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customHeight="1" x14ac:dyDescent="0.25">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customHeight="1" x14ac:dyDescent="0.25">
      <c r="A256" s="131"/>
      <c r="B256" s="183">
        <f>B251+1</f>
        <v>50</v>
      </c>
      <c r="C256" s="184">
        <f>C251+F256</f>
        <v>10650.84</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customHeight="1" x14ac:dyDescent="0.25">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customHeight="1" x14ac:dyDescent="0.25">
      <c r="A261" s="131"/>
      <c r="B261" s="183">
        <f>B256+1</f>
        <v>51</v>
      </c>
      <c r="C261" s="184">
        <f>C256+F261</f>
        <v>10650.84</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customHeight="1" x14ac:dyDescent="0.25">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customHeight="1" x14ac:dyDescent="0.25">
      <c r="A266" s="131"/>
      <c r="B266" s="183">
        <f>B261+1</f>
        <v>52</v>
      </c>
      <c r="C266" s="184">
        <f>C261+F266</f>
        <v>10650.84</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customHeight="1" x14ac:dyDescent="0.25">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customHeight="1" x14ac:dyDescent="0.25">
      <c r="A271" s="131"/>
      <c r="B271" s="183">
        <f>B266+1</f>
        <v>53</v>
      </c>
      <c r="C271" s="184">
        <f>C266+F271</f>
        <v>10650.84</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customHeight="1" x14ac:dyDescent="0.25">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customHeight="1" x14ac:dyDescent="0.25">
      <c r="A276" s="131"/>
      <c r="B276" s="183">
        <f>B271+1</f>
        <v>54</v>
      </c>
      <c r="C276" s="184">
        <f>C271+F276</f>
        <v>10650.84</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customHeight="1" x14ac:dyDescent="0.25">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customHeight="1" x14ac:dyDescent="0.25">
      <c r="A281" s="131"/>
      <c r="B281" s="183">
        <f>B276+1</f>
        <v>55</v>
      </c>
      <c r="C281" s="184">
        <f>C276+F281</f>
        <v>10650.84</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customHeight="1" x14ac:dyDescent="0.25">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customHeight="1" x14ac:dyDescent="0.25">
      <c r="A286" s="131"/>
      <c r="B286" s="183">
        <f>B281+1</f>
        <v>56</v>
      </c>
      <c r="C286" s="184">
        <f>C281+F286</f>
        <v>10650.84</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customHeight="1" x14ac:dyDescent="0.25">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customHeight="1" x14ac:dyDescent="0.25">
      <c r="A291" s="131"/>
      <c r="B291" s="183">
        <f>B286+1</f>
        <v>57</v>
      </c>
      <c r="C291" s="184">
        <f>C286+F291</f>
        <v>10650.84</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customHeight="1" x14ac:dyDescent="0.25">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customHeight="1" x14ac:dyDescent="0.25">
      <c r="A296" s="131"/>
      <c r="B296" s="183">
        <f>B291+1</f>
        <v>58</v>
      </c>
      <c r="C296" s="184">
        <f>C291+F296</f>
        <v>10650.84</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customHeight="1" x14ac:dyDescent="0.25">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customHeight="1" x14ac:dyDescent="0.25">
      <c r="A301" s="131"/>
      <c r="B301" s="183">
        <f>B296+1</f>
        <v>59</v>
      </c>
      <c r="C301" s="184">
        <f>C296+F301</f>
        <v>10650.84</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customHeight="1" x14ac:dyDescent="0.25">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customHeight="1" x14ac:dyDescent="0.25">
      <c r="A306" s="131"/>
      <c r="B306" s="183">
        <f>B301+1</f>
        <v>60</v>
      </c>
      <c r="C306" s="184">
        <f>C301+F306</f>
        <v>10650.84</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customHeight="1" x14ac:dyDescent="0.25">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customHeight="1" x14ac:dyDescent="0.25">
      <c r="A311" s="131"/>
      <c r="B311" s="183">
        <f>B306+1</f>
        <v>61</v>
      </c>
      <c r="C311" s="184">
        <f>C306+F311</f>
        <v>10650.84</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customHeight="1" x14ac:dyDescent="0.25">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customHeight="1" x14ac:dyDescent="0.25">
      <c r="A316" s="131"/>
      <c r="B316" s="183">
        <f>B311+1</f>
        <v>62</v>
      </c>
      <c r="C316" s="184">
        <f>C311+F316</f>
        <v>10650.84</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customHeight="1" x14ac:dyDescent="0.25">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customHeight="1" x14ac:dyDescent="0.25">
      <c r="A321" s="131"/>
      <c r="B321" s="183">
        <f>B316+1</f>
        <v>63</v>
      </c>
      <c r="C321" s="184">
        <f>C316+F321</f>
        <v>10650.84</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customHeight="1" x14ac:dyDescent="0.25">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customHeight="1" x14ac:dyDescent="0.25">
      <c r="A326" s="131"/>
      <c r="B326" s="183">
        <f>B321+1</f>
        <v>64</v>
      </c>
      <c r="C326" s="184">
        <f>C321+F326</f>
        <v>10650.84</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customHeight="1" x14ac:dyDescent="0.25">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customHeight="1" x14ac:dyDescent="0.25">
      <c r="A331" s="131"/>
      <c r="B331" s="183">
        <f>B326+1</f>
        <v>65</v>
      </c>
      <c r="C331" s="184">
        <f>C326+F331</f>
        <v>10650.84</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customHeight="1" x14ac:dyDescent="0.25">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customHeight="1" x14ac:dyDescent="0.25">
      <c r="A336" s="131"/>
      <c r="B336" s="183">
        <f>B331+1</f>
        <v>66</v>
      </c>
      <c r="C336" s="184">
        <f>C331+F336</f>
        <v>10650.84</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customHeight="1" x14ac:dyDescent="0.25">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customHeight="1" x14ac:dyDescent="0.25">
      <c r="A341" s="131"/>
      <c r="B341" s="183">
        <f>B336+1</f>
        <v>67</v>
      </c>
      <c r="C341" s="184">
        <f>C336+F341</f>
        <v>10650.84</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customHeight="1" x14ac:dyDescent="0.25">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customHeight="1" x14ac:dyDescent="0.25">
      <c r="A346" s="131"/>
      <c r="B346" s="183">
        <f>B341+1</f>
        <v>68</v>
      </c>
      <c r="C346" s="184">
        <f>C341+F346</f>
        <v>10650.84</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customHeight="1" x14ac:dyDescent="0.25">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customHeight="1" x14ac:dyDescent="0.25">
      <c r="A351" s="131"/>
      <c r="B351" s="183">
        <f>B346+1</f>
        <v>69</v>
      </c>
      <c r="C351" s="184">
        <f>C346+F351</f>
        <v>10650.84</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customHeight="1" x14ac:dyDescent="0.25">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customHeight="1" x14ac:dyDescent="0.25">
      <c r="A356" s="131"/>
      <c r="B356" s="183">
        <f>B351+1</f>
        <v>70</v>
      </c>
      <c r="C356" s="184">
        <f>C351+F356</f>
        <v>10650.84</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customHeight="1" x14ac:dyDescent="0.25">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customHeight="1" x14ac:dyDescent="0.25">
      <c r="A361" s="131"/>
      <c r="B361" s="183">
        <f>B356+1</f>
        <v>71</v>
      </c>
      <c r="C361" s="184">
        <f>C356+F361</f>
        <v>10650.84</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customHeight="1" x14ac:dyDescent="0.25">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customHeight="1" x14ac:dyDescent="0.25">
      <c r="A366" s="131"/>
      <c r="B366" s="183">
        <f>B361+1</f>
        <v>72</v>
      </c>
      <c r="C366" s="184">
        <f>C361+F366</f>
        <v>10650.84</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customHeight="1" x14ac:dyDescent="0.25">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customHeight="1" x14ac:dyDescent="0.25">
      <c r="A371" s="131"/>
      <c r="B371" s="183">
        <f>B366+1</f>
        <v>73</v>
      </c>
      <c r="C371" s="184">
        <f>C366+F371</f>
        <v>10650.84</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customHeight="1" x14ac:dyDescent="0.25">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customHeight="1" x14ac:dyDescent="0.25">
      <c r="A376" s="131"/>
      <c r="B376" s="183">
        <f>B371+1</f>
        <v>74</v>
      </c>
      <c r="C376" s="184">
        <f>C371+F376</f>
        <v>10650.84</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customHeight="1" x14ac:dyDescent="0.25">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customHeight="1" x14ac:dyDescent="0.25">
      <c r="A381" s="131"/>
      <c r="B381" s="183">
        <f>B376+1</f>
        <v>75</v>
      </c>
      <c r="C381" s="184">
        <f>C376+F381</f>
        <v>10650.84</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customHeight="1" x14ac:dyDescent="0.25">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customHeight="1" x14ac:dyDescent="0.25">
      <c r="A386" s="131"/>
      <c r="B386" s="183">
        <f>B381+1</f>
        <v>76</v>
      </c>
      <c r="C386" s="184">
        <f>C381+F386</f>
        <v>10650.84</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customHeight="1" x14ac:dyDescent="0.25">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customHeight="1" x14ac:dyDescent="0.25">
      <c r="A391" s="131"/>
      <c r="B391" s="183">
        <f>B386+1</f>
        <v>77</v>
      </c>
      <c r="C391" s="184">
        <f>C386+F391</f>
        <v>10650.84</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customHeight="1" x14ac:dyDescent="0.25">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customHeight="1" x14ac:dyDescent="0.25">
      <c r="A396" s="131"/>
      <c r="B396" s="183">
        <f>B391+1</f>
        <v>78</v>
      </c>
      <c r="C396" s="184">
        <f>C391+F396</f>
        <v>10650.84</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customHeight="1" x14ac:dyDescent="0.25">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customHeight="1" x14ac:dyDescent="0.25">
      <c r="A401" s="131"/>
      <c r="B401" s="183">
        <f>B396+1</f>
        <v>79</v>
      </c>
      <c r="C401" s="184">
        <f>C396+F401</f>
        <v>10650.84</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customHeight="1" x14ac:dyDescent="0.25">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customHeight="1" x14ac:dyDescent="0.25">
      <c r="A406" s="131"/>
      <c r="B406" s="183">
        <f>B401+1</f>
        <v>80</v>
      </c>
      <c r="C406" s="184">
        <f>C401+F406</f>
        <v>10650.84</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customHeight="1" x14ac:dyDescent="0.25">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customHeight="1" x14ac:dyDescent="0.25">
      <c r="A411" s="131"/>
      <c r="B411" s="183">
        <f>B406+1</f>
        <v>81</v>
      </c>
      <c r="C411" s="184">
        <f>C406+F411</f>
        <v>10650.84</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customHeight="1" x14ac:dyDescent="0.25">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customHeight="1" x14ac:dyDescent="0.25">
      <c r="A416" s="131"/>
      <c r="B416" s="183">
        <f>B411+1</f>
        <v>82</v>
      </c>
      <c r="C416" s="184">
        <f>C411+F416</f>
        <v>10650.84</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customHeight="1" x14ac:dyDescent="0.25">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customHeight="1" x14ac:dyDescent="0.25">
      <c r="A421" s="131"/>
      <c r="B421" s="183">
        <f>B416+1</f>
        <v>83</v>
      </c>
      <c r="C421" s="184">
        <f>C416+F421</f>
        <v>10650.84</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customHeight="1" x14ac:dyDescent="0.25">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customHeight="1" x14ac:dyDescent="0.25">
      <c r="A426" s="131"/>
      <c r="B426" s="183">
        <f>B421+1</f>
        <v>84</v>
      </c>
      <c r="C426" s="184">
        <f>C421+F426</f>
        <v>10650.84</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customHeight="1" x14ac:dyDescent="0.25">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customHeight="1" x14ac:dyDescent="0.25">
      <c r="A431" s="131"/>
      <c r="B431" s="183">
        <f>B426+1</f>
        <v>85</v>
      </c>
      <c r="C431" s="184">
        <f>C426+F431</f>
        <v>10650.84</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customHeight="1" x14ac:dyDescent="0.25">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customHeight="1" x14ac:dyDescent="0.25">
      <c r="A436" s="131"/>
      <c r="B436" s="183">
        <f>B431+1</f>
        <v>86</v>
      </c>
      <c r="C436" s="184">
        <f>C431+F436</f>
        <v>10650.84</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customHeight="1" x14ac:dyDescent="0.25">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customHeight="1" x14ac:dyDescent="0.25">
      <c r="A441" s="131"/>
      <c r="B441" s="183">
        <f>B436+1</f>
        <v>87</v>
      </c>
      <c r="C441" s="184">
        <f>C436+F441</f>
        <v>10650.84</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customHeight="1" x14ac:dyDescent="0.25">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customHeight="1" x14ac:dyDescent="0.25">
      <c r="A446" s="131"/>
      <c r="B446" s="183">
        <f>B441+1</f>
        <v>88</v>
      </c>
      <c r="C446" s="184">
        <f>C441+F446</f>
        <v>10650.84</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customHeight="1" x14ac:dyDescent="0.25">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customHeight="1" x14ac:dyDescent="0.25">
      <c r="A451" s="131"/>
      <c r="B451" s="183">
        <f>B446+1</f>
        <v>89</v>
      </c>
      <c r="C451" s="184">
        <f>C446+F451</f>
        <v>10650.84</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customHeight="1" x14ac:dyDescent="0.25">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customHeight="1" x14ac:dyDescent="0.25">
      <c r="A456" s="131"/>
      <c r="B456" s="183">
        <f>B451+1</f>
        <v>90</v>
      </c>
      <c r="C456" s="184">
        <f>C451+F456</f>
        <v>10650.84</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customHeight="1" x14ac:dyDescent="0.25">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customHeight="1" x14ac:dyDescent="0.25">
      <c r="A461" s="131"/>
      <c r="B461" s="183">
        <f>B456+1</f>
        <v>91</v>
      </c>
      <c r="C461" s="184">
        <f>C456+F461</f>
        <v>10650.84</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customHeight="1" x14ac:dyDescent="0.25">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customHeight="1" x14ac:dyDescent="0.25">
      <c r="A466" s="131"/>
      <c r="B466" s="183">
        <f>B461+1</f>
        <v>92</v>
      </c>
      <c r="C466" s="184">
        <f>C461+F466</f>
        <v>10650.84</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customHeight="1" x14ac:dyDescent="0.25">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customHeight="1" x14ac:dyDescent="0.25">
      <c r="A471" s="131"/>
      <c r="B471" s="183">
        <f>B466+1</f>
        <v>93</v>
      </c>
      <c r="C471" s="184">
        <f>C466+F471</f>
        <v>10650.84</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customHeight="1" x14ac:dyDescent="0.25">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customHeight="1" x14ac:dyDescent="0.25">
      <c r="A476" s="131"/>
      <c r="B476" s="183">
        <f>B471+1</f>
        <v>94</v>
      </c>
      <c r="C476" s="184">
        <f>C471+F476</f>
        <v>10650.84</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customHeight="1" x14ac:dyDescent="0.25">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customHeight="1" x14ac:dyDescent="0.25">
      <c r="A481" s="131"/>
      <c r="B481" s="183">
        <f>B476+1</f>
        <v>95</v>
      </c>
      <c r="C481" s="184">
        <f>C476+F481</f>
        <v>10650.84</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customHeight="1" x14ac:dyDescent="0.25">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customHeight="1" x14ac:dyDescent="0.25">
      <c r="A486" s="131"/>
      <c r="B486" s="183">
        <f>B481+1</f>
        <v>96</v>
      </c>
      <c r="C486" s="184">
        <f>C481+F486</f>
        <v>10650.84</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customHeight="1" x14ac:dyDescent="0.25">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customHeight="1" x14ac:dyDescent="0.25">
      <c r="A491" s="131"/>
      <c r="B491" s="183">
        <f>B486+1</f>
        <v>97</v>
      </c>
      <c r="C491" s="184">
        <f>C486+F491</f>
        <v>10650.84</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customHeight="1" x14ac:dyDescent="0.25">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customHeight="1" x14ac:dyDescent="0.25">
      <c r="A496" s="131"/>
      <c r="B496" s="183">
        <f>B491+1</f>
        <v>98</v>
      </c>
      <c r="C496" s="184">
        <f>C491+F496</f>
        <v>10650.84</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customHeight="1" x14ac:dyDescent="0.25">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customHeight="1" x14ac:dyDescent="0.25">
      <c r="A501" s="131"/>
      <c r="B501" s="183">
        <f>B496+1</f>
        <v>99</v>
      </c>
      <c r="C501" s="184">
        <f>C496+F501</f>
        <v>10650.84</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customHeight="1" x14ac:dyDescent="0.25">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customHeight="1" x14ac:dyDescent="0.25">
      <c r="A506" s="131"/>
      <c r="B506" s="183">
        <f>B501+1</f>
        <v>100</v>
      </c>
      <c r="C506" s="184">
        <f>C501+F506</f>
        <v>10650.84</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customHeight="1" x14ac:dyDescent="0.25">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mergeCells count="6">
    <mergeCell ref="B7:J7"/>
    <mergeCell ref="B5:J5"/>
    <mergeCell ref="C9:E9"/>
    <mergeCell ref="B4:J4"/>
    <mergeCell ref="B3:H3"/>
    <mergeCell ref="C8:G8"/>
  </mergeCells>
  <conditionalFormatting sqref="F11 F16:F160">
    <cfRule type="expression" dxfId="69"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68"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67"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AP281"/>
  <sheetViews>
    <sheetView showGridLines="0" showRowColHeaders="0" topLeftCell="A55" zoomScale="63" zoomScaleNormal="63" workbookViewId="0"/>
  </sheetViews>
  <sheetFormatPr defaultColWidth="9.109375" defaultRowHeight="15.6" x14ac:dyDescent="0.25"/>
  <cols>
    <col min="1" max="1" width="3.109375" style="106" customWidth="1"/>
    <col min="2" max="2" width="4.33203125" style="106" customWidth="1"/>
    <col min="3" max="3" width="7" style="124" customWidth="1"/>
    <col min="4" max="4" width="42.5546875" style="123" customWidth="1"/>
    <col min="5" max="5" width="7.6640625" style="123" customWidth="1"/>
    <col min="6" max="6" width="9.109375" style="125" customWidth="1"/>
    <col min="7" max="7" width="13.6640625" style="123" customWidth="1"/>
    <col min="8" max="8" width="18.109375" style="123" customWidth="1"/>
    <col min="9" max="9" width="6.44140625" style="123" customWidth="1"/>
    <col min="10" max="10" width="28.109375" style="123" customWidth="1"/>
    <col min="11" max="11" width="28.109375" style="125" customWidth="1"/>
    <col min="12" max="15" width="9.33203125" style="125" customWidth="1"/>
    <col min="16" max="16" width="2.109375" style="126" customWidth="1"/>
    <col min="17" max="17" width="47.88671875" style="123" customWidth="1"/>
    <col min="18" max="18" width="4.33203125" style="106" customWidth="1"/>
    <col min="19" max="19" width="5.109375" style="106" customWidth="1"/>
    <col min="20" max="20" width="27.6640625" style="123" hidden="1" customWidth="1"/>
    <col min="21" max="21" width="12.44140625" style="106" hidden="1" customWidth="1"/>
    <col min="22" max="42" width="5.109375" style="106" customWidth="1"/>
    <col min="43" max="43" width="9.109375" style="123" customWidth="1"/>
    <col min="44" max="16384" width="9.109375" style="123"/>
  </cols>
  <sheetData>
    <row r="1" spans="2:42" s="106" customFormat="1" x14ac:dyDescent="0.25"/>
    <row r="2" spans="2:42" s="122" customFormat="1" x14ac:dyDescent="0.3">
      <c r="B2" s="9"/>
      <c r="C2" s="400" t="str">
        <f>Contents!$B$46</f>
        <v>Version: AS XLV 3.0 locked</v>
      </c>
      <c r="D2" s="399"/>
      <c r="E2" s="399"/>
      <c r="F2" s="399"/>
      <c r="G2" s="399"/>
      <c r="H2" s="399"/>
      <c r="I2" s="399"/>
      <c r="J2" s="11"/>
      <c r="K2" s="11"/>
      <c r="L2" s="11"/>
      <c r="M2" s="13"/>
      <c r="N2" s="13"/>
      <c r="O2" s="13"/>
      <c r="P2" s="13"/>
      <c r="Q2" s="13"/>
      <c r="R2" s="9"/>
      <c r="S2" s="106"/>
      <c r="T2" s="106" t="s">
        <v>409</v>
      </c>
      <c r="U2" s="106"/>
      <c r="V2" s="106"/>
      <c r="W2" s="106"/>
      <c r="X2" s="106"/>
      <c r="Y2" s="106"/>
      <c r="Z2" s="106"/>
      <c r="AA2" s="106"/>
      <c r="AB2" s="106"/>
      <c r="AC2" s="106"/>
      <c r="AD2" s="106"/>
      <c r="AE2" s="106"/>
      <c r="AF2" s="106"/>
      <c r="AG2" s="106"/>
      <c r="AH2" s="106"/>
      <c r="AI2" s="106"/>
      <c r="AJ2" s="106"/>
      <c r="AK2" s="106"/>
      <c r="AL2" s="106"/>
      <c r="AM2" s="106"/>
      <c r="AN2" s="106"/>
      <c r="AO2" s="106"/>
      <c r="AP2" s="106"/>
    </row>
    <row r="3" spans="2:42" s="122" customFormat="1" ht="33.75" customHeight="1" x14ac:dyDescent="0.3">
      <c r="B3" s="9"/>
      <c r="C3" s="398" t="str">
        <f>Contents!E3</f>
        <v>THE SOCIETY FOR CREATIVE ANACHRONISM, INC.</v>
      </c>
      <c r="D3" s="399"/>
      <c r="E3" s="399"/>
      <c r="F3" s="399"/>
      <c r="G3" s="399"/>
      <c r="H3" s="399"/>
      <c r="I3" s="399"/>
      <c r="J3" s="399"/>
      <c r="K3" s="399"/>
      <c r="L3" s="399"/>
      <c r="M3" s="399"/>
      <c r="N3" s="399"/>
      <c r="O3" s="399"/>
      <c r="P3" s="399"/>
      <c r="Q3" s="399"/>
      <c r="R3" s="9"/>
      <c r="S3" s="106"/>
      <c r="T3" s="106" t="s">
        <v>410</v>
      </c>
      <c r="U3" s="106"/>
      <c r="V3" s="106"/>
      <c r="W3" s="106"/>
      <c r="X3" s="106"/>
      <c r="Y3" s="106"/>
      <c r="Z3" s="106"/>
      <c r="AA3" s="106"/>
      <c r="AB3" s="106"/>
      <c r="AC3" s="106"/>
      <c r="AD3" s="106"/>
      <c r="AE3" s="106"/>
      <c r="AF3" s="106"/>
      <c r="AG3" s="106"/>
      <c r="AH3" s="106"/>
      <c r="AI3" s="106"/>
      <c r="AJ3" s="106"/>
      <c r="AK3" s="106"/>
      <c r="AL3" s="106"/>
      <c r="AM3" s="106"/>
      <c r="AN3" s="106"/>
      <c r="AO3" s="106"/>
      <c r="AP3" s="106"/>
    </row>
    <row r="4" spans="2:42" s="122" customFormat="1" ht="15.6" customHeight="1" x14ac:dyDescent="0.3">
      <c r="B4" s="9"/>
      <c r="C4" s="398" t="s">
        <v>411</v>
      </c>
      <c r="D4" s="399"/>
      <c r="E4" s="399"/>
      <c r="F4" s="399"/>
      <c r="G4" s="399"/>
      <c r="H4" s="399"/>
      <c r="I4" s="399"/>
      <c r="J4" s="399"/>
      <c r="K4" s="399"/>
      <c r="L4" s="399"/>
      <c r="M4" s="399"/>
      <c r="N4" s="399"/>
      <c r="O4" s="399"/>
      <c r="P4" s="399"/>
      <c r="Q4" s="399"/>
      <c r="R4" s="9"/>
      <c r="S4" s="106"/>
      <c r="T4" s="106"/>
      <c r="U4" s="106"/>
      <c r="V4" s="106"/>
      <c r="W4" s="106"/>
      <c r="X4" s="106"/>
      <c r="Y4" s="106"/>
      <c r="Z4" s="106"/>
      <c r="AA4" s="106"/>
      <c r="AB4" s="106"/>
      <c r="AC4" s="106"/>
      <c r="AD4" s="106"/>
      <c r="AE4" s="106"/>
      <c r="AF4" s="106"/>
      <c r="AG4" s="106"/>
      <c r="AH4" s="106"/>
      <c r="AI4" s="106"/>
      <c r="AJ4" s="106"/>
      <c r="AK4" s="106"/>
      <c r="AL4" s="106"/>
      <c r="AM4" s="106"/>
      <c r="AN4" s="106"/>
      <c r="AO4" s="106"/>
      <c r="AP4" s="106"/>
    </row>
    <row r="5" spans="2:42" s="122" customFormat="1" ht="15" customHeight="1" x14ac:dyDescent="0.3">
      <c r="B5" s="9"/>
      <c r="C5" s="9"/>
      <c r="D5" s="13"/>
      <c r="E5" s="13"/>
      <c r="F5" s="13"/>
      <c r="G5" s="13"/>
      <c r="H5" s="13"/>
      <c r="I5" s="13"/>
      <c r="J5" s="13"/>
      <c r="K5" s="13"/>
      <c r="L5" s="13"/>
      <c r="M5" s="13"/>
      <c r="N5" s="13"/>
      <c r="O5" s="13"/>
      <c r="P5" s="13"/>
      <c r="Q5" s="13"/>
      <c r="R5" s="9"/>
      <c r="S5" s="106"/>
      <c r="T5" s="106"/>
      <c r="U5" s="106"/>
      <c r="V5" s="106"/>
      <c r="W5" s="106"/>
      <c r="X5" s="106"/>
      <c r="Y5" s="106"/>
      <c r="Z5" s="106"/>
      <c r="AA5" s="106"/>
      <c r="AB5" s="106"/>
      <c r="AC5" s="106"/>
      <c r="AD5" s="106"/>
      <c r="AE5" s="106"/>
      <c r="AF5" s="106"/>
      <c r="AG5" s="106"/>
      <c r="AH5" s="106"/>
      <c r="AI5" s="106"/>
      <c r="AJ5" s="106"/>
      <c r="AK5" s="106"/>
      <c r="AL5" s="106"/>
      <c r="AM5" s="106"/>
      <c r="AN5" s="106"/>
      <c r="AO5" s="106"/>
      <c r="AP5" s="106"/>
    </row>
    <row r="6" spans="2:42" s="122" customFormat="1" ht="15" customHeight="1" x14ac:dyDescent="0.25">
      <c r="B6" s="9"/>
      <c r="C6" s="9"/>
      <c r="D6" s="401" t="str">
        <f>Contents!$B$45</f>
        <v>Branch:   Caer Galen                                                              Year:        2025</v>
      </c>
      <c r="E6" s="399"/>
      <c r="F6" s="399"/>
      <c r="G6" s="399"/>
      <c r="H6" s="399"/>
      <c r="I6" s="399"/>
      <c r="J6" s="399"/>
      <c r="K6" s="399"/>
      <c r="L6" s="399"/>
      <c r="M6" s="399"/>
      <c r="N6" s="399"/>
      <c r="O6" s="399"/>
      <c r="P6" s="399"/>
      <c r="Q6" s="399"/>
      <c r="R6" s="9"/>
      <c r="S6" s="106"/>
      <c r="T6" s="106" t="s">
        <v>412</v>
      </c>
      <c r="U6" s="106">
        <f t="shared" ref="U6:U12" si="0">COUNTIF($H$11:$H$260,$T6)</f>
        <v>0</v>
      </c>
      <c r="V6" s="106"/>
      <c r="W6" s="106"/>
      <c r="X6" s="106"/>
      <c r="Y6" s="106"/>
      <c r="Z6" s="106"/>
      <c r="AA6" s="106"/>
      <c r="AB6" s="106"/>
      <c r="AC6" s="106"/>
      <c r="AD6" s="106"/>
      <c r="AE6" s="106"/>
      <c r="AF6" s="106"/>
      <c r="AG6" s="106"/>
      <c r="AH6" s="106"/>
      <c r="AI6" s="106"/>
      <c r="AJ6" s="106"/>
      <c r="AK6" s="106"/>
      <c r="AL6" s="106"/>
      <c r="AM6" s="106"/>
      <c r="AN6" s="106"/>
      <c r="AO6" s="106"/>
      <c r="AP6" s="106"/>
    </row>
    <row r="7" spans="2:42" s="122" customFormat="1" ht="15" customHeight="1" x14ac:dyDescent="0.3">
      <c r="B7" s="9"/>
      <c r="C7" s="9"/>
      <c r="D7" s="9"/>
      <c r="E7" s="9"/>
      <c r="F7" s="179"/>
      <c r="G7" s="179"/>
      <c r="H7" s="179"/>
      <c r="I7" s="179"/>
      <c r="J7" s="179"/>
      <c r="K7" s="179"/>
      <c r="L7" s="179"/>
      <c r="M7" s="13"/>
      <c r="N7" s="13"/>
      <c r="O7" s="13"/>
      <c r="P7" s="13"/>
      <c r="Q7" s="13"/>
      <c r="R7" s="9"/>
      <c r="S7" s="106"/>
      <c r="T7" s="106" t="s">
        <v>115</v>
      </c>
      <c r="U7" s="106">
        <f t="shared" si="0"/>
        <v>0</v>
      </c>
      <c r="V7" s="106"/>
      <c r="W7" s="106"/>
      <c r="X7" s="106"/>
      <c r="Y7" s="106"/>
      <c r="Z7" s="106"/>
      <c r="AA7" s="106"/>
      <c r="AB7" s="106"/>
      <c r="AC7" s="106"/>
      <c r="AD7" s="106"/>
      <c r="AE7" s="106"/>
      <c r="AF7" s="106"/>
      <c r="AG7" s="106"/>
      <c r="AH7" s="106"/>
      <c r="AI7" s="106"/>
      <c r="AJ7" s="106"/>
      <c r="AK7" s="106"/>
      <c r="AL7" s="106"/>
      <c r="AM7" s="106"/>
      <c r="AN7" s="106"/>
      <c r="AO7" s="106"/>
      <c r="AP7" s="106"/>
    </row>
    <row r="8" spans="2:42" s="122" customFormat="1" ht="15" customHeight="1" x14ac:dyDescent="0.3">
      <c r="B8" s="9"/>
      <c r="C8" s="9"/>
      <c r="D8" s="9"/>
      <c r="E8" s="9"/>
      <c r="F8" s="179"/>
      <c r="G8" s="179"/>
      <c r="H8" s="179"/>
      <c r="I8" s="179"/>
      <c r="J8" s="179"/>
      <c r="K8" s="179"/>
      <c r="L8" s="179"/>
      <c r="M8" s="13"/>
      <c r="N8" s="13"/>
      <c r="O8" s="13"/>
      <c r="P8" s="13"/>
      <c r="Q8" s="13"/>
      <c r="R8" s="9"/>
      <c r="S8" s="106"/>
      <c r="T8" s="106" t="s">
        <v>116</v>
      </c>
      <c r="U8" s="106">
        <f t="shared" si="0"/>
        <v>0</v>
      </c>
      <c r="V8" s="106"/>
      <c r="W8" s="106"/>
      <c r="X8" s="106"/>
      <c r="Y8" s="106"/>
      <c r="Z8" s="106"/>
      <c r="AA8" s="106"/>
      <c r="AB8" s="106"/>
      <c r="AC8" s="106"/>
      <c r="AD8" s="106"/>
      <c r="AE8" s="106"/>
      <c r="AF8" s="106"/>
      <c r="AG8" s="106"/>
      <c r="AH8" s="106"/>
      <c r="AI8" s="106"/>
      <c r="AJ8" s="106"/>
      <c r="AK8" s="106"/>
      <c r="AL8" s="106"/>
      <c r="AM8" s="106"/>
      <c r="AN8" s="106"/>
      <c r="AO8" s="106"/>
      <c r="AP8" s="106"/>
    </row>
    <row r="9" spans="2:42" ht="15.15" customHeight="1" x14ac:dyDescent="0.3">
      <c r="B9" s="9"/>
      <c r="C9" s="291"/>
      <c r="D9" s="47"/>
      <c r="E9" s="429" t="s">
        <v>413</v>
      </c>
      <c r="F9" s="430"/>
      <c r="G9" s="292">
        <f>SUM(G11:G260)</f>
        <v>0</v>
      </c>
      <c r="H9" s="293"/>
      <c r="I9" s="294"/>
      <c r="J9" s="426" t="s">
        <v>414</v>
      </c>
      <c r="K9" s="428"/>
      <c r="L9" s="426" t="s">
        <v>415</v>
      </c>
      <c r="M9" s="427"/>
      <c r="N9" s="427"/>
      <c r="O9" s="428"/>
      <c r="P9" s="13"/>
      <c r="Q9" s="231"/>
      <c r="R9" s="9"/>
      <c r="T9" s="106" t="s">
        <v>416</v>
      </c>
      <c r="U9" s="106">
        <f t="shared" si="0"/>
        <v>0</v>
      </c>
    </row>
    <row r="10" spans="2:42" ht="52.8" customHeight="1" x14ac:dyDescent="0.25">
      <c r="B10" s="9"/>
      <c r="C10" s="48" t="s">
        <v>417</v>
      </c>
      <c r="D10" s="49" t="s">
        <v>418</v>
      </c>
      <c r="E10" s="50" t="s">
        <v>419</v>
      </c>
      <c r="F10" s="51" t="s">
        <v>420</v>
      </c>
      <c r="G10" s="50" t="s">
        <v>421</v>
      </c>
      <c r="H10" s="50" t="s">
        <v>422</v>
      </c>
      <c r="I10" s="51" t="s">
        <v>423</v>
      </c>
      <c r="J10" s="52" t="s">
        <v>424</v>
      </c>
      <c r="K10" s="128" t="s">
        <v>425</v>
      </c>
      <c r="L10" s="101" t="s">
        <v>426</v>
      </c>
      <c r="M10" s="101" t="s">
        <v>427</v>
      </c>
      <c r="N10" s="101" t="s">
        <v>428</v>
      </c>
      <c r="O10" s="51" t="s">
        <v>429</v>
      </c>
      <c r="P10" s="337"/>
      <c r="Q10" s="53" t="s">
        <v>430</v>
      </c>
      <c r="R10" s="9"/>
      <c r="T10" s="106" t="s">
        <v>431</v>
      </c>
      <c r="U10" s="106">
        <f t="shared" si="0"/>
        <v>0</v>
      </c>
    </row>
    <row r="11" spans="2:42" x14ac:dyDescent="0.25">
      <c r="B11" s="9"/>
      <c r="C11" s="295">
        <v>1</v>
      </c>
      <c r="D11" s="352"/>
      <c r="E11" s="296"/>
      <c r="F11" s="296"/>
      <c r="G11" s="297"/>
      <c r="H11" s="297"/>
      <c r="I11" s="298"/>
      <c r="J11" s="299"/>
      <c r="K11" s="299"/>
      <c r="L11" s="298" t="s">
        <v>410</v>
      </c>
      <c r="M11" s="298"/>
      <c r="N11" s="298"/>
      <c r="O11" s="298"/>
      <c r="P11" s="338"/>
      <c r="Q11" s="300"/>
      <c r="R11" s="9"/>
      <c r="T11" s="106" t="s">
        <v>432</v>
      </c>
      <c r="U11" s="106">
        <f t="shared" si="0"/>
        <v>0</v>
      </c>
    </row>
    <row r="12" spans="2:42" x14ac:dyDescent="0.25">
      <c r="B12" s="9"/>
      <c r="C12" s="295">
        <v>2</v>
      </c>
      <c r="D12" s="353"/>
      <c r="E12" s="296"/>
      <c r="F12" s="296"/>
      <c r="G12" s="297"/>
      <c r="H12" s="297"/>
      <c r="I12" s="298"/>
      <c r="J12" s="298"/>
      <c r="K12" s="298"/>
      <c r="L12" s="298" t="s">
        <v>410</v>
      </c>
      <c r="M12" s="298"/>
      <c r="N12" s="298"/>
      <c r="O12" s="298"/>
      <c r="P12" s="338"/>
      <c r="Q12" s="301"/>
      <c r="R12" s="9"/>
      <c r="T12" s="106" t="s">
        <v>433</v>
      </c>
      <c r="U12" s="106">
        <f t="shared" si="0"/>
        <v>0</v>
      </c>
    </row>
    <row r="13" spans="2:42" x14ac:dyDescent="0.25">
      <c r="B13" s="9"/>
      <c r="C13" s="295">
        <v>3</v>
      </c>
      <c r="D13" s="353"/>
      <c r="E13" s="296"/>
      <c r="F13" s="296"/>
      <c r="G13" s="297"/>
      <c r="H13" s="297"/>
      <c r="I13" s="298"/>
      <c r="J13" s="298"/>
      <c r="K13" s="299"/>
      <c r="L13" s="298" t="s">
        <v>410</v>
      </c>
      <c r="M13" s="298"/>
      <c r="N13" s="298"/>
      <c r="O13" s="298"/>
      <c r="P13" s="338"/>
      <c r="Q13" s="300"/>
      <c r="R13" s="9"/>
      <c r="T13" s="106"/>
    </row>
    <row r="14" spans="2:42" x14ac:dyDescent="0.25">
      <c r="B14" s="9"/>
      <c r="C14" s="295">
        <v>4</v>
      </c>
      <c r="D14" s="353"/>
      <c r="E14" s="296"/>
      <c r="F14" s="296"/>
      <c r="G14" s="297"/>
      <c r="H14" s="297"/>
      <c r="I14" s="298"/>
      <c r="J14" s="299"/>
      <c r="K14" s="299"/>
      <c r="L14" s="298" t="s">
        <v>410</v>
      </c>
      <c r="M14" s="298"/>
      <c r="N14" s="298"/>
      <c r="O14" s="298"/>
      <c r="P14" s="338"/>
      <c r="Q14" s="300"/>
      <c r="R14" s="9"/>
      <c r="T14" s="106"/>
    </row>
    <row r="15" spans="2:42" x14ac:dyDescent="0.25">
      <c r="B15" s="9"/>
      <c r="C15" s="295">
        <v>5</v>
      </c>
      <c r="D15" s="353"/>
      <c r="E15" s="296"/>
      <c r="F15" s="296"/>
      <c r="G15" s="297"/>
      <c r="H15" s="297"/>
      <c r="I15" s="298"/>
      <c r="J15" s="299"/>
      <c r="K15" s="299"/>
      <c r="L15" s="298" t="s">
        <v>410</v>
      </c>
      <c r="M15" s="298"/>
      <c r="N15" s="298"/>
      <c r="O15" s="298"/>
      <c r="P15" s="338"/>
      <c r="Q15" s="300"/>
      <c r="R15" s="9"/>
      <c r="T15" s="106"/>
    </row>
    <row r="16" spans="2:42" x14ac:dyDescent="0.25">
      <c r="B16" s="9"/>
      <c r="C16" s="295">
        <v>6</v>
      </c>
      <c r="D16" s="353"/>
      <c r="E16" s="296"/>
      <c r="F16" s="296"/>
      <c r="G16" s="297"/>
      <c r="H16" s="297"/>
      <c r="I16" s="298"/>
      <c r="J16" s="299"/>
      <c r="K16" s="299"/>
      <c r="L16" s="298" t="s">
        <v>410</v>
      </c>
      <c r="M16" s="298"/>
      <c r="N16" s="298"/>
      <c r="O16" s="298"/>
      <c r="P16" s="338"/>
      <c r="Q16" s="300"/>
      <c r="R16" s="9"/>
      <c r="T16" s="106"/>
    </row>
    <row r="17" spans="2:20" x14ac:dyDescent="0.25">
      <c r="B17" s="9"/>
      <c r="C17" s="295">
        <v>7</v>
      </c>
      <c r="D17" s="353"/>
      <c r="E17" s="296"/>
      <c r="F17" s="296"/>
      <c r="G17" s="297"/>
      <c r="H17" s="297"/>
      <c r="I17" s="298"/>
      <c r="J17" s="299"/>
      <c r="K17" s="299"/>
      <c r="L17" s="298" t="s">
        <v>410</v>
      </c>
      <c r="M17" s="298"/>
      <c r="N17" s="298"/>
      <c r="O17" s="298"/>
      <c r="P17" s="338"/>
      <c r="Q17" s="300"/>
      <c r="R17" s="9"/>
      <c r="T17" s="106"/>
    </row>
    <row r="18" spans="2:20" x14ac:dyDescent="0.25">
      <c r="B18" s="9"/>
      <c r="C18" s="295">
        <v>8</v>
      </c>
      <c r="D18" s="352"/>
      <c r="E18" s="296"/>
      <c r="F18" s="296"/>
      <c r="G18" s="297"/>
      <c r="H18" s="297"/>
      <c r="I18" s="298"/>
      <c r="J18" s="299"/>
      <c r="K18" s="299"/>
      <c r="L18" s="298" t="s">
        <v>410</v>
      </c>
      <c r="M18" s="298"/>
      <c r="N18" s="298"/>
      <c r="O18" s="298"/>
      <c r="P18" s="338"/>
      <c r="Q18" s="300"/>
      <c r="R18" s="9"/>
      <c r="T18" s="106"/>
    </row>
    <row r="19" spans="2:20" x14ac:dyDescent="0.25">
      <c r="B19" s="9"/>
      <c r="C19" s="295">
        <v>9</v>
      </c>
      <c r="D19" s="353"/>
      <c r="E19" s="296"/>
      <c r="F19" s="296"/>
      <c r="G19" s="297"/>
      <c r="H19" s="297"/>
      <c r="I19" s="298"/>
      <c r="J19" s="299"/>
      <c r="K19" s="299"/>
      <c r="L19" s="298" t="s">
        <v>410</v>
      </c>
      <c r="M19" s="298"/>
      <c r="N19" s="298"/>
      <c r="O19" s="298"/>
      <c r="P19" s="338"/>
      <c r="Q19" s="300"/>
      <c r="R19" s="9"/>
      <c r="T19" s="106"/>
    </row>
    <row r="20" spans="2:20" x14ac:dyDescent="0.25">
      <c r="B20" s="9"/>
      <c r="C20" s="295">
        <v>10</v>
      </c>
      <c r="D20" s="353"/>
      <c r="E20" s="296"/>
      <c r="F20" s="296"/>
      <c r="G20" s="297"/>
      <c r="H20" s="297"/>
      <c r="I20" s="298"/>
      <c r="J20" s="299"/>
      <c r="K20" s="299"/>
      <c r="L20" s="298" t="s">
        <v>410</v>
      </c>
      <c r="M20" s="298"/>
      <c r="N20" s="298"/>
      <c r="O20" s="298"/>
      <c r="P20" s="338"/>
      <c r="Q20" s="300"/>
      <c r="R20" s="9"/>
      <c r="T20" s="106"/>
    </row>
    <row r="21" spans="2:20" x14ac:dyDescent="0.25">
      <c r="B21" s="9"/>
      <c r="C21" s="295">
        <v>11</v>
      </c>
      <c r="D21" s="352"/>
      <c r="E21" s="296"/>
      <c r="F21" s="296"/>
      <c r="G21" s="297"/>
      <c r="H21" s="297"/>
      <c r="I21" s="298"/>
      <c r="J21" s="299"/>
      <c r="K21" s="299"/>
      <c r="L21" s="298" t="s">
        <v>410</v>
      </c>
      <c r="M21" s="298"/>
      <c r="N21" s="298"/>
      <c r="O21" s="298"/>
      <c r="P21" s="338"/>
      <c r="Q21" s="300"/>
      <c r="R21" s="9"/>
      <c r="T21" s="106"/>
    </row>
    <row r="22" spans="2:20" x14ac:dyDescent="0.25">
      <c r="B22" s="9"/>
      <c r="C22" s="295">
        <v>12</v>
      </c>
      <c r="D22" s="353"/>
      <c r="E22" s="296"/>
      <c r="F22" s="296"/>
      <c r="G22" s="297"/>
      <c r="H22" s="297"/>
      <c r="I22" s="298"/>
      <c r="J22" s="299"/>
      <c r="K22" s="299"/>
      <c r="L22" s="298" t="s">
        <v>410</v>
      </c>
      <c r="M22" s="298"/>
      <c r="N22" s="298"/>
      <c r="O22" s="298"/>
      <c r="P22" s="338"/>
      <c r="Q22" s="300"/>
      <c r="R22" s="9"/>
      <c r="T22" s="106"/>
    </row>
    <row r="23" spans="2:20" x14ac:dyDescent="0.25">
      <c r="B23" s="9"/>
      <c r="C23" s="295">
        <v>13</v>
      </c>
      <c r="D23" s="353"/>
      <c r="E23" s="296"/>
      <c r="F23" s="296"/>
      <c r="G23" s="297"/>
      <c r="H23" s="297"/>
      <c r="I23" s="298"/>
      <c r="J23" s="299"/>
      <c r="K23" s="299"/>
      <c r="L23" s="298" t="s">
        <v>410</v>
      </c>
      <c r="M23" s="298"/>
      <c r="N23" s="298"/>
      <c r="O23" s="298"/>
      <c r="P23" s="338"/>
      <c r="Q23" s="300"/>
      <c r="R23" s="9"/>
      <c r="T23" s="106"/>
    </row>
    <row r="24" spans="2:20" x14ac:dyDescent="0.25">
      <c r="B24" s="9"/>
      <c r="C24" s="295">
        <v>14</v>
      </c>
      <c r="D24" s="352"/>
      <c r="E24" s="296"/>
      <c r="F24" s="296"/>
      <c r="G24" s="297"/>
      <c r="H24" s="297"/>
      <c r="I24" s="298"/>
      <c r="J24" s="299"/>
      <c r="K24" s="299"/>
      <c r="L24" s="298" t="s">
        <v>410</v>
      </c>
      <c r="M24" s="298"/>
      <c r="N24" s="298"/>
      <c r="O24" s="298"/>
      <c r="P24" s="338"/>
      <c r="Q24" s="300"/>
      <c r="R24" s="9"/>
      <c r="T24" s="106"/>
    </row>
    <row r="25" spans="2:20" x14ac:dyDescent="0.25">
      <c r="B25" s="9"/>
      <c r="C25" s="295">
        <v>15</v>
      </c>
      <c r="D25" s="353"/>
      <c r="E25" s="296"/>
      <c r="F25" s="296"/>
      <c r="G25" s="297"/>
      <c r="H25" s="297"/>
      <c r="I25" s="298"/>
      <c r="J25" s="299"/>
      <c r="K25" s="299"/>
      <c r="L25" s="298" t="s">
        <v>410</v>
      </c>
      <c r="M25" s="298"/>
      <c r="N25" s="298"/>
      <c r="O25" s="298"/>
      <c r="P25" s="338"/>
      <c r="Q25" s="300"/>
      <c r="R25" s="9"/>
      <c r="T25" s="106"/>
    </row>
    <row r="26" spans="2:20" x14ac:dyDescent="0.25">
      <c r="B26" s="9"/>
      <c r="C26" s="295">
        <v>16</v>
      </c>
      <c r="D26" s="353"/>
      <c r="E26" s="296"/>
      <c r="F26" s="296"/>
      <c r="G26" s="297"/>
      <c r="H26" s="297"/>
      <c r="I26" s="298"/>
      <c r="J26" s="299"/>
      <c r="K26" s="299"/>
      <c r="L26" s="298" t="s">
        <v>410</v>
      </c>
      <c r="M26" s="298"/>
      <c r="N26" s="298"/>
      <c r="O26" s="298"/>
      <c r="P26" s="338"/>
      <c r="Q26" s="300"/>
      <c r="R26" s="9"/>
      <c r="T26" s="106"/>
    </row>
    <row r="27" spans="2:20" x14ac:dyDescent="0.25">
      <c r="B27" s="9"/>
      <c r="C27" s="295">
        <v>17</v>
      </c>
      <c r="D27" s="353"/>
      <c r="E27" s="296"/>
      <c r="F27" s="296"/>
      <c r="G27" s="297"/>
      <c r="H27" s="297"/>
      <c r="I27" s="298"/>
      <c r="J27" s="299"/>
      <c r="K27" s="299"/>
      <c r="L27" s="298" t="s">
        <v>410</v>
      </c>
      <c r="M27" s="298"/>
      <c r="N27" s="298"/>
      <c r="O27" s="298"/>
      <c r="P27" s="338"/>
      <c r="Q27" s="300"/>
      <c r="R27" s="9"/>
      <c r="T27" s="106"/>
    </row>
    <row r="28" spans="2:20" x14ac:dyDescent="0.25">
      <c r="B28" s="9"/>
      <c r="C28" s="295">
        <v>18</v>
      </c>
      <c r="D28" s="353"/>
      <c r="E28" s="296"/>
      <c r="F28" s="296"/>
      <c r="G28" s="297"/>
      <c r="H28" s="297"/>
      <c r="I28" s="298"/>
      <c r="J28" s="299"/>
      <c r="K28" s="299"/>
      <c r="L28" s="298" t="s">
        <v>410</v>
      </c>
      <c r="M28" s="298"/>
      <c r="N28" s="298"/>
      <c r="O28" s="298"/>
      <c r="P28" s="338"/>
      <c r="Q28" s="300"/>
      <c r="R28" s="9"/>
      <c r="T28" s="106"/>
    </row>
    <row r="29" spans="2:20" x14ac:dyDescent="0.25">
      <c r="B29" s="9"/>
      <c r="C29" s="295">
        <v>19</v>
      </c>
      <c r="D29" s="353"/>
      <c r="E29" s="296"/>
      <c r="F29" s="296"/>
      <c r="G29" s="297"/>
      <c r="H29" s="297"/>
      <c r="I29" s="298"/>
      <c r="J29" s="299"/>
      <c r="K29" s="299"/>
      <c r="L29" s="298" t="s">
        <v>410</v>
      </c>
      <c r="M29" s="298"/>
      <c r="N29" s="298"/>
      <c r="O29" s="298"/>
      <c r="P29" s="338"/>
      <c r="Q29" s="300"/>
      <c r="R29" s="9"/>
      <c r="T29" s="106"/>
    </row>
    <row r="30" spans="2:20" x14ac:dyDescent="0.25">
      <c r="B30" s="9"/>
      <c r="C30" s="295">
        <v>20</v>
      </c>
      <c r="D30" s="353"/>
      <c r="E30" s="296"/>
      <c r="F30" s="296"/>
      <c r="G30" s="297"/>
      <c r="H30" s="297"/>
      <c r="I30" s="298"/>
      <c r="J30" s="299"/>
      <c r="K30" s="299"/>
      <c r="L30" s="298" t="s">
        <v>410</v>
      </c>
      <c r="M30" s="298"/>
      <c r="N30" s="298"/>
      <c r="O30" s="298"/>
      <c r="P30" s="338"/>
      <c r="Q30" s="300"/>
      <c r="R30" s="9"/>
      <c r="T30" s="106"/>
    </row>
    <row r="31" spans="2:20" x14ac:dyDescent="0.25">
      <c r="B31" s="9"/>
      <c r="C31" s="295">
        <v>21</v>
      </c>
      <c r="D31" s="353"/>
      <c r="E31" s="296"/>
      <c r="F31" s="296"/>
      <c r="G31" s="297"/>
      <c r="H31" s="297"/>
      <c r="I31" s="298"/>
      <c r="J31" s="299"/>
      <c r="K31" s="299"/>
      <c r="L31" s="298" t="s">
        <v>410</v>
      </c>
      <c r="M31" s="298"/>
      <c r="N31" s="298"/>
      <c r="O31" s="298"/>
      <c r="P31" s="338"/>
      <c r="Q31" s="300"/>
      <c r="R31" s="9"/>
      <c r="T31" s="106"/>
    </row>
    <row r="32" spans="2:20" x14ac:dyDescent="0.25">
      <c r="B32" s="9"/>
      <c r="C32" s="295">
        <v>22</v>
      </c>
      <c r="D32" s="353"/>
      <c r="E32" s="296"/>
      <c r="F32" s="296"/>
      <c r="G32" s="297"/>
      <c r="H32" s="297"/>
      <c r="I32" s="298"/>
      <c r="J32" s="299"/>
      <c r="K32" s="299"/>
      <c r="L32" s="298" t="s">
        <v>410</v>
      </c>
      <c r="M32" s="298"/>
      <c r="N32" s="298"/>
      <c r="O32" s="298"/>
      <c r="P32" s="338"/>
      <c r="Q32" s="300"/>
      <c r="R32" s="9"/>
      <c r="T32" s="106"/>
    </row>
    <row r="33" spans="2:20" x14ac:dyDescent="0.25">
      <c r="B33" s="9"/>
      <c r="C33" s="295">
        <v>23</v>
      </c>
      <c r="D33" s="353"/>
      <c r="E33" s="296"/>
      <c r="F33" s="296"/>
      <c r="G33" s="297"/>
      <c r="H33" s="297"/>
      <c r="I33" s="298"/>
      <c r="J33" s="299"/>
      <c r="K33" s="299"/>
      <c r="L33" s="298" t="s">
        <v>410</v>
      </c>
      <c r="M33" s="298"/>
      <c r="N33" s="298"/>
      <c r="O33" s="298"/>
      <c r="P33" s="338"/>
      <c r="Q33" s="300"/>
      <c r="R33" s="9"/>
      <c r="T33" s="106"/>
    </row>
    <row r="34" spans="2:20" x14ac:dyDescent="0.25">
      <c r="B34" s="9"/>
      <c r="C34" s="295">
        <v>24</v>
      </c>
      <c r="D34" s="353"/>
      <c r="E34" s="296"/>
      <c r="F34" s="296"/>
      <c r="G34" s="297"/>
      <c r="H34" s="297"/>
      <c r="I34" s="298"/>
      <c r="J34" s="299"/>
      <c r="K34" s="299"/>
      <c r="L34" s="298" t="s">
        <v>410</v>
      </c>
      <c r="M34" s="298"/>
      <c r="N34" s="298"/>
      <c r="O34" s="298"/>
      <c r="P34" s="338"/>
      <c r="Q34" s="300"/>
      <c r="R34" s="9"/>
      <c r="T34" s="106"/>
    </row>
    <row r="35" spans="2:20" x14ac:dyDescent="0.25">
      <c r="B35" s="9"/>
      <c r="C35" s="295">
        <v>25</v>
      </c>
      <c r="D35" s="353"/>
      <c r="E35" s="296"/>
      <c r="F35" s="296"/>
      <c r="G35" s="297"/>
      <c r="H35" s="297"/>
      <c r="I35" s="298"/>
      <c r="J35" s="299"/>
      <c r="K35" s="299"/>
      <c r="L35" s="298" t="s">
        <v>410</v>
      </c>
      <c r="M35" s="298"/>
      <c r="N35" s="298"/>
      <c r="O35" s="298"/>
      <c r="P35" s="338"/>
      <c r="Q35" s="300"/>
      <c r="R35" s="9"/>
      <c r="T35" s="106"/>
    </row>
    <row r="36" spans="2:20" x14ac:dyDescent="0.25">
      <c r="B36" s="9"/>
      <c r="C36" s="295">
        <v>26</v>
      </c>
      <c r="D36" s="353"/>
      <c r="E36" s="296"/>
      <c r="F36" s="296"/>
      <c r="G36" s="297"/>
      <c r="H36" s="297"/>
      <c r="I36" s="298"/>
      <c r="J36" s="299"/>
      <c r="K36" s="299"/>
      <c r="L36" s="298" t="s">
        <v>410</v>
      </c>
      <c r="M36" s="298"/>
      <c r="N36" s="298"/>
      <c r="O36" s="298"/>
      <c r="P36" s="338"/>
      <c r="Q36" s="300"/>
      <c r="R36" s="9"/>
      <c r="T36" s="106"/>
    </row>
    <row r="37" spans="2:20" x14ac:dyDescent="0.25">
      <c r="B37" s="9"/>
      <c r="C37" s="295">
        <v>27</v>
      </c>
      <c r="D37" s="352"/>
      <c r="E37" s="296"/>
      <c r="F37" s="296"/>
      <c r="G37" s="297"/>
      <c r="H37" s="297"/>
      <c r="I37" s="298"/>
      <c r="J37" s="299"/>
      <c r="K37" s="299"/>
      <c r="L37" s="298" t="s">
        <v>410</v>
      </c>
      <c r="M37" s="298"/>
      <c r="N37" s="298"/>
      <c r="O37" s="298"/>
      <c r="P37" s="338"/>
      <c r="Q37" s="300"/>
      <c r="R37" s="9"/>
      <c r="T37" s="106"/>
    </row>
    <row r="38" spans="2:20" x14ac:dyDescent="0.25">
      <c r="B38" s="9"/>
      <c r="C38" s="295">
        <v>28</v>
      </c>
      <c r="D38" s="354"/>
      <c r="E38" s="296"/>
      <c r="F38" s="296"/>
      <c r="G38" s="297"/>
      <c r="H38" s="297"/>
      <c r="I38" s="298"/>
      <c r="J38" s="299"/>
      <c r="K38" s="299"/>
      <c r="L38" s="298" t="s">
        <v>410</v>
      </c>
      <c r="M38" s="298"/>
      <c r="N38" s="298"/>
      <c r="O38" s="298"/>
      <c r="P38" s="338"/>
      <c r="Q38" s="300"/>
      <c r="R38" s="9"/>
      <c r="T38" s="106"/>
    </row>
    <row r="39" spans="2:20" x14ac:dyDescent="0.25">
      <c r="B39" s="9"/>
      <c r="C39" s="295">
        <v>29</v>
      </c>
      <c r="D39" s="353"/>
      <c r="E39" s="296"/>
      <c r="F39" s="296"/>
      <c r="G39" s="297"/>
      <c r="H39" s="297"/>
      <c r="I39" s="298"/>
      <c r="J39" s="299"/>
      <c r="K39" s="299"/>
      <c r="L39" s="298" t="s">
        <v>410</v>
      </c>
      <c r="M39" s="298"/>
      <c r="N39" s="298"/>
      <c r="O39" s="298"/>
      <c r="P39" s="338"/>
      <c r="Q39" s="300"/>
      <c r="R39" s="9"/>
      <c r="T39" s="106"/>
    </row>
    <row r="40" spans="2:20" x14ac:dyDescent="0.25">
      <c r="B40" s="9"/>
      <c r="C40" s="295">
        <v>30</v>
      </c>
      <c r="D40" s="353"/>
      <c r="E40" s="296"/>
      <c r="F40" s="296"/>
      <c r="G40" s="297"/>
      <c r="H40" s="297"/>
      <c r="I40" s="298"/>
      <c r="J40" s="299"/>
      <c r="K40" s="299"/>
      <c r="L40" s="298" t="s">
        <v>410</v>
      </c>
      <c r="M40" s="298"/>
      <c r="N40" s="298"/>
      <c r="O40" s="298"/>
      <c r="P40" s="338"/>
      <c r="Q40" s="300"/>
      <c r="R40" s="9"/>
      <c r="T40" s="106"/>
    </row>
    <row r="41" spans="2:20" x14ac:dyDescent="0.25">
      <c r="B41" s="9"/>
      <c r="C41" s="295">
        <v>31</v>
      </c>
      <c r="D41" s="353"/>
      <c r="E41" s="296"/>
      <c r="F41" s="296"/>
      <c r="G41" s="297"/>
      <c r="H41" s="297"/>
      <c r="I41" s="298"/>
      <c r="J41" s="299"/>
      <c r="K41" s="299"/>
      <c r="L41" s="298" t="s">
        <v>410</v>
      </c>
      <c r="M41" s="298"/>
      <c r="N41" s="298"/>
      <c r="O41" s="298"/>
      <c r="P41" s="338"/>
      <c r="Q41" s="300"/>
      <c r="R41" s="9"/>
      <c r="T41" s="106"/>
    </row>
    <row r="42" spans="2:20" x14ac:dyDescent="0.25">
      <c r="B42" s="9"/>
      <c r="C42" s="295">
        <v>32</v>
      </c>
      <c r="D42" s="352"/>
      <c r="E42" s="296"/>
      <c r="F42" s="296"/>
      <c r="G42" s="297"/>
      <c r="H42" s="297"/>
      <c r="I42" s="298"/>
      <c r="J42" s="299"/>
      <c r="K42" s="299"/>
      <c r="L42" s="298" t="s">
        <v>410</v>
      </c>
      <c r="M42" s="298"/>
      <c r="N42" s="298"/>
      <c r="O42" s="298"/>
      <c r="P42" s="338"/>
      <c r="Q42" s="300"/>
      <c r="R42" s="9"/>
      <c r="T42" s="106"/>
    </row>
    <row r="43" spans="2:20" x14ac:dyDescent="0.25">
      <c r="B43" s="9"/>
      <c r="C43" s="295">
        <v>33</v>
      </c>
      <c r="D43" s="353"/>
      <c r="E43" s="296"/>
      <c r="F43" s="296"/>
      <c r="G43" s="297"/>
      <c r="H43" s="297"/>
      <c r="I43" s="298"/>
      <c r="J43" s="299"/>
      <c r="K43" s="299"/>
      <c r="L43" s="298" t="s">
        <v>410</v>
      </c>
      <c r="M43" s="298"/>
      <c r="N43" s="298"/>
      <c r="O43" s="298"/>
      <c r="P43" s="338"/>
      <c r="Q43" s="300"/>
      <c r="R43" s="9"/>
      <c r="T43" s="106"/>
    </row>
    <row r="44" spans="2:20" x14ac:dyDescent="0.25">
      <c r="B44" s="9"/>
      <c r="C44" s="295">
        <v>34</v>
      </c>
      <c r="D44" s="353"/>
      <c r="E44" s="296"/>
      <c r="F44" s="296"/>
      <c r="G44" s="297"/>
      <c r="H44" s="297"/>
      <c r="I44" s="298"/>
      <c r="J44" s="299"/>
      <c r="K44" s="299"/>
      <c r="L44" s="298" t="s">
        <v>410</v>
      </c>
      <c r="M44" s="298"/>
      <c r="N44" s="298"/>
      <c r="O44" s="298"/>
      <c r="P44" s="338"/>
      <c r="Q44" s="300"/>
      <c r="R44" s="9"/>
      <c r="T44" s="106"/>
    </row>
    <row r="45" spans="2:20" x14ac:dyDescent="0.25">
      <c r="B45" s="9"/>
      <c r="C45" s="295">
        <v>35</v>
      </c>
      <c r="D45" s="352"/>
      <c r="E45" s="296"/>
      <c r="F45" s="296"/>
      <c r="G45" s="297"/>
      <c r="H45" s="297"/>
      <c r="I45" s="298"/>
      <c r="J45" s="299"/>
      <c r="K45" s="299"/>
      <c r="L45" s="298" t="s">
        <v>410</v>
      </c>
      <c r="M45" s="298"/>
      <c r="N45" s="298"/>
      <c r="O45" s="298"/>
      <c r="P45" s="338"/>
      <c r="Q45" s="300"/>
      <c r="R45" s="9"/>
      <c r="T45" s="106"/>
    </row>
    <row r="46" spans="2:20" x14ac:dyDescent="0.25">
      <c r="B46" s="9"/>
      <c r="C46" s="295">
        <v>36</v>
      </c>
      <c r="D46" s="353"/>
      <c r="E46" s="296"/>
      <c r="F46" s="296"/>
      <c r="G46" s="297"/>
      <c r="H46" s="297"/>
      <c r="I46" s="298"/>
      <c r="J46" s="299"/>
      <c r="K46" s="299"/>
      <c r="L46" s="298" t="s">
        <v>410</v>
      </c>
      <c r="M46" s="298"/>
      <c r="N46" s="298"/>
      <c r="O46" s="298"/>
      <c r="P46" s="338"/>
      <c r="Q46" s="300"/>
      <c r="R46" s="9"/>
      <c r="T46" s="106"/>
    </row>
    <row r="47" spans="2:20" x14ac:dyDescent="0.25">
      <c r="B47" s="9"/>
      <c r="C47" s="295">
        <v>37</v>
      </c>
      <c r="D47" s="352"/>
      <c r="E47" s="296"/>
      <c r="F47" s="296"/>
      <c r="G47" s="297"/>
      <c r="H47" s="297"/>
      <c r="I47" s="298"/>
      <c r="J47" s="299"/>
      <c r="K47" s="299"/>
      <c r="L47" s="298" t="s">
        <v>410</v>
      </c>
      <c r="M47" s="298"/>
      <c r="N47" s="298"/>
      <c r="O47" s="298"/>
      <c r="P47" s="338"/>
      <c r="Q47" s="300"/>
      <c r="R47" s="9"/>
      <c r="T47" s="106"/>
    </row>
    <row r="48" spans="2:20" x14ac:dyDescent="0.25">
      <c r="B48" s="9"/>
      <c r="C48" s="295">
        <v>38</v>
      </c>
      <c r="D48" s="354"/>
      <c r="E48" s="296"/>
      <c r="F48" s="296"/>
      <c r="G48" s="297"/>
      <c r="H48" s="297"/>
      <c r="I48" s="298"/>
      <c r="J48" s="299"/>
      <c r="K48" s="299"/>
      <c r="L48" s="298" t="s">
        <v>410</v>
      </c>
      <c r="M48" s="298"/>
      <c r="N48" s="298"/>
      <c r="O48" s="298"/>
      <c r="P48" s="338"/>
      <c r="Q48" s="300"/>
      <c r="R48" s="9"/>
      <c r="T48" s="106"/>
    </row>
    <row r="49" spans="2:20" x14ac:dyDescent="0.25">
      <c r="B49" s="9"/>
      <c r="C49" s="295">
        <v>39</v>
      </c>
      <c r="D49" s="353"/>
      <c r="E49" s="296"/>
      <c r="F49" s="296"/>
      <c r="G49" s="297"/>
      <c r="H49" s="297"/>
      <c r="I49" s="298"/>
      <c r="J49" s="299"/>
      <c r="K49" s="299"/>
      <c r="L49" s="298" t="s">
        <v>410</v>
      </c>
      <c r="M49" s="298"/>
      <c r="N49" s="298"/>
      <c r="O49" s="298"/>
      <c r="P49" s="338"/>
      <c r="Q49" s="300"/>
      <c r="R49" s="9"/>
      <c r="T49" s="106"/>
    </row>
    <row r="50" spans="2:20" x14ac:dyDescent="0.25">
      <c r="B50" s="9"/>
      <c r="C50" s="295">
        <v>40</v>
      </c>
      <c r="D50" s="353"/>
      <c r="E50" s="296"/>
      <c r="F50" s="296"/>
      <c r="G50" s="297"/>
      <c r="H50" s="297"/>
      <c r="I50" s="298"/>
      <c r="J50" s="299"/>
      <c r="K50" s="299"/>
      <c r="L50" s="298" t="s">
        <v>410</v>
      </c>
      <c r="M50" s="298"/>
      <c r="N50" s="298"/>
      <c r="O50" s="298"/>
      <c r="P50" s="338"/>
      <c r="Q50" s="300"/>
      <c r="R50" s="9"/>
      <c r="T50" s="106"/>
    </row>
    <row r="51" spans="2:20" x14ac:dyDescent="0.25">
      <c r="B51" s="9"/>
      <c r="C51" s="295">
        <v>41</v>
      </c>
      <c r="D51" s="353"/>
      <c r="E51" s="296"/>
      <c r="F51" s="296"/>
      <c r="G51" s="297"/>
      <c r="H51" s="297"/>
      <c r="I51" s="298"/>
      <c r="J51" s="299"/>
      <c r="K51" s="299"/>
      <c r="L51" s="298" t="s">
        <v>410</v>
      </c>
      <c r="M51" s="298"/>
      <c r="N51" s="298"/>
      <c r="O51" s="298"/>
      <c r="P51" s="338"/>
      <c r="Q51" s="300"/>
      <c r="R51" s="9"/>
      <c r="T51" s="106"/>
    </row>
    <row r="52" spans="2:20" x14ac:dyDescent="0.25">
      <c r="B52" s="9"/>
      <c r="C52" s="295">
        <v>42</v>
      </c>
      <c r="D52" s="353"/>
      <c r="E52" s="296"/>
      <c r="F52" s="296"/>
      <c r="G52" s="297"/>
      <c r="H52" s="297"/>
      <c r="I52" s="298"/>
      <c r="J52" s="299"/>
      <c r="K52" s="299"/>
      <c r="L52" s="298" t="s">
        <v>410</v>
      </c>
      <c r="M52" s="298"/>
      <c r="N52" s="298"/>
      <c r="O52" s="298"/>
      <c r="P52" s="338"/>
      <c r="Q52" s="300"/>
      <c r="R52" s="9"/>
      <c r="T52" s="106"/>
    </row>
    <row r="53" spans="2:20" x14ac:dyDescent="0.25">
      <c r="B53" s="9"/>
      <c r="C53" s="295">
        <v>43</v>
      </c>
      <c r="D53" s="353"/>
      <c r="E53" s="296"/>
      <c r="F53" s="296"/>
      <c r="G53" s="297"/>
      <c r="H53" s="297"/>
      <c r="I53" s="298"/>
      <c r="J53" s="299"/>
      <c r="K53" s="299"/>
      <c r="L53" s="298" t="s">
        <v>410</v>
      </c>
      <c r="M53" s="298"/>
      <c r="N53" s="298"/>
      <c r="O53" s="298"/>
      <c r="P53" s="338"/>
      <c r="Q53" s="300"/>
      <c r="R53" s="9"/>
      <c r="T53" s="106"/>
    </row>
    <row r="54" spans="2:20" x14ac:dyDescent="0.25">
      <c r="B54" s="9"/>
      <c r="C54" s="295">
        <v>44</v>
      </c>
      <c r="D54" s="352"/>
      <c r="E54" s="296"/>
      <c r="F54" s="296"/>
      <c r="G54" s="297"/>
      <c r="H54" s="297"/>
      <c r="I54" s="298"/>
      <c r="J54" s="299"/>
      <c r="K54" s="299"/>
      <c r="L54" s="298" t="s">
        <v>410</v>
      </c>
      <c r="M54" s="298"/>
      <c r="N54" s="298"/>
      <c r="O54" s="298"/>
      <c r="P54" s="338"/>
      <c r="Q54" s="300"/>
      <c r="R54" s="9"/>
      <c r="T54" s="106"/>
    </row>
    <row r="55" spans="2:20" x14ac:dyDescent="0.25">
      <c r="B55" s="9"/>
      <c r="C55" s="295">
        <v>45</v>
      </c>
      <c r="D55" s="353"/>
      <c r="E55" s="296"/>
      <c r="F55" s="296"/>
      <c r="G55" s="297"/>
      <c r="H55" s="297"/>
      <c r="I55" s="298"/>
      <c r="J55" s="299"/>
      <c r="K55" s="299"/>
      <c r="L55" s="298" t="s">
        <v>410</v>
      </c>
      <c r="M55" s="298"/>
      <c r="N55" s="298"/>
      <c r="O55" s="298"/>
      <c r="P55" s="338"/>
      <c r="Q55" s="300"/>
      <c r="R55" s="9"/>
      <c r="T55" s="106"/>
    </row>
    <row r="56" spans="2:20" x14ac:dyDescent="0.25">
      <c r="B56" s="9"/>
      <c r="C56" s="295">
        <v>46</v>
      </c>
      <c r="D56" s="353"/>
      <c r="E56" s="296"/>
      <c r="F56" s="296"/>
      <c r="G56" s="297"/>
      <c r="H56" s="297"/>
      <c r="I56" s="298"/>
      <c r="J56" s="299"/>
      <c r="K56" s="299"/>
      <c r="L56" s="298" t="s">
        <v>410</v>
      </c>
      <c r="M56" s="298"/>
      <c r="N56" s="298"/>
      <c r="O56" s="298"/>
      <c r="P56" s="338"/>
      <c r="Q56" s="300"/>
      <c r="R56" s="9"/>
      <c r="T56" s="106"/>
    </row>
    <row r="57" spans="2:20" x14ac:dyDescent="0.25">
      <c r="B57" s="9"/>
      <c r="C57" s="295">
        <v>47</v>
      </c>
      <c r="D57" s="353"/>
      <c r="E57" s="296"/>
      <c r="F57" s="296"/>
      <c r="G57" s="297"/>
      <c r="H57" s="297"/>
      <c r="I57" s="298"/>
      <c r="J57" s="299"/>
      <c r="K57" s="299"/>
      <c r="L57" s="298" t="s">
        <v>410</v>
      </c>
      <c r="M57" s="298"/>
      <c r="N57" s="298"/>
      <c r="O57" s="298"/>
      <c r="P57" s="338"/>
      <c r="Q57" s="300"/>
      <c r="R57" s="9"/>
      <c r="T57" s="106"/>
    </row>
    <row r="58" spans="2:20" x14ac:dyDescent="0.25">
      <c r="B58" s="9"/>
      <c r="C58" s="295">
        <v>48</v>
      </c>
      <c r="D58" s="353"/>
      <c r="E58" s="296"/>
      <c r="F58" s="296"/>
      <c r="G58" s="297"/>
      <c r="H58" s="297"/>
      <c r="I58" s="298"/>
      <c r="J58" s="299"/>
      <c r="K58" s="299"/>
      <c r="L58" s="298" t="s">
        <v>410</v>
      </c>
      <c r="M58" s="298"/>
      <c r="N58" s="298"/>
      <c r="O58" s="298"/>
      <c r="P58" s="338"/>
      <c r="Q58" s="300"/>
      <c r="R58" s="9"/>
      <c r="T58" s="106"/>
    </row>
    <row r="59" spans="2:20" x14ac:dyDescent="0.25">
      <c r="B59" s="9"/>
      <c r="C59" s="295">
        <v>49</v>
      </c>
      <c r="D59" s="353"/>
      <c r="E59" s="296"/>
      <c r="F59" s="296"/>
      <c r="G59" s="297"/>
      <c r="H59" s="297"/>
      <c r="I59" s="298"/>
      <c r="J59" s="299"/>
      <c r="K59" s="299"/>
      <c r="L59" s="298" t="s">
        <v>410</v>
      </c>
      <c r="M59" s="298"/>
      <c r="N59" s="298"/>
      <c r="O59" s="298"/>
      <c r="P59" s="338"/>
      <c r="Q59" s="300"/>
      <c r="R59" s="9"/>
      <c r="T59" s="106"/>
    </row>
    <row r="60" spans="2:20" x14ac:dyDescent="0.25">
      <c r="B60" s="9"/>
      <c r="C60" s="295">
        <v>50</v>
      </c>
      <c r="D60" s="353"/>
      <c r="E60" s="296"/>
      <c r="F60" s="296"/>
      <c r="G60" s="297"/>
      <c r="H60" s="297"/>
      <c r="I60" s="298"/>
      <c r="J60" s="299"/>
      <c r="K60" s="299"/>
      <c r="L60" s="298" t="s">
        <v>410</v>
      </c>
      <c r="M60" s="298"/>
      <c r="N60" s="298"/>
      <c r="O60" s="298"/>
      <c r="P60" s="338"/>
      <c r="Q60" s="300"/>
      <c r="R60" s="9"/>
      <c r="T60" s="106"/>
    </row>
    <row r="61" spans="2:20" x14ac:dyDescent="0.25">
      <c r="B61" s="9"/>
      <c r="C61" s="295">
        <v>51</v>
      </c>
      <c r="D61" s="352"/>
      <c r="E61" s="296"/>
      <c r="F61" s="296"/>
      <c r="G61" s="297"/>
      <c r="H61" s="297"/>
      <c r="I61" s="298"/>
      <c r="J61" s="299"/>
      <c r="K61" s="299"/>
      <c r="L61" s="298" t="s">
        <v>410</v>
      </c>
      <c r="M61" s="298"/>
      <c r="N61" s="298"/>
      <c r="O61" s="298"/>
      <c r="P61" s="338"/>
      <c r="Q61" s="300"/>
      <c r="R61" s="9"/>
      <c r="T61" s="106"/>
    </row>
    <row r="62" spans="2:20" x14ac:dyDescent="0.25">
      <c r="B62" s="9"/>
      <c r="C62" s="295">
        <v>52</v>
      </c>
      <c r="D62" s="353"/>
      <c r="E62" s="296"/>
      <c r="F62" s="296"/>
      <c r="G62" s="297"/>
      <c r="H62" s="297"/>
      <c r="I62" s="298"/>
      <c r="J62" s="299"/>
      <c r="K62" s="299"/>
      <c r="L62" s="298" t="s">
        <v>410</v>
      </c>
      <c r="M62" s="298"/>
      <c r="N62" s="298"/>
      <c r="O62" s="298"/>
      <c r="P62" s="338"/>
      <c r="Q62" s="300"/>
      <c r="R62" s="9"/>
      <c r="T62" s="106"/>
    </row>
    <row r="63" spans="2:20" x14ac:dyDescent="0.25">
      <c r="B63" s="9"/>
      <c r="C63" s="295">
        <v>53</v>
      </c>
      <c r="D63" s="353"/>
      <c r="E63" s="296"/>
      <c r="F63" s="296"/>
      <c r="G63" s="297"/>
      <c r="H63" s="297"/>
      <c r="I63" s="298"/>
      <c r="J63" s="299"/>
      <c r="K63" s="299"/>
      <c r="L63" s="298" t="s">
        <v>410</v>
      </c>
      <c r="M63" s="298"/>
      <c r="N63" s="298"/>
      <c r="O63" s="298"/>
      <c r="P63" s="338"/>
      <c r="Q63" s="300"/>
      <c r="R63" s="9"/>
      <c r="T63" s="106"/>
    </row>
    <row r="64" spans="2:20" x14ac:dyDescent="0.25">
      <c r="B64" s="9"/>
      <c r="C64" s="295">
        <v>54</v>
      </c>
      <c r="D64" s="353"/>
      <c r="E64" s="296"/>
      <c r="F64" s="296"/>
      <c r="G64" s="297"/>
      <c r="H64" s="297"/>
      <c r="I64" s="298"/>
      <c r="J64" s="299"/>
      <c r="K64" s="299"/>
      <c r="L64" s="298" t="s">
        <v>410</v>
      </c>
      <c r="M64" s="298"/>
      <c r="N64" s="298"/>
      <c r="O64" s="298"/>
      <c r="P64" s="338"/>
      <c r="Q64" s="300"/>
      <c r="R64" s="9"/>
      <c r="T64" s="106"/>
    </row>
    <row r="65" spans="2:20" x14ac:dyDescent="0.25">
      <c r="B65" s="9"/>
      <c r="C65" s="295">
        <v>55</v>
      </c>
      <c r="D65" s="353"/>
      <c r="E65" s="296"/>
      <c r="F65" s="296"/>
      <c r="G65" s="297"/>
      <c r="H65" s="297"/>
      <c r="I65" s="298"/>
      <c r="J65" s="299"/>
      <c r="K65" s="299"/>
      <c r="L65" s="298" t="s">
        <v>410</v>
      </c>
      <c r="M65" s="298"/>
      <c r="N65" s="298"/>
      <c r="O65" s="298"/>
      <c r="P65" s="338"/>
      <c r="Q65" s="300"/>
      <c r="R65" s="9"/>
      <c r="T65" s="106"/>
    </row>
    <row r="66" spans="2:20" x14ac:dyDescent="0.25">
      <c r="B66" s="9"/>
      <c r="C66" s="295">
        <v>56</v>
      </c>
      <c r="D66" s="353"/>
      <c r="E66" s="296"/>
      <c r="F66" s="296"/>
      <c r="G66" s="297"/>
      <c r="H66" s="297"/>
      <c r="I66" s="298"/>
      <c r="J66" s="299"/>
      <c r="K66" s="299"/>
      <c r="L66" s="298" t="s">
        <v>410</v>
      </c>
      <c r="M66" s="298"/>
      <c r="N66" s="298"/>
      <c r="O66" s="298"/>
      <c r="P66" s="338"/>
      <c r="Q66" s="300"/>
      <c r="R66" s="9"/>
      <c r="T66" s="106"/>
    </row>
    <row r="67" spans="2:20" x14ac:dyDescent="0.25">
      <c r="B67" s="9"/>
      <c r="C67" s="295">
        <v>57</v>
      </c>
      <c r="D67" s="353"/>
      <c r="E67" s="296"/>
      <c r="F67" s="296"/>
      <c r="G67" s="297"/>
      <c r="H67" s="297"/>
      <c r="I67" s="298"/>
      <c r="J67" s="299"/>
      <c r="K67" s="299"/>
      <c r="L67" s="298" t="s">
        <v>410</v>
      </c>
      <c r="M67" s="298"/>
      <c r="N67" s="298"/>
      <c r="O67" s="298"/>
      <c r="P67" s="338"/>
      <c r="Q67" s="300"/>
      <c r="R67" s="9"/>
      <c r="T67" s="106"/>
    </row>
    <row r="68" spans="2:20" x14ac:dyDescent="0.25">
      <c r="B68" s="9"/>
      <c r="C68" s="295">
        <v>58</v>
      </c>
      <c r="D68" s="353"/>
      <c r="E68" s="296"/>
      <c r="F68" s="296"/>
      <c r="G68" s="297"/>
      <c r="H68" s="297"/>
      <c r="I68" s="298"/>
      <c r="J68" s="299"/>
      <c r="K68" s="299"/>
      <c r="L68" s="298" t="s">
        <v>410</v>
      </c>
      <c r="M68" s="298"/>
      <c r="N68" s="298"/>
      <c r="O68" s="298"/>
      <c r="P68" s="338"/>
      <c r="Q68" s="300"/>
      <c r="R68" s="9"/>
      <c r="T68" s="106"/>
    </row>
    <row r="69" spans="2:20" x14ac:dyDescent="0.25">
      <c r="B69" s="9"/>
      <c r="C69" s="295">
        <v>59</v>
      </c>
      <c r="D69" s="353"/>
      <c r="E69" s="296"/>
      <c r="F69" s="296"/>
      <c r="G69" s="297"/>
      <c r="H69" s="297"/>
      <c r="I69" s="298"/>
      <c r="J69" s="299"/>
      <c r="K69" s="299"/>
      <c r="L69" s="298" t="s">
        <v>410</v>
      </c>
      <c r="M69" s="298"/>
      <c r="N69" s="298"/>
      <c r="O69" s="298"/>
      <c r="P69" s="338"/>
      <c r="Q69" s="300"/>
      <c r="R69" s="9"/>
      <c r="T69" s="106"/>
    </row>
    <row r="70" spans="2:20" x14ac:dyDescent="0.25">
      <c r="B70" s="9"/>
      <c r="C70" s="295">
        <v>60</v>
      </c>
      <c r="D70" s="352"/>
      <c r="E70" s="296"/>
      <c r="F70" s="296"/>
      <c r="G70" s="297"/>
      <c r="H70" s="297"/>
      <c r="I70" s="298"/>
      <c r="J70" s="299"/>
      <c r="K70" s="299"/>
      <c r="L70" s="298" t="s">
        <v>410</v>
      </c>
      <c r="M70" s="298"/>
      <c r="N70" s="298"/>
      <c r="O70" s="298"/>
      <c r="P70" s="338"/>
      <c r="Q70" s="300"/>
      <c r="R70" s="9"/>
      <c r="T70" s="106"/>
    </row>
    <row r="71" spans="2:20" x14ac:dyDescent="0.25">
      <c r="B71" s="9"/>
      <c r="C71" s="295">
        <v>61</v>
      </c>
      <c r="D71" s="353"/>
      <c r="E71" s="296"/>
      <c r="F71" s="296"/>
      <c r="G71" s="297"/>
      <c r="H71" s="297"/>
      <c r="I71" s="298"/>
      <c r="J71" s="299"/>
      <c r="K71" s="299"/>
      <c r="L71" s="298" t="s">
        <v>410</v>
      </c>
      <c r="M71" s="298"/>
      <c r="N71" s="298"/>
      <c r="O71" s="298"/>
      <c r="P71" s="338"/>
      <c r="Q71" s="300"/>
      <c r="R71" s="9"/>
      <c r="T71" s="106"/>
    </row>
    <row r="72" spans="2:20" x14ac:dyDescent="0.25">
      <c r="B72" s="9"/>
      <c r="C72" s="295">
        <v>62</v>
      </c>
      <c r="D72" s="353"/>
      <c r="E72" s="296"/>
      <c r="F72" s="296"/>
      <c r="G72" s="297"/>
      <c r="H72" s="297"/>
      <c r="I72" s="298"/>
      <c r="J72" s="299"/>
      <c r="K72" s="299"/>
      <c r="L72" s="298" t="s">
        <v>410</v>
      </c>
      <c r="M72" s="298"/>
      <c r="N72" s="298"/>
      <c r="O72" s="298"/>
      <c r="P72" s="338"/>
      <c r="Q72" s="300"/>
      <c r="R72" s="9"/>
      <c r="T72" s="106"/>
    </row>
    <row r="73" spans="2:20" x14ac:dyDescent="0.25">
      <c r="B73" s="9"/>
      <c r="C73" s="295">
        <v>63</v>
      </c>
      <c r="D73" s="353"/>
      <c r="E73" s="296"/>
      <c r="F73" s="296"/>
      <c r="G73" s="297"/>
      <c r="H73" s="297"/>
      <c r="I73" s="298"/>
      <c r="J73" s="299"/>
      <c r="K73" s="299"/>
      <c r="L73" s="298" t="s">
        <v>410</v>
      </c>
      <c r="M73" s="298"/>
      <c r="N73" s="298"/>
      <c r="O73" s="298"/>
      <c r="P73" s="338"/>
      <c r="Q73" s="300"/>
      <c r="R73" s="9"/>
      <c r="T73" s="106"/>
    </row>
    <row r="74" spans="2:20" x14ac:dyDescent="0.25">
      <c r="B74" s="9"/>
      <c r="C74" s="295">
        <v>64</v>
      </c>
      <c r="D74" s="353"/>
      <c r="E74" s="296"/>
      <c r="F74" s="296"/>
      <c r="G74" s="297"/>
      <c r="H74" s="297"/>
      <c r="I74" s="298"/>
      <c r="J74" s="299"/>
      <c r="K74" s="299"/>
      <c r="L74" s="298" t="s">
        <v>410</v>
      </c>
      <c r="M74" s="298"/>
      <c r="N74" s="298"/>
      <c r="O74" s="298"/>
      <c r="P74" s="338"/>
      <c r="Q74" s="300"/>
      <c r="R74" s="9"/>
      <c r="T74" s="106"/>
    </row>
    <row r="75" spans="2:20" x14ac:dyDescent="0.25">
      <c r="B75" s="9"/>
      <c r="C75" s="295">
        <v>65</v>
      </c>
      <c r="D75" s="353"/>
      <c r="E75" s="296"/>
      <c r="F75" s="296"/>
      <c r="G75" s="297"/>
      <c r="H75" s="297"/>
      <c r="I75" s="298"/>
      <c r="J75" s="299"/>
      <c r="K75" s="299"/>
      <c r="L75" s="298" t="s">
        <v>410</v>
      </c>
      <c r="M75" s="298"/>
      <c r="N75" s="298"/>
      <c r="O75" s="298"/>
      <c r="P75" s="338"/>
      <c r="Q75" s="300"/>
      <c r="R75" s="9"/>
      <c r="T75" s="106"/>
    </row>
    <row r="76" spans="2:20" x14ac:dyDescent="0.25">
      <c r="B76" s="9"/>
      <c r="C76" s="295">
        <v>66</v>
      </c>
      <c r="D76" s="352"/>
      <c r="E76" s="296"/>
      <c r="F76" s="296"/>
      <c r="G76" s="297"/>
      <c r="H76" s="297"/>
      <c r="I76" s="298"/>
      <c r="J76" s="299"/>
      <c r="K76" s="299"/>
      <c r="L76" s="298" t="s">
        <v>410</v>
      </c>
      <c r="M76" s="298"/>
      <c r="N76" s="298"/>
      <c r="O76" s="298"/>
      <c r="P76" s="338"/>
      <c r="Q76" s="300"/>
      <c r="R76" s="9"/>
      <c r="T76" s="106"/>
    </row>
    <row r="77" spans="2:20" x14ac:dyDescent="0.25">
      <c r="B77" s="9"/>
      <c r="C77" s="295">
        <v>67</v>
      </c>
      <c r="D77" s="353"/>
      <c r="E77" s="296"/>
      <c r="F77" s="296"/>
      <c r="G77" s="297"/>
      <c r="H77" s="297"/>
      <c r="I77" s="298"/>
      <c r="J77" s="299"/>
      <c r="K77" s="299"/>
      <c r="L77" s="298" t="s">
        <v>410</v>
      </c>
      <c r="M77" s="298"/>
      <c r="N77" s="298"/>
      <c r="O77" s="298"/>
      <c r="P77" s="338"/>
      <c r="Q77" s="300"/>
      <c r="R77" s="9"/>
      <c r="T77" s="106"/>
    </row>
    <row r="78" spans="2:20" x14ac:dyDescent="0.25">
      <c r="B78" s="9"/>
      <c r="C78" s="295">
        <v>68</v>
      </c>
      <c r="D78" s="353"/>
      <c r="E78" s="296"/>
      <c r="F78" s="296"/>
      <c r="G78" s="297"/>
      <c r="H78" s="297"/>
      <c r="I78" s="298"/>
      <c r="J78" s="299"/>
      <c r="K78" s="299"/>
      <c r="L78" s="298" t="s">
        <v>410</v>
      </c>
      <c r="M78" s="298"/>
      <c r="N78" s="298"/>
      <c r="O78" s="298"/>
      <c r="P78" s="338"/>
      <c r="Q78" s="300"/>
      <c r="R78" s="9"/>
      <c r="T78" s="106"/>
    </row>
    <row r="79" spans="2:20" x14ac:dyDescent="0.25">
      <c r="B79" s="9"/>
      <c r="C79" s="295">
        <v>69</v>
      </c>
      <c r="D79" s="353"/>
      <c r="E79" s="296"/>
      <c r="F79" s="296"/>
      <c r="G79" s="297"/>
      <c r="H79" s="297"/>
      <c r="I79" s="298"/>
      <c r="J79" s="299"/>
      <c r="K79" s="299"/>
      <c r="L79" s="298" t="s">
        <v>410</v>
      </c>
      <c r="M79" s="298"/>
      <c r="N79" s="298"/>
      <c r="O79" s="298"/>
      <c r="P79" s="338"/>
      <c r="Q79" s="300"/>
      <c r="R79" s="9"/>
      <c r="T79" s="106"/>
    </row>
    <row r="80" spans="2:20" x14ac:dyDescent="0.25">
      <c r="B80" s="9"/>
      <c r="C80" s="295">
        <v>70</v>
      </c>
      <c r="D80" s="352"/>
      <c r="E80" s="296"/>
      <c r="F80" s="296"/>
      <c r="G80" s="297"/>
      <c r="H80" s="297"/>
      <c r="I80" s="298"/>
      <c r="J80" s="299"/>
      <c r="K80" s="299"/>
      <c r="L80" s="298" t="s">
        <v>410</v>
      </c>
      <c r="M80" s="298"/>
      <c r="N80" s="298"/>
      <c r="O80" s="298"/>
      <c r="P80" s="338"/>
      <c r="Q80" s="300"/>
      <c r="R80" s="9"/>
      <c r="T80" s="106"/>
    </row>
    <row r="81" spans="2:20" x14ac:dyDescent="0.25">
      <c r="B81" s="9"/>
      <c r="C81" s="295">
        <v>71</v>
      </c>
      <c r="D81" s="353"/>
      <c r="E81" s="296"/>
      <c r="F81" s="296"/>
      <c r="G81" s="297"/>
      <c r="H81" s="297"/>
      <c r="I81" s="298"/>
      <c r="J81" s="299"/>
      <c r="K81" s="299"/>
      <c r="L81" s="298" t="s">
        <v>410</v>
      </c>
      <c r="M81" s="298"/>
      <c r="N81" s="298"/>
      <c r="O81" s="298"/>
      <c r="P81" s="338"/>
      <c r="Q81" s="300"/>
      <c r="R81" s="9"/>
      <c r="T81" s="106"/>
    </row>
    <row r="82" spans="2:20" x14ac:dyDescent="0.25">
      <c r="B82" s="9"/>
      <c r="C82" s="295">
        <v>72</v>
      </c>
      <c r="D82" s="352"/>
      <c r="E82" s="296"/>
      <c r="F82" s="296"/>
      <c r="G82" s="297"/>
      <c r="H82" s="297"/>
      <c r="I82" s="298"/>
      <c r="J82" s="299"/>
      <c r="K82" s="299"/>
      <c r="L82" s="298" t="s">
        <v>410</v>
      </c>
      <c r="M82" s="298"/>
      <c r="N82" s="298"/>
      <c r="O82" s="298"/>
      <c r="P82" s="338"/>
      <c r="Q82" s="300"/>
      <c r="R82" s="9"/>
      <c r="T82" s="106"/>
    </row>
    <row r="83" spans="2:20" x14ac:dyDescent="0.25">
      <c r="B83" s="9"/>
      <c r="C83" s="295">
        <v>73</v>
      </c>
      <c r="D83" s="353"/>
      <c r="E83" s="296"/>
      <c r="F83" s="296"/>
      <c r="G83" s="297"/>
      <c r="H83" s="297"/>
      <c r="I83" s="298"/>
      <c r="J83" s="299"/>
      <c r="K83" s="299"/>
      <c r="L83" s="298" t="s">
        <v>410</v>
      </c>
      <c r="M83" s="298"/>
      <c r="N83" s="298"/>
      <c r="O83" s="298"/>
      <c r="P83" s="338"/>
      <c r="Q83" s="300"/>
      <c r="R83" s="9"/>
      <c r="T83" s="106"/>
    </row>
    <row r="84" spans="2:20" x14ac:dyDescent="0.25">
      <c r="B84" s="9"/>
      <c r="C84" s="295">
        <v>74</v>
      </c>
      <c r="D84" s="353"/>
      <c r="E84" s="296"/>
      <c r="F84" s="296"/>
      <c r="G84" s="297"/>
      <c r="H84" s="297"/>
      <c r="I84" s="298"/>
      <c r="J84" s="299"/>
      <c r="K84" s="299"/>
      <c r="L84" s="298" t="s">
        <v>410</v>
      </c>
      <c r="M84" s="298"/>
      <c r="N84" s="298"/>
      <c r="O84" s="298"/>
      <c r="P84" s="338"/>
      <c r="Q84" s="300"/>
      <c r="R84" s="9"/>
      <c r="T84" s="106"/>
    </row>
    <row r="85" spans="2:20" x14ac:dyDescent="0.25">
      <c r="B85" s="9"/>
      <c r="C85" s="295">
        <v>75</v>
      </c>
      <c r="D85" s="353"/>
      <c r="E85" s="296"/>
      <c r="F85" s="296"/>
      <c r="G85" s="297"/>
      <c r="H85" s="297"/>
      <c r="I85" s="298"/>
      <c r="J85" s="299"/>
      <c r="K85" s="299"/>
      <c r="L85" s="298" t="s">
        <v>410</v>
      </c>
      <c r="M85" s="298"/>
      <c r="N85" s="298"/>
      <c r="O85" s="298"/>
      <c r="P85" s="338"/>
      <c r="Q85" s="300"/>
      <c r="R85" s="9"/>
      <c r="T85" s="106"/>
    </row>
    <row r="86" spans="2:20" x14ac:dyDescent="0.25">
      <c r="B86" s="9"/>
      <c r="C86" s="295">
        <v>76</v>
      </c>
      <c r="D86" s="353"/>
      <c r="E86" s="296"/>
      <c r="F86" s="296"/>
      <c r="G86" s="297"/>
      <c r="H86" s="297"/>
      <c r="I86" s="298"/>
      <c r="J86" s="299"/>
      <c r="K86" s="299"/>
      <c r="L86" s="298" t="s">
        <v>410</v>
      </c>
      <c r="M86" s="298"/>
      <c r="N86" s="298"/>
      <c r="O86" s="298"/>
      <c r="P86" s="338"/>
      <c r="Q86" s="300"/>
      <c r="R86" s="9"/>
      <c r="T86" s="106"/>
    </row>
    <row r="87" spans="2:20" x14ac:dyDescent="0.25">
      <c r="B87" s="9"/>
      <c r="C87" s="295">
        <v>77</v>
      </c>
      <c r="D87" s="353"/>
      <c r="E87" s="296"/>
      <c r="F87" s="296"/>
      <c r="G87" s="297"/>
      <c r="H87" s="297"/>
      <c r="I87" s="298"/>
      <c r="J87" s="299"/>
      <c r="K87" s="299"/>
      <c r="L87" s="298" t="s">
        <v>410</v>
      </c>
      <c r="M87" s="298"/>
      <c r="N87" s="298"/>
      <c r="O87" s="298"/>
      <c r="P87" s="338"/>
      <c r="Q87" s="300"/>
      <c r="R87" s="9"/>
      <c r="T87" s="106"/>
    </row>
    <row r="88" spans="2:20" x14ac:dyDescent="0.25">
      <c r="B88" s="9"/>
      <c r="C88" s="295">
        <v>78</v>
      </c>
      <c r="D88" s="353"/>
      <c r="E88" s="296"/>
      <c r="F88" s="296"/>
      <c r="G88" s="297"/>
      <c r="H88" s="297"/>
      <c r="I88" s="298"/>
      <c r="J88" s="299"/>
      <c r="K88" s="299"/>
      <c r="L88" s="298" t="s">
        <v>410</v>
      </c>
      <c r="M88" s="298"/>
      <c r="N88" s="298"/>
      <c r="O88" s="298"/>
      <c r="P88" s="338"/>
      <c r="Q88" s="300"/>
      <c r="R88" s="9"/>
      <c r="T88" s="106"/>
    </row>
    <row r="89" spans="2:20" x14ac:dyDescent="0.25">
      <c r="B89" s="9"/>
      <c r="C89" s="295">
        <v>79</v>
      </c>
      <c r="D89" s="352"/>
      <c r="E89" s="296"/>
      <c r="F89" s="296"/>
      <c r="G89" s="297"/>
      <c r="H89" s="297"/>
      <c r="I89" s="298"/>
      <c r="J89" s="299"/>
      <c r="K89" s="299"/>
      <c r="L89" s="298" t="s">
        <v>410</v>
      </c>
      <c r="M89" s="298"/>
      <c r="N89" s="298"/>
      <c r="O89" s="298"/>
      <c r="P89" s="338"/>
      <c r="Q89" s="300"/>
      <c r="R89" s="9"/>
      <c r="T89" s="106"/>
    </row>
    <row r="90" spans="2:20" x14ac:dyDescent="0.25">
      <c r="B90" s="9"/>
      <c r="C90" s="295">
        <v>80</v>
      </c>
      <c r="D90" s="353"/>
      <c r="E90" s="296"/>
      <c r="F90" s="296"/>
      <c r="G90" s="297"/>
      <c r="H90" s="297"/>
      <c r="I90" s="298"/>
      <c r="J90" s="299"/>
      <c r="K90" s="299"/>
      <c r="L90" s="298" t="s">
        <v>410</v>
      </c>
      <c r="M90" s="298"/>
      <c r="N90" s="298"/>
      <c r="O90" s="298"/>
      <c r="P90" s="338"/>
      <c r="Q90" s="300"/>
      <c r="R90" s="9"/>
      <c r="T90" s="106"/>
    </row>
    <row r="91" spans="2:20" x14ac:dyDescent="0.25">
      <c r="B91" s="9"/>
      <c r="C91" s="295">
        <v>81</v>
      </c>
      <c r="D91" s="353"/>
      <c r="E91" s="296"/>
      <c r="F91" s="296"/>
      <c r="G91" s="297"/>
      <c r="H91" s="297"/>
      <c r="I91" s="298"/>
      <c r="J91" s="299"/>
      <c r="K91" s="299"/>
      <c r="L91" s="298" t="s">
        <v>410</v>
      </c>
      <c r="M91" s="298"/>
      <c r="N91" s="298"/>
      <c r="O91" s="298"/>
      <c r="P91" s="338"/>
      <c r="Q91" s="300"/>
      <c r="R91" s="9"/>
      <c r="T91" s="106"/>
    </row>
    <row r="92" spans="2:20" x14ac:dyDescent="0.25">
      <c r="B92" s="9"/>
      <c r="C92" s="295">
        <v>82</v>
      </c>
      <c r="D92" s="353"/>
      <c r="E92" s="296"/>
      <c r="F92" s="296"/>
      <c r="G92" s="297"/>
      <c r="H92" s="297"/>
      <c r="I92" s="298"/>
      <c r="J92" s="299"/>
      <c r="K92" s="299"/>
      <c r="L92" s="298" t="s">
        <v>410</v>
      </c>
      <c r="M92" s="298"/>
      <c r="N92" s="298"/>
      <c r="O92" s="298"/>
      <c r="P92" s="338"/>
      <c r="Q92" s="300"/>
      <c r="R92" s="9"/>
      <c r="T92" s="106"/>
    </row>
    <row r="93" spans="2:20" x14ac:dyDescent="0.25">
      <c r="B93" s="9"/>
      <c r="C93" s="295">
        <v>83</v>
      </c>
      <c r="D93" s="353"/>
      <c r="E93" s="296"/>
      <c r="F93" s="296"/>
      <c r="G93" s="297"/>
      <c r="H93" s="297"/>
      <c r="I93" s="298"/>
      <c r="J93" s="299"/>
      <c r="K93" s="299"/>
      <c r="L93" s="298" t="s">
        <v>410</v>
      </c>
      <c r="M93" s="298"/>
      <c r="N93" s="298"/>
      <c r="O93" s="298"/>
      <c r="P93" s="338"/>
      <c r="Q93" s="300"/>
      <c r="R93" s="9"/>
      <c r="T93" s="106"/>
    </row>
    <row r="94" spans="2:20" x14ac:dyDescent="0.25">
      <c r="B94" s="9"/>
      <c r="C94" s="295">
        <v>84</v>
      </c>
      <c r="D94" s="352"/>
      <c r="E94" s="296"/>
      <c r="F94" s="296"/>
      <c r="G94" s="297"/>
      <c r="H94" s="297"/>
      <c r="I94" s="298"/>
      <c r="J94" s="299"/>
      <c r="K94" s="299"/>
      <c r="L94" s="298" t="s">
        <v>410</v>
      </c>
      <c r="M94" s="298"/>
      <c r="N94" s="298"/>
      <c r="O94" s="298"/>
      <c r="P94" s="338"/>
      <c r="Q94" s="300"/>
      <c r="R94" s="9"/>
      <c r="T94" s="106"/>
    </row>
    <row r="95" spans="2:20" x14ac:dyDescent="0.25">
      <c r="B95" s="9"/>
      <c r="C95" s="295">
        <v>85</v>
      </c>
      <c r="D95" s="353"/>
      <c r="E95" s="296"/>
      <c r="F95" s="296"/>
      <c r="G95" s="297"/>
      <c r="H95" s="297"/>
      <c r="I95" s="298"/>
      <c r="J95" s="299"/>
      <c r="K95" s="299"/>
      <c r="L95" s="298" t="s">
        <v>410</v>
      </c>
      <c r="M95" s="298"/>
      <c r="N95" s="298"/>
      <c r="O95" s="298"/>
      <c r="P95" s="338"/>
      <c r="Q95" s="300"/>
      <c r="R95" s="9"/>
      <c r="T95" s="106"/>
    </row>
    <row r="96" spans="2:20" x14ac:dyDescent="0.25">
      <c r="B96" s="9"/>
      <c r="C96" s="295">
        <v>86</v>
      </c>
      <c r="D96" s="353"/>
      <c r="E96" s="296"/>
      <c r="F96" s="296"/>
      <c r="G96" s="297"/>
      <c r="H96" s="297"/>
      <c r="I96" s="298"/>
      <c r="J96" s="299"/>
      <c r="K96" s="299"/>
      <c r="L96" s="298" t="s">
        <v>410</v>
      </c>
      <c r="M96" s="298"/>
      <c r="N96" s="298"/>
      <c r="O96" s="298"/>
      <c r="P96" s="338"/>
      <c r="Q96" s="300"/>
      <c r="R96" s="9"/>
      <c r="T96" s="106"/>
    </row>
    <row r="97" spans="2:20" x14ac:dyDescent="0.25">
      <c r="B97" s="9"/>
      <c r="C97" s="295">
        <v>87</v>
      </c>
      <c r="D97" s="352"/>
      <c r="E97" s="296"/>
      <c r="F97" s="296"/>
      <c r="G97" s="297"/>
      <c r="H97" s="297"/>
      <c r="I97" s="298"/>
      <c r="J97" s="299"/>
      <c r="K97" s="299"/>
      <c r="L97" s="298" t="s">
        <v>410</v>
      </c>
      <c r="M97" s="298"/>
      <c r="N97" s="298"/>
      <c r="O97" s="298"/>
      <c r="P97" s="338"/>
      <c r="Q97" s="300"/>
      <c r="R97" s="9"/>
      <c r="T97" s="106"/>
    </row>
    <row r="98" spans="2:20" x14ac:dyDescent="0.25">
      <c r="B98" s="9"/>
      <c r="C98" s="295">
        <v>88</v>
      </c>
      <c r="D98" s="352"/>
      <c r="E98" s="296"/>
      <c r="F98" s="296"/>
      <c r="G98" s="297"/>
      <c r="H98" s="297"/>
      <c r="I98" s="298"/>
      <c r="J98" s="299"/>
      <c r="K98" s="299"/>
      <c r="L98" s="298" t="s">
        <v>410</v>
      </c>
      <c r="M98" s="298"/>
      <c r="N98" s="298"/>
      <c r="O98" s="298"/>
      <c r="P98" s="338"/>
      <c r="Q98" s="300"/>
      <c r="R98" s="9"/>
      <c r="T98" s="106"/>
    </row>
    <row r="99" spans="2:20" x14ac:dyDescent="0.25">
      <c r="B99" s="9"/>
      <c r="C99" s="295">
        <v>89</v>
      </c>
      <c r="D99" s="353"/>
      <c r="E99" s="296"/>
      <c r="F99" s="296"/>
      <c r="G99" s="297"/>
      <c r="H99" s="297"/>
      <c r="I99" s="298"/>
      <c r="J99" s="299"/>
      <c r="K99" s="299"/>
      <c r="L99" s="298" t="s">
        <v>410</v>
      </c>
      <c r="M99" s="298"/>
      <c r="N99" s="298"/>
      <c r="O99" s="298"/>
      <c r="P99" s="338"/>
      <c r="Q99" s="300"/>
      <c r="R99" s="9"/>
      <c r="T99" s="106"/>
    </row>
    <row r="100" spans="2:20" x14ac:dyDescent="0.25">
      <c r="B100" s="9"/>
      <c r="C100" s="295">
        <v>90</v>
      </c>
      <c r="D100" s="353"/>
      <c r="E100" s="296"/>
      <c r="F100" s="296"/>
      <c r="G100" s="297"/>
      <c r="H100" s="297"/>
      <c r="I100" s="298"/>
      <c r="J100" s="299"/>
      <c r="K100" s="299"/>
      <c r="L100" s="298" t="s">
        <v>410</v>
      </c>
      <c r="M100" s="298"/>
      <c r="N100" s="298"/>
      <c r="O100" s="298"/>
      <c r="P100" s="338"/>
      <c r="Q100" s="300"/>
      <c r="R100" s="9"/>
      <c r="T100" s="106"/>
    </row>
    <row r="101" spans="2:20" x14ac:dyDescent="0.25">
      <c r="B101" s="9"/>
      <c r="C101" s="295">
        <v>91</v>
      </c>
      <c r="D101" s="353"/>
      <c r="E101" s="296"/>
      <c r="F101" s="296"/>
      <c r="G101" s="297"/>
      <c r="H101" s="297"/>
      <c r="I101" s="298"/>
      <c r="J101" s="299"/>
      <c r="K101" s="299"/>
      <c r="L101" s="298" t="s">
        <v>410</v>
      </c>
      <c r="M101" s="298"/>
      <c r="N101" s="298"/>
      <c r="O101" s="298"/>
      <c r="P101" s="338"/>
      <c r="Q101" s="300"/>
      <c r="R101" s="9"/>
      <c r="T101" s="106"/>
    </row>
    <row r="102" spans="2:20" x14ac:dyDescent="0.25">
      <c r="B102" s="9"/>
      <c r="C102" s="295">
        <v>92</v>
      </c>
      <c r="D102" s="353"/>
      <c r="E102" s="296"/>
      <c r="F102" s="296"/>
      <c r="G102" s="297"/>
      <c r="H102" s="297"/>
      <c r="I102" s="298"/>
      <c r="J102" s="299"/>
      <c r="K102" s="299"/>
      <c r="L102" s="298" t="s">
        <v>410</v>
      </c>
      <c r="M102" s="298"/>
      <c r="N102" s="298"/>
      <c r="O102" s="298"/>
      <c r="P102" s="338"/>
      <c r="Q102" s="300"/>
      <c r="R102" s="9"/>
      <c r="T102" s="106"/>
    </row>
    <row r="103" spans="2:20" x14ac:dyDescent="0.25">
      <c r="B103" s="9"/>
      <c r="C103" s="295">
        <v>93</v>
      </c>
      <c r="D103" s="353"/>
      <c r="E103" s="296"/>
      <c r="F103" s="296"/>
      <c r="G103" s="297"/>
      <c r="H103" s="297"/>
      <c r="I103" s="298"/>
      <c r="J103" s="299"/>
      <c r="K103" s="299"/>
      <c r="L103" s="298" t="s">
        <v>410</v>
      </c>
      <c r="M103" s="298"/>
      <c r="N103" s="298"/>
      <c r="O103" s="298"/>
      <c r="P103" s="338"/>
      <c r="Q103" s="300"/>
      <c r="R103" s="9"/>
      <c r="T103" s="106"/>
    </row>
    <row r="104" spans="2:20" x14ac:dyDescent="0.25">
      <c r="B104" s="9"/>
      <c r="C104" s="295">
        <v>94</v>
      </c>
      <c r="D104" s="355"/>
      <c r="E104" s="296"/>
      <c r="F104" s="296"/>
      <c r="G104" s="297"/>
      <c r="H104" s="297"/>
      <c r="I104" s="298"/>
      <c r="J104" s="299"/>
      <c r="K104" s="299"/>
      <c r="L104" s="298" t="s">
        <v>410</v>
      </c>
      <c r="M104" s="298"/>
      <c r="N104" s="298"/>
      <c r="O104" s="298"/>
      <c r="P104" s="338"/>
      <c r="Q104" s="300"/>
      <c r="R104" s="9"/>
      <c r="T104" s="106"/>
    </row>
    <row r="105" spans="2:20" x14ac:dyDescent="0.25">
      <c r="B105" s="9"/>
      <c r="C105" s="295">
        <v>95</v>
      </c>
      <c r="D105" s="353"/>
      <c r="E105" s="296"/>
      <c r="F105" s="296"/>
      <c r="G105" s="297"/>
      <c r="H105" s="297"/>
      <c r="I105" s="298"/>
      <c r="J105" s="299"/>
      <c r="K105" s="299"/>
      <c r="L105" s="298" t="s">
        <v>410</v>
      </c>
      <c r="M105" s="298"/>
      <c r="N105" s="298"/>
      <c r="O105" s="298"/>
      <c r="P105" s="338"/>
      <c r="Q105" s="300"/>
      <c r="R105" s="9"/>
      <c r="T105" s="106"/>
    </row>
    <row r="106" spans="2:20" x14ac:dyDescent="0.25">
      <c r="B106" s="9"/>
      <c r="C106" s="295">
        <v>96</v>
      </c>
      <c r="D106" s="355"/>
      <c r="E106" s="296"/>
      <c r="F106" s="296"/>
      <c r="G106" s="297"/>
      <c r="H106" s="297"/>
      <c r="I106" s="298"/>
      <c r="J106" s="299"/>
      <c r="K106" s="299"/>
      <c r="L106" s="298" t="s">
        <v>410</v>
      </c>
      <c r="M106" s="298"/>
      <c r="N106" s="298"/>
      <c r="O106" s="298"/>
      <c r="P106" s="338"/>
      <c r="Q106" s="300"/>
      <c r="R106" s="9"/>
      <c r="T106" s="106"/>
    </row>
    <row r="107" spans="2:20" x14ac:dyDescent="0.25">
      <c r="B107" s="9"/>
      <c r="C107" s="295">
        <v>97</v>
      </c>
      <c r="D107" s="353"/>
      <c r="E107" s="296"/>
      <c r="F107" s="296"/>
      <c r="G107" s="297"/>
      <c r="H107" s="297"/>
      <c r="I107" s="298"/>
      <c r="J107" s="299"/>
      <c r="K107" s="299"/>
      <c r="L107" s="298" t="s">
        <v>410</v>
      </c>
      <c r="M107" s="298"/>
      <c r="N107" s="298"/>
      <c r="O107" s="298"/>
      <c r="P107" s="338"/>
      <c r="Q107" s="300"/>
      <c r="R107" s="9"/>
      <c r="T107" s="106"/>
    </row>
    <row r="108" spans="2:20" x14ac:dyDescent="0.25">
      <c r="B108" s="9"/>
      <c r="C108" s="295">
        <v>98</v>
      </c>
      <c r="D108" s="355"/>
      <c r="E108" s="296"/>
      <c r="F108" s="296"/>
      <c r="G108" s="297"/>
      <c r="H108" s="297"/>
      <c r="I108" s="298"/>
      <c r="J108" s="299"/>
      <c r="K108" s="299"/>
      <c r="L108" s="298" t="s">
        <v>410</v>
      </c>
      <c r="M108" s="298"/>
      <c r="N108" s="298"/>
      <c r="O108" s="298"/>
      <c r="P108" s="338"/>
      <c r="Q108" s="300"/>
      <c r="R108" s="9"/>
      <c r="T108" s="106"/>
    </row>
    <row r="109" spans="2:20" x14ac:dyDescent="0.25">
      <c r="B109" s="9"/>
      <c r="C109" s="295">
        <v>99</v>
      </c>
      <c r="D109" s="353"/>
      <c r="E109" s="296"/>
      <c r="F109" s="296"/>
      <c r="G109" s="297"/>
      <c r="H109" s="297"/>
      <c r="I109" s="298"/>
      <c r="J109" s="299"/>
      <c r="K109" s="299"/>
      <c r="L109" s="298" t="s">
        <v>410</v>
      </c>
      <c r="M109" s="298"/>
      <c r="N109" s="298"/>
      <c r="O109" s="298"/>
      <c r="P109" s="338"/>
      <c r="Q109" s="300"/>
      <c r="R109" s="9"/>
      <c r="T109" s="106"/>
    </row>
    <row r="110" spans="2:20" x14ac:dyDescent="0.25">
      <c r="B110" s="9"/>
      <c r="C110" s="295">
        <v>100</v>
      </c>
      <c r="D110" s="353"/>
      <c r="E110" s="296"/>
      <c r="F110" s="296"/>
      <c r="G110" s="297"/>
      <c r="H110" s="297"/>
      <c r="I110" s="298"/>
      <c r="J110" s="299"/>
      <c r="K110" s="299"/>
      <c r="L110" s="298" t="s">
        <v>410</v>
      </c>
      <c r="M110" s="298"/>
      <c r="N110" s="298"/>
      <c r="O110" s="298"/>
      <c r="P110" s="338"/>
      <c r="Q110" s="300"/>
      <c r="R110" s="9"/>
      <c r="T110" s="106"/>
    </row>
    <row r="111" spans="2:20" x14ac:dyDescent="0.25">
      <c r="B111" s="9"/>
      <c r="C111" s="295">
        <v>101</v>
      </c>
      <c r="D111" s="353"/>
      <c r="E111" s="296"/>
      <c r="F111" s="296"/>
      <c r="G111" s="297"/>
      <c r="H111" s="297"/>
      <c r="I111" s="298"/>
      <c r="J111" s="299"/>
      <c r="K111" s="299"/>
      <c r="L111" s="298" t="s">
        <v>410</v>
      </c>
      <c r="M111" s="298"/>
      <c r="N111" s="298"/>
      <c r="O111" s="298"/>
      <c r="P111" s="338"/>
      <c r="Q111" s="300"/>
      <c r="R111" s="9"/>
      <c r="T111" s="106"/>
    </row>
    <row r="112" spans="2:20" x14ac:dyDescent="0.25">
      <c r="B112" s="9"/>
      <c r="C112" s="295">
        <v>102</v>
      </c>
      <c r="D112" s="353"/>
      <c r="E112" s="296"/>
      <c r="F112" s="296"/>
      <c r="G112" s="297"/>
      <c r="H112" s="297"/>
      <c r="I112" s="298"/>
      <c r="J112" s="299"/>
      <c r="K112" s="299"/>
      <c r="L112" s="298" t="s">
        <v>410</v>
      </c>
      <c r="M112" s="298"/>
      <c r="N112" s="298"/>
      <c r="O112" s="298"/>
      <c r="P112" s="338"/>
      <c r="Q112" s="300"/>
      <c r="R112" s="9"/>
      <c r="T112" s="106"/>
    </row>
    <row r="113" spans="2:20" x14ac:dyDescent="0.25">
      <c r="B113" s="9"/>
      <c r="C113" s="295">
        <v>103</v>
      </c>
      <c r="D113" s="353"/>
      <c r="E113" s="296"/>
      <c r="F113" s="296"/>
      <c r="G113" s="297"/>
      <c r="H113" s="297"/>
      <c r="I113" s="298"/>
      <c r="J113" s="299"/>
      <c r="K113" s="299"/>
      <c r="L113" s="298" t="s">
        <v>410</v>
      </c>
      <c r="M113" s="298"/>
      <c r="N113" s="298"/>
      <c r="O113" s="298"/>
      <c r="P113" s="338"/>
      <c r="Q113" s="300"/>
      <c r="R113" s="9"/>
      <c r="T113" s="106"/>
    </row>
    <row r="114" spans="2:20" x14ac:dyDescent="0.25">
      <c r="B114" s="9"/>
      <c r="C114" s="295">
        <v>104</v>
      </c>
      <c r="D114" s="353"/>
      <c r="E114" s="296"/>
      <c r="F114" s="296"/>
      <c r="G114" s="297"/>
      <c r="H114" s="297"/>
      <c r="I114" s="298"/>
      <c r="J114" s="299"/>
      <c r="K114" s="299"/>
      <c r="L114" s="298" t="s">
        <v>410</v>
      </c>
      <c r="M114" s="298"/>
      <c r="N114" s="298"/>
      <c r="O114" s="298"/>
      <c r="P114" s="338"/>
      <c r="Q114" s="300"/>
      <c r="R114" s="9"/>
      <c r="T114" s="106"/>
    </row>
    <row r="115" spans="2:20" x14ac:dyDescent="0.25">
      <c r="B115" s="9"/>
      <c r="C115" s="295">
        <v>105</v>
      </c>
      <c r="D115" s="353"/>
      <c r="E115" s="296"/>
      <c r="F115" s="296"/>
      <c r="G115" s="297"/>
      <c r="H115" s="297"/>
      <c r="I115" s="298"/>
      <c r="J115" s="299"/>
      <c r="K115" s="299"/>
      <c r="L115" s="298" t="s">
        <v>410</v>
      </c>
      <c r="M115" s="298"/>
      <c r="N115" s="298"/>
      <c r="O115" s="298"/>
      <c r="P115" s="338"/>
      <c r="Q115" s="300"/>
      <c r="R115" s="9"/>
      <c r="T115" s="106"/>
    </row>
    <row r="116" spans="2:20" x14ac:dyDescent="0.25">
      <c r="B116" s="9"/>
      <c r="C116" s="295">
        <v>106</v>
      </c>
      <c r="D116" s="353"/>
      <c r="E116" s="296"/>
      <c r="F116" s="296"/>
      <c r="G116" s="297"/>
      <c r="H116" s="297"/>
      <c r="I116" s="298"/>
      <c r="J116" s="299"/>
      <c r="K116" s="299"/>
      <c r="L116" s="298" t="s">
        <v>410</v>
      </c>
      <c r="M116" s="298"/>
      <c r="N116" s="298"/>
      <c r="O116" s="298"/>
      <c r="P116" s="338"/>
      <c r="Q116" s="300"/>
      <c r="R116" s="9"/>
      <c r="T116" s="106"/>
    </row>
    <row r="117" spans="2:20" x14ac:dyDescent="0.25">
      <c r="B117" s="9"/>
      <c r="C117" s="295">
        <v>107</v>
      </c>
      <c r="D117" s="353"/>
      <c r="E117" s="296"/>
      <c r="F117" s="296"/>
      <c r="G117" s="297"/>
      <c r="H117" s="297"/>
      <c r="I117" s="298"/>
      <c r="J117" s="299"/>
      <c r="K117" s="299"/>
      <c r="L117" s="298" t="s">
        <v>410</v>
      </c>
      <c r="M117" s="298"/>
      <c r="N117" s="298"/>
      <c r="O117" s="298"/>
      <c r="P117" s="338"/>
      <c r="Q117" s="300"/>
      <c r="R117" s="9"/>
      <c r="T117" s="106"/>
    </row>
    <row r="118" spans="2:20" x14ac:dyDescent="0.25">
      <c r="B118" s="9"/>
      <c r="C118" s="295">
        <v>108</v>
      </c>
      <c r="D118" s="353"/>
      <c r="E118" s="296"/>
      <c r="F118" s="296"/>
      <c r="G118" s="297"/>
      <c r="H118" s="297"/>
      <c r="I118" s="298"/>
      <c r="J118" s="299"/>
      <c r="K118" s="299"/>
      <c r="L118" s="298" t="s">
        <v>410</v>
      </c>
      <c r="M118" s="298"/>
      <c r="N118" s="298"/>
      <c r="O118" s="298"/>
      <c r="P118" s="338"/>
      <c r="Q118" s="300"/>
      <c r="R118" s="9"/>
      <c r="T118" s="106"/>
    </row>
    <row r="119" spans="2:20" x14ac:dyDescent="0.25">
      <c r="B119" s="9"/>
      <c r="C119" s="295">
        <v>109</v>
      </c>
      <c r="D119" s="353"/>
      <c r="E119" s="296"/>
      <c r="F119" s="296"/>
      <c r="G119" s="297"/>
      <c r="H119" s="297"/>
      <c r="I119" s="298"/>
      <c r="J119" s="299"/>
      <c r="K119" s="299"/>
      <c r="L119" s="298" t="s">
        <v>410</v>
      </c>
      <c r="M119" s="298"/>
      <c r="N119" s="298"/>
      <c r="O119" s="298"/>
      <c r="P119" s="338"/>
      <c r="Q119" s="300"/>
      <c r="R119" s="9"/>
      <c r="T119" s="106"/>
    </row>
    <row r="120" spans="2:20" x14ac:dyDescent="0.25">
      <c r="B120" s="9"/>
      <c r="C120" s="295">
        <v>110</v>
      </c>
      <c r="D120" s="353"/>
      <c r="E120" s="296"/>
      <c r="F120" s="296"/>
      <c r="G120" s="297"/>
      <c r="H120" s="297"/>
      <c r="I120" s="298"/>
      <c r="J120" s="299"/>
      <c r="K120" s="299"/>
      <c r="L120" s="298" t="s">
        <v>410</v>
      </c>
      <c r="M120" s="298"/>
      <c r="N120" s="298"/>
      <c r="O120" s="298"/>
      <c r="P120" s="338"/>
      <c r="Q120" s="300"/>
      <c r="R120" s="9"/>
      <c r="T120" s="106"/>
    </row>
    <row r="121" spans="2:20" x14ac:dyDescent="0.25">
      <c r="B121" s="9"/>
      <c r="C121" s="295">
        <v>111</v>
      </c>
      <c r="D121" s="353"/>
      <c r="E121" s="296"/>
      <c r="F121" s="296"/>
      <c r="G121" s="297"/>
      <c r="H121" s="297"/>
      <c r="I121" s="298"/>
      <c r="J121" s="299"/>
      <c r="K121" s="299"/>
      <c r="L121" s="298" t="s">
        <v>410</v>
      </c>
      <c r="M121" s="298"/>
      <c r="N121" s="298"/>
      <c r="O121" s="298"/>
      <c r="P121" s="338"/>
      <c r="Q121" s="300"/>
      <c r="R121" s="9"/>
      <c r="T121" s="106"/>
    </row>
    <row r="122" spans="2:20" x14ac:dyDescent="0.25">
      <c r="B122" s="9"/>
      <c r="C122" s="295">
        <v>112</v>
      </c>
      <c r="D122" s="353"/>
      <c r="E122" s="296"/>
      <c r="F122" s="296"/>
      <c r="G122" s="297"/>
      <c r="H122" s="297"/>
      <c r="I122" s="298"/>
      <c r="J122" s="299"/>
      <c r="K122" s="299"/>
      <c r="L122" s="298" t="s">
        <v>410</v>
      </c>
      <c r="M122" s="298"/>
      <c r="N122" s="298"/>
      <c r="O122" s="298"/>
      <c r="P122" s="338"/>
      <c r="Q122" s="300"/>
      <c r="R122" s="9"/>
      <c r="T122" s="106"/>
    </row>
    <row r="123" spans="2:20" x14ac:dyDescent="0.25">
      <c r="B123" s="9"/>
      <c r="C123" s="295">
        <v>113</v>
      </c>
      <c r="D123" s="353"/>
      <c r="E123" s="296"/>
      <c r="F123" s="296"/>
      <c r="G123" s="297"/>
      <c r="H123" s="297"/>
      <c r="I123" s="298"/>
      <c r="J123" s="299"/>
      <c r="K123" s="299"/>
      <c r="L123" s="298" t="s">
        <v>410</v>
      </c>
      <c r="M123" s="298"/>
      <c r="N123" s="298"/>
      <c r="O123" s="298"/>
      <c r="P123" s="338"/>
      <c r="Q123" s="300"/>
      <c r="R123" s="9"/>
      <c r="T123" s="106"/>
    </row>
    <row r="124" spans="2:20" x14ac:dyDescent="0.25">
      <c r="B124" s="9"/>
      <c r="C124" s="295">
        <v>114</v>
      </c>
      <c r="D124" s="353"/>
      <c r="E124" s="296"/>
      <c r="F124" s="296"/>
      <c r="G124" s="297"/>
      <c r="H124" s="297"/>
      <c r="I124" s="298"/>
      <c r="J124" s="299"/>
      <c r="K124" s="299"/>
      <c r="L124" s="298" t="s">
        <v>410</v>
      </c>
      <c r="M124" s="298"/>
      <c r="N124" s="298"/>
      <c r="O124" s="298"/>
      <c r="P124" s="338"/>
      <c r="Q124" s="300"/>
      <c r="R124" s="9"/>
      <c r="T124" s="106"/>
    </row>
    <row r="125" spans="2:20" x14ac:dyDescent="0.25">
      <c r="B125" s="9"/>
      <c r="C125" s="295">
        <v>115</v>
      </c>
      <c r="D125" s="353"/>
      <c r="E125" s="296"/>
      <c r="F125" s="296"/>
      <c r="G125" s="297"/>
      <c r="H125" s="297"/>
      <c r="I125" s="298"/>
      <c r="J125" s="299"/>
      <c r="K125" s="299"/>
      <c r="L125" s="298" t="s">
        <v>410</v>
      </c>
      <c r="M125" s="298"/>
      <c r="N125" s="298"/>
      <c r="O125" s="298"/>
      <c r="P125" s="338"/>
      <c r="Q125" s="300"/>
      <c r="R125" s="9"/>
      <c r="T125" s="106"/>
    </row>
    <row r="126" spans="2:20" x14ac:dyDescent="0.25">
      <c r="B126" s="9"/>
      <c r="C126" s="295">
        <v>116</v>
      </c>
      <c r="D126" s="353"/>
      <c r="E126" s="296"/>
      <c r="F126" s="296"/>
      <c r="G126" s="297"/>
      <c r="H126" s="297"/>
      <c r="I126" s="298"/>
      <c r="J126" s="299"/>
      <c r="K126" s="299"/>
      <c r="L126" s="298" t="s">
        <v>410</v>
      </c>
      <c r="M126" s="298"/>
      <c r="N126" s="298"/>
      <c r="O126" s="298"/>
      <c r="P126" s="338"/>
      <c r="Q126" s="300"/>
      <c r="R126" s="9"/>
      <c r="T126" s="106"/>
    </row>
    <row r="127" spans="2:20" x14ac:dyDescent="0.25">
      <c r="B127" s="9"/>
      <c r="C127" s="295">
        <v>117</v>
      </c>
      <c r="D127" s="353"/>
      <c r="E127" s="296"/>
      <c r="F127" s="296"/>
      <c r="G127" s="297"/>
      <c r="H127" s="297"/>
      <c r="I127" s="298"/>
      <c r="J127" s="299"/>
      <c r="K127" s="299"/>
      <c r="L127" s="298" t="s">
        <v>410</v>
      </c>
      <c r="M127" s="298"/>
      <c r="N127" s="298"/>
      <c r="O127" s="298"/>
      <c r="P127" s="338"/>
      <c r="Q127" s="300"/>
      <c r="R127" s="9"/>
      <c r="T127" s="106"/>
    </row>
    <row r="128" spans="2:20" x14ac:dyDescent="0.25">
      <c r="B128" s="9"/>
      <c r="C128" s="295">
        <v>118</v>
      </c>
      <c r="D128" s="353"/>
      <c r="E128" s="296"/>
      <c r="F128" s="296"/>
      <c r="G128" s="297"/>
      <c r="H128" s="297"/>
      <c r="I128" s="298"/>
      <c r="J128" s="299"/>
      <c r="K128" s="299"/>
      <c r="L128" s="298" t="s">
        <v>410</v>
      </c>
      <c r="M128" s="298"/>
      <c r="N128" s="298"/>
      <c r="O128" s="298"/>
      <c r="P128" s="338"/>
      <c r="Q128" s="300"/>
      <c r="R128" s="9"/>
      <c r="T128" s="106"/>
    </row>
    <row r="129" spans="2:20" x14ac:dyDescent="0.25">
      <c r="B129" s="9"/>
      <c r="C129" s="295">
        <v>119</v>
      </c>
      <c r="D129" s="353"/>
      <c r="E129" s="296"/>
      <c r="F129" s="296"/>
      <c r="G129" s="297"/>
      <c r="H129" s="297"/>
      <c r="I129" s="298"/>
      <c r="J129" s="299"/>
      <c r="K129" s="299"/>
      <c r="L129" s="298" t="s">
        <v>410</v>
      </c>
      <c r="M129" s="298"/>
      <c r="N129" s="298"/>
      <c r="O129" s="298"/>
      <c r="P129" s="338"/>
      <c r="Q129" s="300"/>
      <c r="R129" s="9"/>
      <c r="T129" s="106"/>
    </row>
    <row r="130" spans="2:20" x14ac:dyDescent="0.25">
      <c r="B130" s="9"/>
      <c r="C130" s="295">
        <v>120</v>
      </c>
      <c r="D130" s="353"/>
      <c r="E130" s="296"/>
      <c r="F130" s="296"/>
      <c r="G130" s="297"/>
      <c r="H130" s="297"/>
      <c r="I130" s="298"/>
      <c r="J130" s="299"/>
      <c r="K130" s="299"/>
      <c r="L130" s="298" t="s">
        <v>410</v>
      </c>
      <c r="M130" s="298"/>
      <c r="N130" s="298"/>
      <c r="O130" s="298"/>
      <c r="P130" s="338"/>
      <c r="Q130" s="300"/>
      <c r="R130" s="9"/>
      <c r="T130" s="106"/>
    </row>
    <row r="131" spans="2:20" x14ac:dyDescent="0.25">
      <c r="B131" s="9"/>
      <c r="C131" s="295">
        <v>121</v>
      </c>
      <c r="D131" s="353"/>
      <c r="E131" s="296"/>
      <c r="F131" s="296"/>
      <c r="G131" s="297"/>
      <c r="H131" s="297"/>
      <c r="I131" s="298"/>
      <c r="J131" s="299"/>
      <c r="K131" s="299"/>
      <c r="L131" s="298" t="s">
        <v>410</v>
      </c>
      <c r="M131" s="298"/>
      <c r="N131" s="298"/>
      <c r="O131" s="298"/>
      <c r="P131" s="338"/>
      <c r="Q131" s="300"/>
      <c r="R131" s="9"/>
      <c r="T131" s="106"/>
    </row>
    <row r="132" spans="2:20" x14ac:dyDescent="0.25">
      <c r="B132" s="9"/>
      <c r="C132" s="295">
        <v>122</v>
      </c>
      <c r="D132" s="353"/>
      <c r="E132" s="296"/>
      <c r="F132" s="296"/>
      <c r="G132" s="297"/>
      <c r="H132" s="297"/>
      <c r="I132" s="298"/>
      <c r="J132" s="299"/>
      <c r="K132" s="299"/>
      <c r="L132" s="298" t="s">
        <v>410</v>
      </c>
      <c r="M132" s="298"/>
      <c r="N132" s="298"/>
      <c r="O132" s="298"/>
      <c r="P132" s="338"/>
      <c r="Q132" s="300"/>
      <c r="R132" s="9"/>
      <c r="T132" s="106"/>
    </row>
    <row r="133" spans="2:20" x14ac:dyDescent="0.25">
      <c r="B133" s="9"/>
      <c r="C133" s="295">
        <v>123</v>
      </c>
      <c r="D133" s="353"/>
      <c r="E133" s="296"/>
      <c r="F133" s="296"/>
      <c r="G133" s="297"/>
      <c r="H133" s="297"/>
      <c r="I133" s="298"/>
      <c r="J133" s="299"/>
      <c r="K133" s="299"/>
      <c r="L133" s="298" t="s">
        <v>410</v>
      </c>
      <c r="M133" s="298"/>
      <c r="N133" s="298"/>
      <c r="O133" s="298"/>
      <c r="P133" s="338"/>
      <c r="Q133" s="300"/>
      <c r="R133" s="9"/>
      <c r="T133" s="106"/>
    </row>
    <row r="134" spans="2:20" x14ac:dyDescent="0.25">
      <c r="B134" s="9"/>
      <c r="C134" s="295">
        <v>124</v>
      </c>
      <c r="D134" s="353"/>
      <c r="E134" s="296"/>
      <c r="F134" s="296"/>
      <c r="G134" s="297"/>
      <c r="H134" s="297"/>
      <c r="I134" s="298"/>
      <c r="J134" s="299"/>
      <c r="K134" s="299"/>
      <c r="L134" s="298" t="s">
        <v>410</v>
      </c>
      <c r="M134" s="298"/>
      <c r="N134" s="298"/>
      <c r="O134" s="298"/>
      <c r="P134" s="338"/>
      <c r="Q134" s="300"/>
      <c r="R134" s="9"/>
      <c r="T134" s="106"/>
    </row>
    <row r="135" spans="2:20" x14ac:dyDescent="0.25">
      <c r="B135" s="9"/>
      <c r="C135" s="295">
        <v>125</v>
      </c>
      <c r="D135" s="353"/>
      <c r="E135" s="296"/>
      <c r="F135" s="296"/>
      <c r="G135" s="297"/>
      <c r="H135" s="297"/>
      <c r="I135" s="298"/>
      <c r="J135" s="299"/>
      <c r="K135" s="299"/>
      <c r="L135" s="298" t="s">
        <v>410</v>
      </c>
      <c r="M135" s="298"/>
      <c r="N135" s="298"/>
      <c r="O135" s="298"/>
      <c r="P135" s="338"/>
      <c r="Q135" s="300"/>
      <c r="R135" s="9"/>
      <c r="T135" s="106"/>
    </row>
    <row r="136" spans="2:20" x14ac:dyDescent="0.25">
      <c r="B136" s="9"/>
      <c r="C136" s="295">
        <v>126</v>
      </c>
      <c r="D136" s="353"/>
      <c r="E136" s="296"/>
      <c r="F136" s="296"/>
      <c r="G136" s="297"/>
      <c r="H136" s="297"/>
      <c r="I136" s="298"/>
      <c r="J136" s="299"/>
      <c r="K136" s="299"/>
      <c r="L136" s="298" t="s">
        <v>410</v>
      </c>
      <c r="M136" s="298"/>
      <c r="N136" s="298"/>
      <c r="O136" s="298"/>
      <c r="P136" s="338"/>
      <c r="Q136" s="300"/>
      <c r="R136" s="9"/>
      <c r="T136" s="106"/>
    </row>
    <row r="137" spans="2:20" x14ac:dyDescent="0.25">
      <c r="B137" s="9"/>
      <c r="C137" s="295">
        <v>127</v>
      </c>
      <c r="D137" s="353"/>
      <c r="E137" s="296"/>
      <c r="F137" s="296"/>
      <c r="G137" s="297"/>
      <c r="H137" s="297"/>
      <c r="I137" s="298"/>
      <c r="J137" s="299"/>
      <c r="K137" s="299"/>
      <c r="L137" s="298" t="s">
        <v>410</v>
      </c>
      <c r="M137" s="298"/>
      <c r="N137" s="298"/>
      <c r="O137" s="298"/>
      <c r="P137" s="338"/>
      <c r="Q137" s="300"/>
      <c r="R137" s="9"/>
      <c r="T137" s="106"/>
    </row>
    <row r="138" spans="2:20" x14ac:dyDescent="0.25">
      <c r="B138" s="9"/>
      <c r="C138" s="295">
        <v>128</v>
      </c>
      <c r="D138" s="353"/>
      <c r="E138" s="296"/>
      <c r="F138" s="296"/>
      <c r="G138" s="297"/>
      <c r="H138" s="297"/>
      <c r="I138" s="298"/>
      <c r="J138" s="299"/>
      <c r="K138" s="299"/>
      <c r="L138" s="298" t="s">
        <v>410</v>
      </c>
      <c r="M138" s="298"/>
      <c r="N138" s="298"/>
      <c r="O138" s="298"/>
      <c r="P138" s="338"/>
      <c r="Q138" s="300"/>
      <c r="R138" s="9"/>
      <c r="T138" s="106"/>
    </row>
    <row r="139" spans="2:20" x14ac:dyDescent="0.25">
      <c r="B139" s="9"/>
      <c r="C139" s="295">
        <v>129</v>
      </c>
      <c r="D139" s="353"/>
      <c r="E139" s="296"/>
      <c r="F139" s="296"/>
      <c r="G139" s="297"/>
      <c r="H139" s="297"/>
      <c r="I139" s="298"/>
      <c r="J139" s="299"/>
      <c r="K139" s="299"/>
      <c r="L139" s="298" t="s">
        <v>410</v>
      </c>
      <c r="M139" s="298"/>
      <c r="N139" s="298"/>
      <c r="O139" s="298"/>
      <c r="P139" s="338"/>
      <c r="Q139" s="300"/>
      <c r="R139" s="9"/>
      <c r="T139" s="106"/>
    </row>
    <row r="140" spans="2:20" x14ac:dyDescent="0.25">
      <c r="B140" s="9"/>
      <c r="C140" s="295">
        <v>130</v>
      </c>
      <c r="D140" s="353"/>
      <c r="E140" s="296"/>
      <c r="F140" s="296"/>
      <c r="G140" s="297"/>
      <c r="H140" s="297"/>
      <c r="I140" s="298"/>
      <c r="J140" s="299"/>
      <c r="K140" s="299"/>
      <c r="L140" s="298" t="s">
        <v>410</v>
      </c>
      <c r="M140" s="298"/>
      <c r="N140" s="298"/>
      <c r="O140" s="298"/>
      <c r="P140" s="338"/>
      <c r="Q140" s="300"/>
      <c r="R140" s="9"/>
      <c r="T140" s="106"/>
    </row>
    <row r="141" spans="2:20" x14ac:dyDescent="0.25">
      <c r="B141" s="9"/>
      <c r="C141" s="295">
        <v>131</v>
      </c>
      <c r="D141" s="353"/>
      <c r="E141" s="296"/>
      <c r="F141" s="296"/>
      <c r="G141" s="297"/>
      <c r="H141" s="297"/>
      <c r="I141" s="298"/>
      <c r="J141" s="299"/>
      <c r="K141" s="299"/>
      <c r="L141" s="298" t="s">
        <v>410</v>
      </c>
      <c r="M141" s="298"/>
      <c r="N141" s="298"/>
      <c r="O141" s="298"/>
      <c r="P141" s="338"/>
      <c r="Q141" s="300"/>
      <c r="R141" s="9"/>
      <c r="T141" s="106"/>
    </row>
    <row r="142" spans="2:20" x14ac:dyDescent="0.25">
      <c r="B142" s="9"/>
      <c r="C142" s="295">
        <v>132</v>
      </c>
      <c r="D142" s="353"/>
      <c r="E142" s="296"/>
      <c r="F142" s="296"/>
      <c r="G142" s="297"/>
      <c r="H142" s="297"/>
      <c r="I142" s="298"/>
      <c r="J142" s="299"/>
      <c r="K142" s="299"/>
      <c r="L142" s="298" t="s">
        <v>410</v>
      </c>
      <c r="M142" s="298"/>
      <c r="N142" s="298"/>
      <c r="O142" s="298"/>
      <c r="P142" s="338"/>
      <c r="Q142" s="300"/>
      <c r="R142" s="9"/>
      <c r="T142" s="106"/>
    </row>
    <row r="143" spans="2:20" x14ac:dyDescent="0.25">
      <c r="B143" s="9"/>
      <c r="C143" s="295">
        <v>133</v>
      </c>
      <c r="D143" s="353"/>
      <c r="E143" s="296"/>
      <c r="F143" s="296"/>
      <c r="G143" s="297"/>
      <c r="H143" s="297"/>
      <c r="I143" s="298"/>
      <c r="J143" s="299"/>
      <c r="K143" s="299"/>
      <c r="L143" s="298" t="s">
        <v>410</v>
      </c>
      <c r="M143" s="298"/>
      <c r="N143" s="298"/>
      <c r="O143" s="298"/>
      <c r="P143" s="338"/>
      <c r="Q143" s="300"/>
      <c r="R143" s="9"/>
      <c r="T143" s="106"/>
    </row>
    <row r="144" spans="2:20" x14ac:dyDescent="0.25">
      <c r="B144" s="9"/>
      <c r="C144" s="295">
        <v>134</v>
      </c>
      <c r="D144" s="353"/>
      <c r="E144" s="296"/>
      <c r="F144" s="296"/>
      <c r="G144" s="297"/>
      <c r="H144" s="297"/>
      <c r="I144" s="298"/>
      <c r="J144" s="299"/>
      <c r="K144" s="299"/>
      <c r="L144" s="298" t="s">
        <v>410</v>
      </c>
      <c r="M144" s="298"/>
      <c r="N144" s="298"/>
      <c r="O144" s="298"/>
      <c r="P144" s="338"/>
      <c r="Q144" s="300"/>
      <c r="R144" s="9"/>
      <c r="T144" s="106"/>
    </row>
    <row r="145" spans="2:20" x14ac:dyDescent="0.25">
      <c r="B145" s="9"/>
      <c r="C145" s="295">
        <v>135</v>
      </c>
      <c r="D145" s="353"/>
      <c r="E145" s="296"/>
      <c r="F145" s="296"/>
      <c r="G145" s="297"/>
      <c r="H145" s="297"/>
      <c r="I145" s="298"/>
      <c r="J145" s="299"/>
      <c r="K145" s="299"/>
      <c r="L145" s="298" t="s">
        <v>410</v>
      </c>
      <c r="M145" s="298"/>
      <c r="N145" s="298"/>
      <c r="O145" s="298"/>
      <c r="P145" s="338"/>
      <c r="Q145" s="300"/>
      <c r="R145" s="9"/>
      <c r="T145" s="106"/>
    </row>
    <row r="146" spans="2:20" x14ac:dyDescent="0.25">
      <c r="B146" s="9"/>
      <c r="C146" s="295">
        <v>136</v>
      </c>
      <c r="D146" s="353"/>
      <c r="E146" s="296"/>
      <c r="F146" s="296"/>
      <c r="G146" s="297"/>
      <c r="H146" s="297"/>
      <c r="I146" s="298"/>
      <c r="J146" s="299"/>
      <c r="K146" s="299"/>
      <c r="L146" s="298" t="s">
        <v>410</v>
      </c>
      <c r="M146" s="298"/>
      <c r="N146" s="298"/>
      <c r="O146" s="298"/>
      <c r="P146" s="338"/>
      <c r="Q146" s="300"/>
      <c r="R146" s="9"/>
      <c r="T146" s="106"/>
    </row>
    <row r="147" spans="2:20" x14ac:dyDescent="0.25">
      <c r="B147" s="9"/>
      <c r="C147" s="295">
        <v>137</v>
      </c>
      <c r="D147" s="353"/>
      <c r="E147" s="296"/>
      <c r="F147" s="296"/>
      <c r="G147" s="297"/>
      <c r="H147" s="297"/>
      <c r="I147" s="298"/>
      <c r="J147" s="299"/>
      <c r="K147" s="299"/>
      <c r="L147" s="298" t="s">
        <v>410</v>
      </c>
      <c r="M147" s="298"/>
      <c r="N147" s="298"/>
      <c r="O147" s="298"/>
      <c r="P147" s="338"/>
      <c r="Q147" s="300"/>
      <c r="R147" s="9"/>
      <c r="T147" s="106"/>
    </row>
    <row r="148" spans="2:20" x14ac:dyDescent="0.25">
      <c r="B148" s="9"/>
      <c r="C148" s="295">
        <v>138</v>
      </c>
      <c r="D148" s="353"/>
      <c r="E148" s="296"/>
      <c r="F148" s="296"/>
      <c r="G148" s="297"/>
      <c r="H148" s="297"/>
      <c r="I148" s="298"/>
      <c r="J148" s="299"/>
      <c r="K148" s="299"/>
      <c r="L148" s="298" t="s">
        <v>410</v>
      </c>
      <c r="M148" s="298"/>
      <c r="N148" s="298"/>
      <c r="O148" s="298"/>
      <c r="P148" s="338"/>
      <c r="Q148" s="300"/>
      <c r="R148" s="9"/>
      <c r="T148" s="106"/>
    </row>
    <row r="149" spans="2:20" x14ac:dyDescent="0.25">
      <c r="B149" s="9"/>
      <c r="C149" s="295">
        <v>139</v>
      </c>
      <c r="D149" s="353"/>
      <c r="E149" s="296"/>
      <c r="F149" s="296"/>
      <c r="G149" s="297"/>
      <c r="H149" s="297"/>
      <c r="I149" s="298"/>
      <c r="J149" s="299"/>
      <c r="K149" s="299"/>
      <c r="L149" s="298" t="s">
        <v>410</v>
      </c>
      <c r="M149" s="298"/>
      <c r="N149" s="298"/>
      <c r="O149" s="298"/>
      <c r="P149" s="338"/>
      <c r="Q149" s="300"/>
      <c r="R149" s="9"/>
      <c r="T149" s="106"/>
    </row>
    <row r="150" spans="2:20" x14ac:dyDescent="0.25">
      <c r="B150" s="9"/>
      <c r="C150" s="295">
        <v>140</v>
      </c>
      <c r="D150" s="353"/>
      <c r="E150" s="296"/>
      <c r="F150" s="296"/>
      <c r="G150" s="297"/>
      <c r="H150" s="297"/>
      <c r="I150" s="298"/>
      <c r="J150" s="299"/>
      <c r="K150" s="299"/>
      <c r="L150" s="298" t="s">
        <v>410</v>
      </c>
      <c r="M150" s="298"/>
      <c r="N150" s="298"/>
      <c r="O150" s="298"/>
      <c r="P150" s="338"/>
      <c r="Q150" s="300"/>
      <c r="R150" s="9"/>
      <c r="T150" s="106"/>
    </row>
    <row r="151" spans="2:20" x14ac:dyDescent="0.25">
      <c r="B151" s="9"/>
      <c r="C151" s="295">
        <v>141</v>
      </c>
      <c r="D151" s="353"/>
      <c r="E151" s="296"/>
      <c r="F151" s="296"/>
      <c r="G151" s="297"/>
      <c r="H151" s="297"/>
      <c r="I151" s="298"/>
      <c r="J151" s="299"/>
      <c r="K151" s="299"/>
      <c r="L151" s="298" t="s">
        <v>410</v>
      </c>
      <c r="M151" s="298"/>
      <c r="N151" s="298"/>
      <c r="O151" s="298"/>
      <c r="P151" s="338"/>
      <c r="Q151" s="300"/>
      <c r="R151" s="9"/>
      <c r="T151" s="106"/>
    </row>
    <row r="152" spans="2:20" x14ac:dyDescent="0.25">
      <c r="B152" s="9"/>
      <c r="C152" s="295">
        <v>142</v>
      </c>
      <c r="D152" s="353"/>
      <c r="E152" s="296"/>
      <c r="F152" s="296"/>
      <c r="G152" s="297"/>
      <c r="H152" s="297"/>
      <c r="I152" s="298"/>
      <c r="J152" s="299"/>
      <c r="K152" s="299"/>
      <c r="L152" s="298" t="s">
        <v>410</v>
      </c>
      <c r="M152" s="298"/>
      <c r="N152" s="298"/>
      <c r="O152" s="298"/>
      <c r="P152" s="338"/>
      <c r="Q152" s="300"/>
      <c r="R152" s="9"/>
      <c r="T152" s="106"/>
    </row>
    <row r="153" spans="2:20" x14ac:dyDescent="0.25">
      <c r="B153" s="9"/>
      <c r="C153" s="295">
        <v>143</v>
      </c>
      <c r="D153" s="353"/>
      <c r="E153" s="296"/>
      <c r="F153" s="296"/>
      <c r="G153" s="297"/>
      <c r="H153" s="297"/>
      <c r="I153" s="298"/>
      <c r="J153" s="299"/>
      <c r="K153" s="299"/>
      <c r="L153" s="298" t="s">
        <v>410</v>
      </c>
      <c r="M153" s="298"/>
      <c r="N153" s="298"/>
      <c r="O153" s="298"/>
      <c r="P153" s="338"/>
      <c r="Q153" s="300"/>
      <c r="R153" s="9"/>
      <c r="T153" s="106"/>
    </row>
    <row r="154" spans="2:20" x14ac:dyDescent="0.25">
      <c r="B154" s="9"/>
      <c r="C154" s="295">
        <v>144</v>
      </c>
      <c r="D154" s="353"/>
      <c r="E154" s="296"/>
      <c r="F154" s="296"/>
      <c r="G154" s="297"/>
      <c r="H154" s="297"/>
      <c r="I154" s="298"/>
      <c r="J154" s="299"/>
      <c r="K154" s="299"/>
      <c r="L154" s="298" t="s">
        <v>410</v>
      </c>
      <c r="M154" s="298"/>
      <c r="N154" s="298"/>
      <c r="O154" s="298"/>
      <c r="P154" s="338"/>
      <c r="Q154" s="300"/>
      <c r="R154" s="9"/>
      <c r="T154" s="106"/>
    </row>
    <row r="155" spans="2:20" x14ac:dyDescent="0.25">
      <c r="B155" s="9"/>
      <c r="C155" s="295">
        <v>145</v>
      </c>
      <c r="D155" s="353"/>
      <c r="E155" s="296"/>
      <c r="F155" s="296"/>
      <c r="G155" s="297"/>
      <c r="H155" s="297"/>
      <c r="I155" s="298"/>
      <c r="J155" s="299"/>
      <c r="K155" s="299"/>
      <c r="L155" s="298" t="s">
        <v>410</v>
      </c>
      <c r="M155" s="298"/>
      <c r="N155" s="298"/>
      <c r="O155" s="298"/>
      <c r="P155" s="338"/>
      <c r="Q155" s="300"/>
      <c r="R155" s="9"/>
      <c r="T155" s="106"/>
    </row>
    <row r="156" spans="2:20" x14ac:dyDescent="0.25">
      <c r="B156" s="9"/>
      <c r="C156" s="295">
        <v>146</v>
      </c>
      <c r="D156" s="353"/>
      <c r="E156" s="296"/>
      <c r="F156" s="296"/>
      <c r="G156" s="297"/>
      <c r="H156" s="297"/>
      <c r="I156" s="298"/>
      <c r="J156" s="299"/>
      <c r="K156" s="299"/>
      <c r="L156" s="298" t="s">
        <v>410</v>
      </c>
      <c r="M156" s="298"/>
      <c r="N156" s="298"/>
      <c r="O156" s="298"/>
      <c r="P156" s="338"/>
      <c r="Q156" s="300"/>
      <c r="R156" s="9"/>
      <c r="T156" s="106"/>
    </row>
    <row r="157" spans="2:20" x14ac:dyDescent="0.25">
      <c r="B157" s="9"/>
      <c r="C157" s="295">
        <v>147</v>
      </c>
      <c r="D157" s="353"/>
      <c r="E157" s="296"/>
      <c r="F157" s="296"/>
      <c r="G157" s="297"/>
      <c r="H157" s="297"/>
      <c r="I157" s="298"/>
      <c r="J157" s="299"/>
      <c r="K157" s="299"/>
      <c r="L157" s="298" t="s">
        <v>410</v>
      </c>
      <c r="M157" s="298"/>
      <c r="N157" s="298"/>
      <c r="O157" s="298"/>
      <c r="P157" s="338"/>
      <c r="Q157" s="300"/>
      <c r="R157" s="9"/>
      <c r="T157" s="106"/>
    </row>
    <row r="158" spans="2:20" x14ac:dyDescent="0.25">
      <c r="B158" s="9"/>
      <c r="C158" s="295">
        <v>148</v>
      </c>
      <c r="D158" s="353"/>
      <c r="E158" s="296"/>
      <c r="F158" s="296"/>
      <c r="G158" s="297"/>
      <c r="H158" s="297"/>
      <c r="I158" s="298"/>
      <c r="J158" s="299"/>
      <c r="K158" s="299"/>
      <c r="L158" s="298" t="s">
        <v>410</v>
      </c>
      <c r="M158" s="298"/>
      <c r="N158" s="298"/>
      <c r="O158" s="298"/>
      <c r="P158" s="338"/>
      <c r="Q158" s="300"/>
      <c r="R158" s="9"/>
      <c r="T158" s="106"/>
    </row>
    <row r="159" spans="2:20" x14ac:dyDescent="0.25">
      <c r="B159" s="9"/>
      <c r="C159" s="295">
        <v>149</v>
      </c>
      <c r="D159" s="353"/>
      <c r="E159" s="296"/>
      <c r="F159" s="296"/>
      <c r="G159" s="297"/>
      <c r="H159" s="297"/>
      <c r="I159" s="298"/>
      <c r="J159" s="299"/>
      <c r="K159" s="299"/>
      <c r="L159" s="298" t="s">
        <v>410</v>
      </c>
      <c r="M159" s="298"/>
      <c r="N159" s="298"/>
      <c r="O159" s="298"/>
      <c r="P159" s="338"/>
      <c r="Q159" s="300"/>
      <c r="R159" s="9"/>
      <c r="T159" s="106"/>
    </row>
    <row r="160" spans="2:20" x14ac:dyDescent="0.25">
      <c r="B160" s="9"/>
      <c r="C160" s="295">
        <v>150</v>
      </c>
      <c r="D160" s="353"/>
      <c r="E160" s="296"/>
      <c r="F160" s="296"/>
      <c r="G160" s="297"/>
      <c r="H160" s="297"/>
      <c r="I160" s="298"/>
      <c r="J160" s="299"/>
      <c r="K160" s="299"/>
      <c r="L160" s="298" t="s">
        <v>410</v>
      </c>
      <c r="M160" s="298"/>
      <c r="N160" s="298"/>
      <c r="O160" s="298"/>
      <c r="P160" s="338"/>
      <c r="Q160" s="300"/>
      <c r="R160" s="9"/>
      <c r="T160" s="106"/>
    </row>
    <row r="161" spans="2:20" x14ac:dyDescent="0.25">
      <c r="B161" s="9"/>
      <c r="C161" s="295">
        <v>151</v>
      </c>
      <c r="D161" s="353"/>
      <c r="E161" s="296"/>
      <c r="F161" s="296"/>
      <c r="G161" s="297"/>
      <c r="H161" s="297"/>
      <c r="I161" s="298"/>
      <c r="J161" s="299"/>
      <c r="K161" s="299"/>
      <c r="L161" s="298" t="s">
        <v>410</v>
      </c>
      <c r="M161" s="298"/>
      <c r="N161" s="298"/>
      <c r="O161" s="298"/>
      <c r="P161" s="338"/>
      <c r="Q161" s="300"/>
      <c r="R161" s="9"/>
      <c r="T161" s="106"/>
    </row>
    <row r="162" spans="2:20" x14ac:dyDescent="0.25">
      <c r="B162" s="9"/>
      <c r="C162" s="295">
        <v>152</v>
      </c>
      <c r="D162" s="353"/>
      <c r="E162" s="296"/>
      <c r="F162" s="296"/>
      <c r="G162" s="297"/>
      <c r="H162" s="297"/>
      <c r="I162" s="298"/>
      <c r="J162" s="299"/>
      <c r="K162" s="299"/>
      <c r="L162" s="298" t="s">
        <v>410</v>
      </c>
      <c r="M162" s="298"/>
      <c r="N162" s="298"/>
      <c r="O162" s="298"/>
      <c r="P162" s="338"/>
      <c r="Q162" s="300"/>
      <c r="R162" s="9"/>
      <c r="T162" s="106"/>
    </row>
    <row r="163" spans="2:20" x14ac:dyDescent="0.25">
      <c r="B163" s="9"/>
      <c r="C163" s="295">
        <v>153</v>
      </c>
      <c r="D163" s="353"/>
      <c r="E163" s="296"/>
      <c r="F163" s="296"/>
      <c r="G163" s="297"/>
      <c r="H163" s="297"/>
      <c r="I163" s="298"/>
      <c r="J163" s="299"/>
      <c r="K163" s="299"/>
      <c r="L163" s="298" t="s">
        <v>410</v>
      </c>
      <c r="M163" s="298"/>
      <c r="N163" s="298"/>
      <c r="O163" s="298"/>
      <c r="P163" s="338"/>
      <c r="Q163" s="300"/>
      <c r="R163" s="9"/>
      <c r="T163" s="106"/>
    </row>
    <row r="164" spans="2:20" x14ac:dyDescent="0.25">
      <c r="B164" s="9"/>
      <c r="C164" s="295">
        <v>154</v>
      </c>
      <c r="D164" s="353"/>
      <c r="E164" s="296"/>
      <c r="F164" s="296"/>
      <c r="G164" s="297"/>
      <c r="H164" s="297"/>
      <c r="I164" s="298"/>
      <c r="J164" s="299"/>
      <c r="K164" s="299"/>
      <c r="L164" s="298" t="s">
        <v>410</v>
      </c>
      <c r="M164" s="298"/>
      <c r="N164" s="298"/>
      <c r="O164" s="298"/>
      <c r="P164" s="338"/>
      <c r="Q164" s="300"/>
      <c r="R164" s="9"/>
      <c r="T164" s="106"/>
    </row>
    <row r="165" spans="2:20" x14ac:dyDescent="0.25">
      <c r="B165" s="9"/>
      <c r="C165" s="295">
        <v>155</v>
      </c>
      <c r="D165" s="353"/>
      <c r="E165" s="296"/>
      <c r="F165" s="296"/>
      <c r="G165" s="297"/>
      <c r="H165" s="297"/>
      <c r="I165" s="298"/>
      <c r="J165" s="299"/>
      <c r="K165" s="299"/>
      <c r="L165" s="298" t="s">
        <v>410</v>
      </c>
      <c r="M165" s="298"/>
      <c r="N165" s="298"/>
      <c r="O165" s="298"/>
      <c r="P165" s="338"/>
      <c r="Q165" s="300"/>
      <c r="R165" s="9"/>
      <c r="T165" s="106"/>
    </row>
    <row r="166" spans="2:20" x14ac:dyDescent="0.25">
      <c r="B166" s="9"/>
      <c r="C166" s="295">
        <v>156</v>
      </c>
      <c r="D166" s="353"/>
      <c r="E166" s="296"/>
      <c r="F166" s="296"/>
      <c r="G166" s="297"/>
      <c r="H166" s="297"/>
      <c r="I166" s="298"/>
      <c r="J166" s="299"/>
      <c r="K166" s="299"/>
      <c r="L166" s="298" t="s">
        <v>410</v>
      </c>
      <c r="M166" s="298"/>
      <c r="N166" s="298"/>
      <c r="O166" s="298"/>
      <c r="P166" s="338"/>
      <c r="Q166" s="300"/>
      <c r="R166" s="9"/>
      <c r="T166" s="106"/>
    </row>
    <row r="167" spans="2:20" x14ac:dyDescent="0.25">
      <c r="B167" s="9"/>
      <c r="C167" s="295">
        <v>157</v>
      </c>
      <c r="D167" s="353"/>
      <c r="E167" s="296"/>
      <c r="F167" s="296"/>
      <c r="G167" s="297"/>
      <c r="H167" s="297"/>
      <c r="I167" s="298"/>
      <c r="J167" s="299"/>
      <c r="K167" s="299"/>
      <c r="L167" s="298" t="s">
        <v>410</v>
      </c>
      <c r="M167" s="298"/>
      <c r="N167" s="298"/>
      <c r="O167" s="298"/>
      <c r="P167" s="338"/>
      <c r="Q167" s="300"/>
      <c r="R167" s="9"/>
      <c r="T167" s="106"/>
    </row>
    <row r="168" spans="2:20" x14ac:dyDescent="0.25">
      <c r="B168" s="9"/>
      <c r="C168" s="295">
        <v>158</v>
      </c>
      <c r="D168" s="353"/>
      <c r="E168" s="296"/>
      <c r="F168" s="296"/>
      <c r="G168" s="297"/>
      <c r="H168" s="297"/>
      <c r="I168" s="298"/>
      <c r="J168" s="299"/>
      <c r="K168" s="299"/>
      <c r="L168" s="298" t="s">
        <v>410</v>
      </c>
      <c r="M168" s="298"/>
      <c r="N168" s="298"/>
      <c r="O168" s="298"/>
      <c r="P168" s="338"/>
      <c r="Q168" s="300"/>
      <c r="R168" s="9"/>
      <c r="T168" s="106"/>
    </row>
    <row r="169" spans="2:20" x14ac:dyDescent="0.25">
      <c r="B169" s="9"/>
      <c r="C169" s="295">
        <v>159</v>
      </c>
      <c r="D169" s="353"/>
      <c r="E169" s="296"/>
      <c r="F169" s="296"/>
      <c r="G169" s="297"/>
      <c r="H169" s="297"/>
      <c r="I169" s="298"/>
      <c r="J169" s="299"/>
      <c r="K169" s="299"/>
      <c r="L169" s="298" t="s">
        <v>410</v>
      </c>
      <c r="M169" s="298"/>
      <c r="N169" s="298"/>
      <c r="O169" s="298"/>
      <c r="P169" s="338"/>
      <c r="Q169" s="300"/>
      <c r="R169" s="9"/>
      <c r="T169" s="106"/>
    </row>
    <row r="170" spans="2:20" x14ac:dyDescent="0.25">
      <c r="B170" s="9"/>
      <c r="C170" s="295">
        <v>160</v>
      </c>
      <c r="D170" s="353"/>
      <c r="E170" s="296"/>
      <c r="F170" s="296"/>
      <c r="G170" s="297"/>
      <c r="H170" s="297"/>
      <c r="I170" s="298"/>
      <c r="J170" s="299"/>
      <c r="K170" s="299"/>
      <c r="L170" s="298" t="s">
        <v>410</v>
      </c>
      <c r="M170" s="298"/>
      <c r="N170" s="298"/>
      <c r="O170" s="298"/>
      <c r="P170" s="338"/>
      <c r="Q170" s="300"/>
      <c r="R170" s="9"/>
      <c r="T170" s="106"/>
    </row>
    <row r="171" spans="2:20" x14ac:dyDescent="0.25">
      <c r="B171" s="9"/>
      <c r="C171" s="295">
        <v>161</v>
      </c>
      <c r="D171" s="353"/>
      <c r="E171" s="296"/>
      <c r="F171" s="296"/>
      <c r="G171" s="297"/>
      <c r="H171" s="297"/>
      <c r="I171" s="298"/>
      <c r="J171" s="299"/>
      <c r="K171" s="299"/>
      <c r="L171" s="298" t="s">
        <v>410</v>
      </c>
      <c r="M171" s="298"/>
      <c r="N171" s="298"/>
      <c r="O171" s="298"/>
      <c r="P171" s="338"/>
      <c r="Q171" s="300"/>
      <c r="R171" s="9"/>
      <c r="T171" s="106"/>
    </row>
    <row r="172" spans="2:20" x14ac:dyDescent="0.25">
      <c r="B172" s="9"/>
      <c r="C172" s="295">
        <v>162</v>
      </c>
      <c r="D172" s="353"/>
      <c r="E172" s="296"/>
      <c r="F172" s="296"/>
      <c r="G172" s="297"/>
      <c r="H172" s="297"/>
      <c r="I172" s="298"/>
      <c r="J172" s="299"/>
      <c r="K172" s="299"/>
      <c r="L172" s="298" t="s">
        <v>410</v>
      </c>
      <c r="M172" s="298"/>
      <c r="N172" s="298"/>
      <c r="O172" s="298"/>
      <c r="P172" s="338"/>
      <c r="Q172" s="300"/>
      <c r="R172" s="9"/>
      <c r="T172" s="106"/>
    </row>
    <row r="173" spans="2:20" x14ac:dyDescent="0.25">
      <c r="B173" s="9"/>
      <c r="C173" s="295">
        <v>163</v>
      </c>
      <c r="D173" s="353"/>
      <c r="E173" s="296"/>
      <c r="F173" s="296"/>
      <c r="G173" s="297"/>
      <c r="H173" s="297"/>
      <c r="I173" s="298"/>
      <c r="J173" s="299"/>
      <c r="K173" s="299"/>
      <c r="L173" s="298" t="s">
        <v>410</v>
      </c>
      <c r="M173" s="298"/>
      <c r="N173" s="298"/>
      <c r="O173" s="298"/>
      <c r="P173" s="338"/>
      <c r="Q173" s="300"/>
      <c r="R173" s="9"/>
      <c r="T173" s="106"/>
    </row>
    <row r="174" spans="2:20" x14ac:dyDescent="0.25">
      <c r="B174" s="9"/>
      <c r="C174" s="295">
        <v>164</v>
      </c>
      <c r="D174" s="353"/>
      <c r="E174" s="296"/>
      <c r="F174" s="296"/>
      <c r="G174" s="297"/>
      <c r="H174" s="297"/>
      <c r="I174" s="298"/>
      <c r="J174" s="299"/>
      <c r="K174" s="299"/>
      <c r="L174" s="298" t="s">
        <v>410</v>
      </c>
      <c r="M174" s="298"/>
      <c r="N174" s="298"/>
      <c r="O174" s="298"/>
      <c r="P174" s="338"/>
      <c r="Q174" s="300"/>
      <c r="R174" s="9"/>
      <c r="T174" s="106"/>
    </row>
    <row r="175" spans="2:20" x14ac:dyDescent="0.25">
      <c r="B175" s="9"/>
      <c r="C175" s="295">
        <v>165</v>
      </c>
      <c r="D175" s="353"/>
      <c r="E175" s="296"/>
      <c r="F175" s="296"/>
      <c r="G175" s="297"/>
      <c r="H175" s="297"/>
      <c r="I175" s="298"/>
      <c r="J175" s="299"/>
      <c r="K175" s="299"/>
      <c r="L175" s="298" t="s">
        <v>410</v>
      </c>
      <c r="M175" s="298"/>
      <c r="N175" s="298"/>
      <c r="O175" s="298"/>
      <c r="P175" s="338"/>
      <c r="Q175" s="300"/>
      <c r="R175" s="9"/>
      <c r="T175" s="106"/>
    </row>
    <row r="176" spans="2:20" x14ac:dyDescent="0.25">
      <c r="B176" s="9"/>
      <c r="C176" s="295">
        <v>166</v>
      </c>
      <c r="D176" s="353"/>
      <c r="E176" s="296"/>
      <c r="F176" s="296"/>
      <c r="G176" s="297"/>
      <c r="H176" s="297"/>
      <c r="I176" s="298"/>
      <c r="J176" s="299"/>
      <c r="K176" s="299"/>
      <c r="L176" s="298" t="s">
        <v>410</v>
      </c>
      <c r="M176" s="298"/>
      <c r="N176" s="298"/>
      <c r="O176" s="298"/>
      <c r="P176" s="338"/>
      <c r="Q176" s="300"/>
      <c r="R176" s="9"/>
      <c r="T176" s="106"/>
    </row>
    <row r="177" spans="2:20" x14ac:dyDescent="0.25">
      <c r="B177" s="9"/>
      <c r="C177" s="295">
        <v>167</v>
      </c>
      <c r="D177" s="353"/>
      <c r="E177" s="296"/>
      <c r="F177" s="296"/>
      <c r="G177" s="297"/>
      <c r="H177" s="297"/>
      <c r="I177" s="298"/>
      <c r="J177" s="299"/>
      <c r="K177" s="299"/>
      <c r="L177" s="298" t="s">
        <v>410</v>
      </c>
      <c r="M177" s="298"/>
      <c r="N177" s="298"/>
      <c r="O177" s="298"/>
      <c r="P177" s="338"/>
      <c r="Q177" s="300"/>
      <c r="R177" s="9"/>
      <c r="T177" s="106"/>
    </row>
    <row r="178" spans="2:20" x14ac:dyDescent="0.25">
      <c r="B178" s="9"/>
      <c r="C178" s="295">
        <v>168</v>
      </c>
      <c r="D178" s="353"/>
      <c r="E178" s="296"/>
      <c r="F178" s="296"/>
      <c r="G178" s="297"/>
      <c r="H178" s="297"/>
      <c r="I178" s="298"/>
      <c r="J178" s="299"/>
      <c r="K178" s="299"/>
      <c r="L178" s="298" t="s">
        <v>410</v>
      </c>
      <c r="M178" s="298"/>
      <c r="N178" s="298"/>
      <c r="O178" s="298"/>
      <c r="P178" s="338"/>
      <c r="Q178" s="300"/>
      <c r="R178" s="9"/>
      <c r="T178" s="106"/>
    </row>
    <row r="179" spans="2:20" x14ac:dyDescent="0.25">
      <c r="B179" s="9"/>
      <c r="C179" s="295">
        <v>169</v>
      </c>
      <c r="D179" s="353"/>
      <c r="E179" s="296"/>
      <c r="F179" s="296"/>
      <c r="G179" s="297"/>
      <c r="H179" s="297"/>
      <c r="I179" s="298"/>
      <c r="J179" s="299"/>
      <c r="K179" s="299"/>
      <c r="L179" s="298" t="s">
        <v>410</v>
      </c>
      <c r="M179" s="298"/>
      <c r="N179" s="298"/>
      <c r="O179" s="298"/>
      <c r="P179" s="338"/>
      <c r="Q179" s="300"/>
      <c r="R179" s="9"/>
      <c r="T179" s="106"/>
    </row>
    <row r="180" spans="2:20" x14ac:dyDescent="0.25">
      <c r="B180" s="9"/>
      <c r="C180" s="295">
        <v>170</v>
      </c>
      <c r="D180" s="353"/>
      <c r="E180" s="296"/>
      <c r="F180" s="296"/>
      <c r="G180" s="297"/>
      <c r="H180" s="297"/>
      <c r="I180" s="298"/>
      <c r="J180" s="299"/>
      <c r="K180" s="299"/>
      <c r="L180" s="298" t="s">
        <v>410</v>
      </c>
      <c r="M180" s="298"/>
      <c r="N180" s="298"/>
      <c r="O180" s="298"/>
      <c r="P180" s="338"/>
      <c r="Q180" s="300"/>
      <c r="R180" s="9"/>
      <c r="T180" s="106"/>
    </row>
    <row r="181" spans="2:20" x14ac:dyDescent="0.25">
      <c r="B181" s="9"/>
      <c r="C181" s="295">
        <v>171</v>
      </c>
      <c r="D181" s="353"/>
      <c r="E181" s="296"/>
      <c r="F181" s="296"/>
      <c r="G181" s="297"/>
      <c r="H181" s="297"/>
      <c r="I181" s="298"/>
      <c r="J181" s="299"/>
      <c r="K181" s="299"/>
      <c r="L181" s="298" t="s">
        <v>410</v>
      </c>
      <c r="M181" s="298"/>
      <c r="N181" s="298"/>
      <c r="O181" s="298"/>
      <c r="P181" s="338"/>
      <c r="Q181" s="300"/>
      <c r="R181" s="9"/>
      <c r="T181" s="106"/>
    </row>
    <row r="182" spans="2:20" x14ac:dyDescent="0.25">
      <c r="B182" s="9"/>
      <c r="C182" s="295">
        <v>172</v>
      </c>
      <c r="D182" s="353"/>
      <c r="E182" s="296"/>
      <c r="F182" s="296"/>
      <c r="G182" s="297"/>
      <c r="H182" s="297"/>
      <c r="I182" s="298"/>
      <c r="J182" s="299"/>
      <c r="K182" s="299"/>
      <c r="L182" s="298" t="s">
        <v>410</v>
      </c>
      <c r="M182" s="298"/>
      <c r="N182" s="298"/>
      <c r="O182" s="298"/>
      <c r="P182" s="338"/>
      <c r="Q182" s="300"/>
      <c r="R182" s="9"/>
      <c r="T182" s="106"/>
    </row>
    <row r="183" spans="2:20" x14ac:dyDescent="0.25">
      <c r="B183" s="9"/>
      <c r="C183" s="295">
        <v>173</v>
      </c>
      <c r="D183" s="353"/>
      <c r="E183" s="296"/>
      <c r="F183" s="296"/>
      <c r="G183" s="297"/>
      <c r="H183" s="297"/>
      <c r="I183" s="298"/>
      <c r="J183" s="299"/>
      <c r="K183" s="299"/>
      <c r="L183" s="298" t="s">
        <v>410</v>
      </c>
      <c r="M183" s="298"/>
      <c r="N183" s="298"/>
      <c r="O183" s="298"/>
      <c r="P183" s="338"/>
      <c r="Q183" s="300"/>
      <c r="R183" s="9"/>
      <c r="T183" s="106"/>
    </row>
    <row r="184" spans="2:20" x14ac:dyDescent="0.25">
      <c r="B184" s="9"/>
      <c r="C184" s="295">
        <v>174</v>
      </c>
      <c r="D184" s="353"/>
      <c r="E184" s="296"/>
      <c r="F184" s="296"/>
      <c r="G184" s="297"/>
      <c r="H184" s="297"/>
      <c r="I184" s="298"/>
      <c r="J184" s="299"/>
      <c r="K184" s="299"/>
      <c r="L184" s="298" t="s">
        <v>410</v>
      </c>
      <c r="M184" s="298"/>
      <c r="N184" s="298"/>
      <c r="O184" s="298"/>
      <c r="P184" s="338"/>
      <c r="Q184" s="300"/>
      <c r="R184" s="9"/>
      <c r="T184" s="106"/>
    </row>
    <row r="185" spans="2:20" x14ac:dyDescent="0.25">
      <c r="B185" s="9"/>
      <c r="C185" s="295">
        <v>175</v>
      </c>
      <c r="D185" s="353"/>
      <c r="E185" s="296"/>
      <c r="F185" s="296"/>
      <c r="G185" s="297"/>
      <c r="H185" s="297"/>
      <c r="I185" s="298"/>
      <c r="J185" s="299"/>
      <c r="K185" s="299"/>
      <c r="L185" s="298" t="s">
        <v>410</v>
      </c>
      <c r="M185" s="298"/>
      <c r="N185" s="298"/>
      <c r="O185" s="298"/>
      <c r="P185" s="338"/>
      <c r="Q185" s="300"/>
      <c r="R185" s="9"/>
      <c r="T185" s="106"/>
    </row>
    <row r="186" spans="2:20" x14ac:dyDescent="0.25">
      <c r="B186" s="9"/>
      <c r="C186" s="295">
        <v>176</v>
      </c>
      <c r="D186" s="353"/>
      <c r="E186" s="296"/>
      <c r="F186" s="296"/>
      <c r="G186" s="297"/>
      <c r="H186" s="297"/>
      <c r="I186" s="298"/>
      <c r="J186" s="299"/>
      <c r="K186" s="299"/>
      <c r="L186" s="298" t="s">
        <v>410</v>
      </c>
      <c r="M186" s="298"/>
      <c r="N186" s="298"/>
      <c r="O186" s="298"/>
      <c r="P186" s="338"/>
      <c r="Q186" s="300"/>
      <c r="R186" s="9"/>
      <c r="T186" s="106"/>
    </row>
    <row r="187" spans="2:20" x14ac:dyDescent="0.25">
      <c r="B187" s="9"/>
      <c r="C187" s="295">
        <v>177</v>
      </c>
      <c r="D187" s="353"/>
      <c r="E187" s="296"/>
      <c r="F187" s="296"/>
      <c r="G187" s="297"/>
      <c r="H187" s="297"/>
      <c r="I187" s="298"/>
      <c r="J187" s="299"/>
      <c r="K187" s="299"/>
      <c r="L187" s="298" t="s">
        <v>410</v>
      </c>
      <c r="M187" s="298"/>
      <c r="N187" s="298"/>
      <c r="O187" s="298"/>
      <c r="P187" s="338"/>
      <c r="Q187" s="300"/>
      <c r="R187" s="9"/>
      <c r="T187" s="106"/>
    </row>
    <row r="188" spans="2:20" x14ac:dyDescent="0.25">
      <c r="B188" s="9"/>
      <c r="C188" s="295">
        <v>178</v>
      </c>
      <c r="D188" s="353"/>
      <c r="E188" s="296"/>
      <c r="F188" s="296"/>
      <c r="G188" s="297"/>
      <c r="H188" s="297"/>
      <c r="I188" s="298"/>
      <c r="J188" s="299"/>
      <c r="K188" s="299"/>
      <c r="L188" s="298" t="s">
        <v>410</v>
      </c>
      <c r="M188" s="298"/>
      <c r="N188" s="298"/>
      <c r="O188" s="298"/>
      <c r="P188" s="338"/>
      <c r="Q188" s="300"/>
      <c r="R188" s="9"/>
      <c r="T188" s="106"/>
    </row>
    <row r="189" spans="2:20" x14ac:dyDescent="0.25">
      <c r="B189" s="9"/>
      <c r="C189" s="295">
        <v>179</v>
      </c>
      <c r="D189" s="353"/>
      <c r="E189" s="296"/>
      <c r="F189" s="296"/>
      <c r="G189" s="297"/>
      <c r="H189" s="297"/>
      <c r="I189" s="298"/>
      <c r="J189" s="299"/>
      <c r="K189" s="299"/>
      <c r="L189" s="298" t="s">
        <v>410</v>
      </c>
      <c r="M189" s="298"/>
      <c r="N189" s="298"/>
      <c r="O189" s="298"/>
      <c r="P189" s="338"/>
      <c r="Q189" s="300"/>
      <c r="R189" s="9"/>
      <c r="T189" s="106"/>
    </row>
    <row r="190" spans="2:20" x14ac:dyDescent="0.25">
      <c r="B190" s="9"/>
      <c r="C190" s="295">
        <v>180</v>
      </c>
      <c r="D190" s="353"/>
      <c r="E190" s="296"/>
      <c r="F190" s="296"/>
      <c r="G190" s="297"/>
      <c r="H190" s="297"/>
      <c r="I190" s="298"/>
      <c r="J190" s="299"/>
      <c r="K190" s="299"/>
      <c r="L190" s="298" t="s">
        <v>410</v>
      </c>
      <c r="M190" s="298"/>
      <c r="N190" s="298"/>
      <c r="O190" s="298"/>
      <c r="P190" s="338"/>
      <c r="Q190" s="300"/>
      <c r="R190" s="9"/>
      <c r="T190" s="106"/>
    </row>
    <row r="191" spans="2:20" x14ac:dyDescent="0.25">
      <c r="B191" s="9"/>
      <c r="C191" s="295">
        <v>181</v>
      </c>
      <c r="D191" s="353"/>
      <c r="E191" s="296"/>
      <c r="F191" s="296"/>
      <c r="G191" s="297"/>
      <c r="H191" s="297"/>
      <c r="I191" s="298"/>
      <c r="J191" s="299"/>
      <c r="K191" s="299"/>
      <c r="L191" s="298" t="s">
        <v>410</v>
      </c>
      <c r="M191" s="298"/>
      <c r="N191" s="298"/>
      <c r="O191" s="298"/>
      <c r="P191" s="338"/>
      <c r="Q191" s="300"/>
      <c r="R191" s="9"/>
      <c r="T191" s="106"/>
    </row>
    <row r="192" spans="2:20" x14ac:dyDescent="0.25">
      <c r="B192" s="9"/>
      <c r="C192" s="295">
        <v>182</v>
      </c>
      <c r="D192" s="353"/>
      <c r="E192" s="296"/>
      <c r="F192" s="296"/>
      <c r="G192" s="297"/>
      <c r="H192" s="297"/>
      <c r="I192" s="298"/>
      <c r="J192" s="299"/>
      <c r="K192" s="299"/>
      <c r="L192" s="298" t="s">
        <v>410</v>
      </c>
      <c r="M192" s="298"/>
      <c r="N192" s="298"/>
      <c r="O192" s="298"/>
      <c r="P192" s="338"/>
      <c r="Q192" s="300"/>
      <c r="R192" s="9"/>
      <c r="T192" s="106"/>
    </row>
    <row r="193" spans="2:20" x14ac:dyDescent="0.25">
      <c r="B193" s="9"/>
      <c r="C193" s="295">
        <v>183</v>
      </c>
      <c r="D193" s="353"/>
      <c r="E193" s="296"/>
      <c r="F193" s="296"/>
      <c r="G193" s="297"/>
      <c r="H193" s="297"/>
      <c r="I193" s="298"/>
      <c r="J193" s="299"/>
      <c r="K193" s="299"/>
      <c r="L193" s="298" t="s">
        <v>410</v>
      </c>
      <c r="M193" s="298"/>
      <c r="N193" s="298"/>
      <c r="O193" s="298"/>
      <c r="P193" s="338"/>
      <c r="Q193" s="300"/>
      <c r="R193" s="9"/>
      <c r="T193" s="106"/>
    </row>
    <row r="194" spans="2:20" x14ac:dyDescent="0.25">
      <c r="B194" s="9"/>
      <c r="C194" s="295">
        <v>184</v>
      </c>
      <c r="D194" s="353"/>
      <c r="E194" s="296"/>
      <c r="F194" s="296"/>
      <c r="G194" s="297"/>
      <c r="H194" s="297"/>
      <c r="I194" s="298"/>
      <c r="J194" s="299"/>
      <c r="K194" s="299"/>
      <c r="L194" s="298" t="s">
        <v>410</v>
      </c>
      <c r="M194" s="298"/>
      <c r="N194" s="298"/>
      <c r="O194" s="298"/>
      <c r="P194" s="338"/>
      <c r="Q194" s="300"/>
      <c r="R194" s="9"/>
      <c r="T194" s="106"/>
    </row>
    <row r="195" spans="2:20" x14ac:dyDescent="0.25">
      <c r="B195" s="9"/>
      <c r="C195" s="295">
        <v>185</v>
      </c>
      <c r="D195" s="353"/>
      <c r="E195" s="296"/>
      <c r="F195" s="296"/>
      <c r="G195" s="297"/>
      <c r="H195" s="297"/>
      <c r="I195" s="298"/>
      <c r="J195" s="299"/>
      <c r="K195" s="299"/>
      <c r="L195" s="298" t="s">
        <v>410</v>
      </c>
      <c r="M195" s="298"/>
      <c r="N195" s="298"/>
      <c r="O195" s="298"/>
      <c r="P195" s="338"/>
      <c r="Q195" s="300"/>
      <c r="R195" s="9"/>
      <c r="T195" s="106"/>
    </row>
    <row r="196" spans="2:20" x14ac:dyDescent="0.25">
      <c r="B196" s="9"/>
      <c r="C196" s="295">
        <v>186</v>
      </c>
      <c r="D196" s="353"/>
      <c r="E196" s="296"/>
      <c r="F196" s="296"/>
      <c r="G196" s="297"/>
      <c r="H196" s="297"/>
      <c r="I196" s="298"/>
      <c r="J196" s="299"/>
      <c r="K196" s="299"/>
      <c r="L196" s="298" t="s">
        <v>410</v>
      </c>
      <c r="M196" s="298"/>
      <c r="N196" s="298"/>
      <c r="O196" s="298"/>
      <c r="P196" s="338"/>
      <c r="Q196" s="300"/>
      <c r="R196" s="9"/>
      <c r="T196" s="106"/>
    </row>
    <row r="197" spans="2:20" x14ac:dyDescent="0.25">
      <c r="B197" s="9"/>
      <c r="C197" s="295">
        <v>187</v>
      </c>
      <c r="D197" s="353"/>
      <c r="E197" s="296"/>
      <c r="F197" s="296"/>
      <c r="G197" s="297"/>
      <c r="H197" s="297"/>
      <c r="I197" s="298"/>
      <c r="J197" s="299"/>
      <c r="K197" s="299"/>
      <c r="L197" s="298" t="s">
        <v>410</v>
      </c>
      <c r="M197" s="298"/>
      <c r="N197" s="298"/>
      <c r="O197" s="298"/>
      <c r="P197" s="338"/>
      <c r="Q197" s="300"/>
      <c r="R197" s="9"/>
      <c r="T197" s="106"/>
    </row>
    <row r="198" spans="2:20" x14ac:dyDescent="0.25">
      <c r="B198" s="9"/>
      <c r="C198" s="295">
        <v>188</v>
      </c>
      <c r="D198" s="353"/>
      <c r="E198" s="296"/>
      <c r="F198" s="296"/>
      <c r="G198" s="297"/>
      <c r="H198" s="297"/>
      <c r="I198" s="298"/>
      <c r="J198" s="299"/>
      <c r="K198" s="299"/>
      <c r="L198" s="298" t="s">
        <v>410</v>
      </c>
      <c r="M198" s="298"/>
      <c r="N198" s="298"/>
      <c r="O198" s="298"/>
      <c r="P198" s="338"/>
      <c r="Q198" s="300"/>
      <c r="R198" s="9"/>
      <c r="T198" s="106"/>
    </row>
    <row r="199" spans="2:20" x14ac:dyDescent="0.25">
      <c r="B199" s="9"/>
      <c r="C199" s="295">
        <v>189</v>
      </c>
      <c r="D199" s="353"/>
      <c r="E199" s="296"/>
      <c r="F199" s="296"/>
      <c r="G199" s="297"/>
      <c r="H199" s="297"/>
      <c r="I199" s="298"/>
      <c r="J199" s="299"/>
      <c r="K199" s="299"/>
      <c r="L199" s="298" t="s">
        <v>410</v>
      </c>
      <c r="M199" s="298"/>
      <c r="N199" s="298"/>
      <c r="O199" s="298"/>
      <c r="P199" s="338"/>
      <c r="Q199" s="300"/>
      <c r="R199" s="9"/>
      <c r="T199" s="106"/>
    </row>
    <row r="200" spans="2:20" x14ac:dyDescent="0.25">
      <c r="B200" s="9"/>
      <c r="C200" s="295">
        <v>190</v>
      </c>
      <c r="D200" s="353"/>
      <c r="E200" s="296"/>
      <c r="F200" s="296"/>
      <c r="G200" s="297"/>
      <c r="H200" s="297"/>
      <c r="I200" s="298"/>
      <c r="J200" s="299"/>
      <c r="K200" s="299"/>
      <c r="L200" s="298" t="s">
        <v>410</v>
      </c>
      <c r="M200" s="298"/>
      <c r="N200" s="298"/>
      <c r="O200" s="298"/>
      <c r="P200" s="338"/>
      <c r="Q200" s="300"/>
      <c r="R200" s="9"/>
      <c r="T200" s="106"/>
    </row>
    <row r="201" spans="2:20" x14ac:dyDescent="0.25">
      <c r="B201" s="9"/>
      <c r="C201" s="295">
        <v>191</v>
      </c>
      <c r="D201" s="353"/>
      <c r="E201" s="296"/>
      <c r="F201" s="296"/>
      <c r="G201" s="297"/>
      <c r="H201" s="297"/>
      <c r="I201" s="298"/>
      <c r="J201" s="299"/>
      <c r="K201" s="299"/>
      <c r="L201" s="298" t="s">
        <v>410</v>
      </c>
      <c r="M201" s="298"/>
      <c r="N201" s="298"/>
      <c r="O201" s="298"/>
      <c r="P201" s="338"/>
      <c r="Q201" s="300"/>
      <c r="R201" s="9"/>
      <c r="T201" s="106"/>
    </row>
    <row r="202" spans="2:20" x14ac:dyDescent="0.25">
      <c r="B202" s="9"/>
      <c r="C202" s="295">
        <v>192</v>
      </c>
      <c r="D202" s="353"/>
      <c r="E202" s="296"/>
      <c r="F202" s="296"/>
      <c r="G202" s="297"/>
      <c r="H202" s="297"/>
      <c r="I202" s="298"/>
      <c r="J202" s="299"/>
      <c r="K202" s="299"/>
      <c r="L202" s="298" t="s">
        <v>410</v>
      </c>
      <c r="M202" s="298"/>
      <c r="N202" s="298"/>
      <c r="O202" s="298"/>
      <c r="P202" s="338"/>
      <c r="Q202" s="300"/>
      <c r="R202" s="9"/>
      <c r="T202" s="106"/>
    </row>
    <row r="203" spans="2:20" x14ac:dyDescent="0.25">
      <c r="B203" s="9"/>
      <c r="C203" s="295">
        <v>193</v>
      </c>
      <c r="D203" s="353"/>
      <c r="E203" s="296"/>
      <c r="F203" s="296"/>
      <c r="G203" s="297"/>
      <c r="H203" s="297"/>
      <c r="I203" s="298"/>
      <c r="J203" s="299"/>
      <c r="K203" s="299"/>
      <c r="L203" s="298" t="s">
        <v>410</v>
      </c>
      <c r="M203" s="298"/>
      <c r="N203" s="298"/>
      <c r="O203" s="298"/>
      <c r="P203" s="338"/>
      <c r="Q203" s="300"/>
      <c r="R203" s="9"/>
      <c r="T203" s="106"/>
    </row>
    <row r="204" spans="2:20" x14ac:dyDescent="0.25">
      <c r="B204" s="9"/>
      <c r="C204" s="295">
        <v>194</v>
      </c>
      <c r="D204" s="353"/>
      <c r="E204" s="296"/>
      <c r="F204" s="296"/>
      <c r="G204" s="297"/>
      <c r="H204" s="297"/>
      <c r="I204" s="298"/>
      <c r="J204" s="299"/>
      <c r="K204" s="299"/>
      <c r="L204" s="298" t="s">
        <v>410</v>
      </c>
      <c r="M204" s="298"/>
      <c r="N204" s="298"/>
      <c r="O204" s="298"/>
      <c r="P204" s="338"/>
      <c r="Q204" s="300"/>
      <c r="R204" s="9"/>
      <c r="T204" s="106"/>
    </row>
    <row r="205" spans="2:20" x14ac:dyDescent="0.25">
      <c r="B205" s="9"/>
      <c r="C205" s="295">
        <v>195</v>
      </c>
      <c r="D205" s="353"/>
      <c r="E205" s="296"/>
      <c r="F205" s="296"/>
      <c r="G205" s="297"/>
      <c r="H205" s="297"/>
      <c r="I205" s="298"/>
      <c r="J205" s="299"/>
      <c r="K205" s="299"/>
      <c r="L205" s="298" t="s">
        <v>410</v>
      </c>
      <c r="M205" s="298"/>
      <c r="N205" s="298"/>
      <c r="O205" s="298"/>
      <c r="P205" s="338"/>
      <c r="Q205" s="300"/>
      <c r="R205" s="9"/>
      <c r="T205" s="106"/>
    </row>
    <row r="206" spans="2:20" x14ac:dyDescent="0.25">
      <c r="B206" s="9"/>
      <c r="C206" s="295">
        <v>196</v>
      </c>
      <c r="D206" s="353"/>
      <c r="E206" s="296"/>
      <c r="F206" s="296"/>
      <c r="G206" s="297"/>
      <c r="H206" s="297"/>
      <c r="I206" s="298"/>
      <c r="J206" s="299"/>
      <c r="K206" s="299"/>
      <c r="L206" s="298" t="s">
        <v>410</v>
      </c>
      <c r="M206" s="298"/>
      <c r="N206" s="298"/>
      <c r="O206" s="298"/>
      <c r="P206" s="338"/>
      <c r="Q206" s="300"/>
      <c r="R206" s="9"/>
      <c r="T206" s="106"/>
    </row>
    <row r="207" spans="2:20" x14ac:dyDescent="0.25">
      <c r="B207" s="9"/>
      <c r="C207" s="295">
        <v>197</v>
      </c>
      <c r="D207" s="353"/>
      <c r="E207" s="296"/>
      <c r="F207" s="296"/>
      <c r="G207" s="297"/>
      <c r="H207" s="297"/>
      <c r="I207" s="298"/>
      <c r="J207" s="299"/>
      <c r="K207" s="299"/>
      <c r="L207" s="298" t="s">
        <v>410</v>
      </c>
      <c r="M207" s="298"/>
      <c r="N207" s="298"/>
      <c r="O207" s="298"/>
      <c r="P207" s="338"/>
      <c r="Q207" s="300"/>
      <c r="R207" s="9"/>
      <c r="T207" s="106"/>
    </row>
    <row r="208" spans="2:20" x14ac:dyDescent="0.25">
      <c r="B208" s="9"/>
      <c r="C208" s="295">
        <v>198</v>
      </c>
      <c r="D208" s="353"/>
      <c r="E208" s="296"/>
      <c r="F208" s="296"/>
      <c r="G208" s="297"/>
      <c r="H208" s="297"/>
      <c r="I208" s="298"/>
      <c r="J208" s="299"/>
      <c r="K208" s="299"/>
      <c r="L208" s="298" t="s">
        <v>410</v>
      </c>
      <c r="M208" s="298"/>
      <c r="N208" s="298"/>
      <c r="O208" s="298"/>
      <c r="P208" s="338"/>
      <c r="Q208" s="300"/>
      <c r="R208" s="9"/>
      <c r="T208" s="106"/>
    </row>
    <row r="209" spans="2:20" x14ac:dyDescent="0.25">
      <c r="B209" s="9"/>
      <c r="C209" s="295">
        <v>199</v>
      </c>
      <c r="D209" s="353"/>
      <c r="E209" s="296"/>
      <c r="F209" s="296"/>
      <c r="G209" s="297"/>
      <c r="H209" s="297"/>
      <c r="I209" s="298"/>
      <c r="J209" s="299"/>
      <c r="K209" s="299"/>
      <c r="L209" s="298" t="s">
        <v>410</v>
      </c>
      <c r="M209" s="298"/>
      <c r="N209" s="298"/>
      <c r="O209" s="298"/>
      <c r="P209" s="338"/>
      <c r="Q209" s="300"/>
      <c r="R209" s="9"/>
      <c r="T209" s="106"/>
    </row>
    <row r="210" spans="2:20" x14ac:dyDescent="0.25">
      <c r="B210" s="9"/>
      <c r="C210" s="295">
        <v>200</v>
      </c>
      <c r="D210" s="353"/>
      <c r="E210" s="296"/>
      <c r="F210" s="296"/>
      <c r="G210" s="297"/>
      <c r="H210" s="297"/>
      <c r="I210" s="298"/>
      <c r="J210" s="299"/>
      <c r="K210" s="299"/>
      <c r="L210" s="298" t="s">
        <v>410</v>
      </c>
      <c r="M210" s="298"/>
      <c r="N210" s="298"/>
      <c r="O210" s="298"/>
      <c r="P210" s="338"/>
      <c r="Q210" s="300"/>
      <c r="R210" s="9"/>
      <c r="T210" s="106"/>
    </row>
    <row r="211" spans="2:20" x14ac:dyDescent="0.25">
      <c r="B211" s="9"/>
      <c r="C211" s="295">
        <v>201</v>
      </c>
      <c r="D211" s="353"/>
      <c r="E211" s="296"/>
      <c r="F211" s="296"/>
      <c r="G211" s="297"/>
      <c r="H211" s="297"/>
      <c r="I211" s="298"/>
      <c r="J211" s="299"/>
      <c r="K211" s="299"/>
      <c r="L211" s="298" t="s">
        <v>410</v>
      </c>
      <c r="M211" s="298"/>
      <c r="N211" s="298"/>
      <c r="O211" s="298"/>
      <c r="P211" s="338"/>
      <c r="Q211" s="300"/>
      <c r="R211" s="9"/>
      <c r="T211" s="106"/>
    </row>
    <row r="212" spans="2:20" x14ac:dyDescent="0.25">
      <c r="B212" s="9"/>
      <c r="C212" s="295">
        <v>202</v>
      </c>
      <c r="D212" s="353"/>
      <c r="E212" s="296"/>
      <c r="F212" s="296"/>
      <c r="G212" s="297"/>
      <c r="H212" s="297"/>
      <c r="I212" s="298"/>
      <c r="J212" s="299"/>
      <c r="K212" s="299"/>
      <c r="L212" s="298" t="s">
        <v>410</v>
      </c>
      <c r="M212" s="298"/>
      <c r="N212" s="298"/>
      <c r="O212" s="298"/>
      <c r="P212" s="338"/>
      <c r="Q212" s="300"/>
      <c r="R212" s="9"/>
      <c r="T212" s="106"/>
    </row>
    <row r="213" spans="2:20" x14ac:dyDescent="0.25">
      <c r="B213" s="9"/>
      <c r="C213" s="295">
        <v>203</v>
      </c>
      <c r="D213" s="353"/>
      <c r="E213" s="296"/>
      <c r="F213" s="296"/>
      <c r="G213" s="297"/>
      <c r="H213" s="297"/>
      <c r="I213" s="298"/>
      <c r="J213" s="299"/>
      <c r="K213" s="299"/>
      <c r="L213" s="298" t="s">
        <v>410</v>
      </c>
      <c r="M213" s="298"/>
      <c r="N213" s="298"/>
      <c r="O213" s="298"/>
      <c r="P213" s="338"/>
      <c r="Q213" s="300"/>
      <c r="R213" s="9"/>
      <c r="T213" s="106"/>
    </row>
    <row r="214" spans="2:20" x14ac:dyDescent="0.25">
      <c r="B214" s="9"/>
      <c r="C214" s="295">
        <v>204</v>
      </c>
      <c r="D214" s="353"/>
      <c r="E214" s="296"/>
      <c r="F214" s="296"/>
      <c r="G214" s="297"/>
      <c r="H214" s="297"/>
      <c r="I214" s="298"/>
      <c r="J214" s="299"/>
      <c r="K214" s="299"/>
      <c r="L214" s="298" t="s">
        <v>410</v>
      </c>
      <c r="M214" s="298"/>
      <c r="N214" s="298"/>
      <c r="O214" s="298"/>
      <c r="P214" s="338"/>
      <c r="Q214" s="300"/>
      <c r="R214" s="9"/>
      <c r="T214" s="106"/>
    </row>
    <row r="215" spans="2:20" x14ac:dyDescent="0.25">
      <c r="B215" s="9"/>
      <c r="C215" s="295">
        <v>205</v>
      </c>
      <c r="D215" s="353"/>
      <c r="E215" s="296"/>
      <c r="F215" s="296"/>
      <c r="G215" s="297"/>
      <c r="H215" s="297"/>
      <c r="I215" s="298"/>
      <c r="J215" s="299"/>
      <c r="K215" s="299"/>
      <c r="L215" s="298" t="s">
        <v>410</v>
      </c>
      <c r="M215" s="298"/>
      <c r="N215" s="298"/>
      <c r="O215" s="298"/>
      <c r="P215" s="338"/>
      <c r="Q215" s="300"/>
      <c r="R215" s="9"/>
      <c r="T215" s="106"/>
    </row>
    <row r="216" spans="2:20" x14ac:dyDescent="0.25">
      <c r="B216" s="9"/>
      <c r="C216" s="295">
        <v>206</v>
      </c>
      <c r="D216" s="353"/>
      <c r="E216" s="296"/>
      <c r="F216" s="296"/>
      <c r="G216" s="297"/>
      <c r="H216" s="297"/>
      <c r="I216" s="298"/>
      <c r="J216" s="299"/>
      <c r="K216" s="299"/>
      <c r="L216" s="298" t="s">
        <v>410</v>
      </c>
      <c r="M216" s="298"/>
      <c r="N216" s="298"/>
      <c r="O216" s="298"/>
      <c r="P216" s="338"/>
      <c r="Q216" s="300"/>
      <c r="R216" s="9"/>
      <c r="T216" s="106"/>
    </row>
    <row r="217" spans="2:20" x14ac:dyDescent="0.25">
      <c r="B217" s="9"/>
      <c r="C217" s="295">
        <v>207</v>
      </c>
      <c r="D217" s="353"/>
      <c r="E217" s="296"/>
      <c r="F217" s="296"/>
      <c r="G217" s="297"/>
      <c r="H217" s="297"/>
      <c r="I217" s="298"/>
      <c r="J217" s="299"/>
      <c r="K217" s="299"/>
      <c r="L217" s="298" t="s">
        <v>410</v>
      </c>
      <c r="M217" s="298"/>
      <c r="N217" s="298"/>
      <c r="O217" s="298"/>
      <c r="P217" s="338"/>
      <c r="Q217" s="300"/>
      <c r="R217" s="9"/>
      <c r="T217" s="106"/>
    </row>
    <row r="218" spans="2:20" x14ac:dyDescent="0.25">
      <c r="B218" s="9"/>
      <c r="C218" s="295">
        <v>208</v>
      </c>
      <c r="D218" s="353"/>
      <c r="E218" s="296"/>
      <c r="F218" s="296"/>
      <c r="G218" s="297"/>
      <c r="H218" s="297"/>
      <c r="I218" s="298"/>
      <c r="J218" s="299"/>
      <c r="K218" s="299"/>
      <c r="L218" s="298" t="s">
        <v>410</v>
      </c>
      <c r="M218" s="298"/>
      <c r="N218" s="298"/>
      <c r="O218" s="298"/>
      <c r="P218" s="338"/>
      <c r="Q218" s="300"/>
      <c r="R218" s="9"/>
      <c r="T218" s="106"/>
    </row>
    <row r="219" spans="2:20" x14ac:dyDescent="0.25">
      <c r="B219" s="9"/>
      <c r="C219" s="295">
        <v>209</v>
      </c>
      <c r="D219" s="353"/>
      <c r="E219" s="296"/>
      <c r="F219" s="296"/>
      <c r="G219" s="297"/>
      <c r="H219" s="297"/>
      <c r="I219" s="298"/>
      <c r="J219" s="299"/>
      <c r="K219" s="299"/>
      <c r="L219" s="298" t="s">
        <v>410</v>
      </c>
      <c r="M219" s="298"/>
      <c r="N219" s="298"/>
      <c r="O219" s="298"/>
      <c r="P219" s="338"/>
      <c r="Q219" s="300"/>
      <c r="R219" s="9"/>
      <c r="T219" s="106"/>
    </row>
    <row r="220" spans="2:20" x14ac:dyDescent="0.25">
      <c r="B220" s="9"/>
      <c r="C220" s="295">
        <v>210</v>
      </c>
      <c r="D220" s="353"/>
      <c r="E220" s="296"/>
      <c r="F220" s="296"/>
      <c r="G220" s="297"/>
      <c r="H220" s="297"/>
      <c r="I220" s="298"/>
      <c r="J220" s="299"/>
      <c r="K220" s="299"/>
      <c r="L220" s="298" t="s">
        <v>410</v>
      </c>
      <c r="M220" s="298"/>
      <c r="N220" s="298"/>
      <c r="O220" s="298"/>
      <c r="P220" s="338"/>
      <c r="Q220" s="300"/>
      <c r="R220" s="9"/>
      <c r="T220" s="106"/>
    </row>
    <row r="221" spans="2:20" x14ac:dyDescent="0.25">
      <c r="B221" s="9"/>
      <c r="C221" s="295">
        <v>211</v>
      </c>
      <c r="D221" s="353"/>
      <c r="E221" s="296"/>
      <c r="F221" s="296"/>
      <c r="G221" s="297"/>
      <c r="H221" s="297"/>
      <c r="I221" s="298"/>
      <c r="J221" s="299"/>
      <c r="K221" s="299"/>
      <c r="L221" s="298" t="s">
        <v>410</v>
      </c>
      <c r="M221" s="298"/>
      <c r="N221" s="298"/>
      <c r="O221" s="298"/>
      <c r="P221" s="338"/>
      <c r="Q221" s="300"/>
      <c r="R221" s="9"/>
      <c r="T221" s="106"/>
    </row>
    <row r="222" spans="2:20" x14ac:dyDescent="0.25">
      <c r="B222" s="9"/>
      <c r="C222" s="295">
        <v>212</v>
      </c>
      <c r="D222" s="353"/>
      <c r="E222" s="296"/>
      <c r="F222" s="296"/>
      <c r="G222" s="297"/>
      <c r="H222" s="297"/>
      <c r="I222" s="298"/>
      <c r="J222" s="299"/>
      <c r="K222" s="299"/>
      <c r="L222" s="298" t="s">
        <v>410</v>
      </c>
      <c r="M222" s="298"/>
      <c r="N222" s="298"/>
      <c r="O222" s="298"/>
      <c r="P222" s="338"/>
      <c r="Q222" s="300"/>
      <c r="R222" s="9"/>
      <c r="T222" s="106"/>
    </row>
    <row r="223" spans="2:20" x14ac:dyDescent="0.25">
      <c r="B223" s="9"/>
      <c r="C223" s="295">
        <v>213</v>
      </c>
      <c r="D223" s="353"/>
      <c r="E223" s="296"/>
      <c r="F223" s="296"/>
      <c r="G223" s="297"/>
      <c r="H223" s="297"/>
      <c r="I223" s="298"/>
      <c r="J223" s="299"/>
      <c r="K223" s="299"/>
      <c r="L223" s="298" t="s">
        <v>410</v>
      </c>
      <c r="M223" s="298"/>
      <c r="N223" s="298"/>
      <c r="O223" s="298"/>
      <c r="P223" s="338"/>
      <c r="Q223" s="300"/>
      <c r="R223" s="9"/>
      <c r="T223" s="106"/>
    </row>
    <row r="224" spans="2:20" x14ac:dyDescent="0.25">
      <c r="B224" s="9"/>
      <c r="C224" s="295">
        <v>214</v>
      </c>
      <c r="D224" s="353"/>
      <c r="E224" s="296"/>
      <c r="F224" s="296"/>
      <c r="G224" s="297"/>
      <c r="H224" s="297"/>
      <c r="I224" s="298"/>
      <c r="J224" s="299"/>
      <c r="K224" s="299"/>
      <c r="L224" s="298" t="s">
        <v>410</v>
      </c>
      <c r="M224" s="298"/>
      <c r="N224" s="298"/>
      <c r="O224" s="298"/>
      <c r="P224" s="338"/>
      <c r="Q224" s="300"/>
      <c r="R224" s="9"/>
      <c r="T224" s="106"/>
    </row>
    <row r="225" spans="2:20" x14ac:dyDescent="0.25">
      <c r="B225" s="9"/>
      <c r="C225" s="295">
        <v>215</v>
      </c>
      <c r="D225" s="353"/>
      <c r="E225" s="296"/>
      <c r="F225" s="296"/>
      <c r="G225" s="297"/>
      <c r="H225" s="297"/>
      <c r="I225" s="298"/>
      <c r="J225" s="299"/>
      <c r="K225" s="299"/>
      <c r="L225" s="298" t="s">
        <v>410</v>
      </c>
      <c r="M225" s="298"/>
      <c r="N225" s="298"/>
      <c r="O225" s="298"/>
      <c r="P225" s="338"/>
      <c r="Q225" s="300"/>
      <c r="R225" s="9"/>
      <c r="T225" s="106"/>
    </row>
    <row r="226" spans="2:20" x14ac:dyDescent="0.25">
      <c r="B226" s="9"/>
      <c r="C226" s="295">
        <v>216</v>
      </c>
      <c r="D226" s="353"/>
      <c r="E226" s="296"/>
      <c r="F226" s="296"/>
      <c r="G226" s="297"/>
      <c r="H226" s="297"/>
      <c r="I226" s="298"/>
      <c r="J226" s="299"/>
      <c r="K226" s="299"/>
      <c r="L226" s="298" t="s">
        <v>410</v>
      </c>
      <c r="M226" s="298"/>
      <c r="N226" s="298"/>
      <c r="O226" s="298"/>
      <c r="P226" s="338"/>
      <c r="Q226" s="300"/>
      <c r="R226" s="9"/>
      <c r="T226" s="106"/>
    </row>
    <row r="227" spans="2:20" x14ac:dyDescent="0.25">
      <c r="B227" s="9"/>
      <c r="C227" s="295">
        <v>217</v>
      </c>
      <c r="D227" s="353"/>
      <c r="E227" s="296"/>
      <c r="F227" s="296"/>
      <c r="G227" s="297"/>
      <c r="H227" s="297"/>
      <c r="I227" s="298"/>
      <c r="J227" s="299"/>
      <c r="K227" s="299"/>
      <c r="L227" s="298" t="s">
        <v>410</v>
      </c>
      <c r="M227" s="298"/>
      <c r="N227" s="298"/>
      <c r="O227" s="298"/>
      <c r="P227" s="338"/>
      <c r="Q227" s="300"/>
      <c r="R227" s="9"/>
      <c r="T227" s="106"/>
    </row>
    <row r="228" spans="2:20" x14ac:dyDescent="0.25">
      <c r="B228" s="9"/>
      <c r="C228" s="295">
        <v>218</v>
      </c>
      <c r="D228" s="353"/>
      <c r="E228" s="296"/>
      <c r="F228" s="296"/>
      <c r="G228" s="297"/>
      <c r="H228" s="297"/>
      <c r="I228" s="298"/>
      <c r="J228" s="299"/>
      <c r="K228" s="299"/>
      <c r="L228" s="298" t="s">
        <v>410</v>
      </c>
      <c r="M228" s="298"/>
      <c r="N228" s="298"/>
      <c r="O228" s="298"/>
      <c r="P228" s="338"/>
      <c r="Q228" s="300"/>
      <c r="R228" s="9"/>
      <c r="T228" s="106"/>
    </row>
    <row r="229" spans="2:20" x14ac:dyDescent="0.25">
      <c r="B229" s="9"/>
      <c r="C229" s="295">
        <v>219</v>
      </c>
      <c r="D229" s="353"/>
      <c r="E229" s="296"/>
      <c r="F229" s="296"/>
      <c r="G229" s="297"/>
      <c r="H229" s="297"/>
      <c r="I229" s="298"/>
      <c r="J229" s="299"/>
      <c r="K229" s="299"/>
      <c r="L229" s="298" t="s">
        <v>410</v>
      </c>
      <c r="M229" s="298"/>
      <c r="N229" s="298"/>
      <c r="O229" s="298"/>
      <c r="P229" s="338"/>
      <c r="Q229" s="300"/>
      <c r="R229" s="9"/>
      <c r="T229" s="106"/>
    </row>
    <row r="230" spans="2:20" x14ac:dyDescent="0.25">
      <c r="B230" s="9"/>
      <c r="C230" s="295">
        <v>220</v>
      </c>
      <c r="D230" s="353"/>
      <c r="E230" s="296"/>
      <c r="F230" s="296"/>
      <c r="G230" s="297"/>
      <c r="H230" s="297"/>
      <c r="I230" s="298"/>
      <c r="J230" s="299"/>
      <c r="K230" s="299"/>
      <c r="L230" s="298" t="s">
        <v>410</v>
      </c>
      <c r="M230" s="298"/>
      <c r="N230" s="298"/>
      <c r="O230" s="298"/>
      <c r="P230" s="338"/>
      <c r="Q230" s="300"/>
      <c r="R230" s="9"/>
      <c r="T230" s="106"/>
    </row>
    <row r="231" spans="2:20" x14ac:dyDescent="0.25">
      <c r="B231" s="9"/>
      <c r="C231" s="295">
        <v>221</v>
      </c>
      <c r="D231" s="353"/>
      <c r="E231" s="296"/>
      <c r="F231" s="296"/>
      <c r="G231" s="297"/>
      <c r="H231" s="297"/>
      <c r="I231" s="298"/>
      <c r="J231" s="299"/>
      <c r="K231" s="299"/>
      <c r="L231" s="298" t="s">
        <v>410</v>
      </c>
      <c r="M231" s="298"/>
      <c r="N231" s="298"/>
      <c r="O231" s="298"/>
      <c r="P231" s="338"/>
      <c r="Q231" s="300"/>
      <c r="R231" s="9"/>
      <c r="T231" s="106"/>
    </row>
    <row r="232" spans="2:20" x14ac:dyDescent="0.25">
      <c r="B232" s="9"/>
      <c r="C232" s="295">
        <v>222</v>
      </c>
      <c r="D232" s="353"/>
      <c r="E232" s="296"/>
      <c r="F232" s="296"/>
      <c r="G232" s="297"/>
      <c r="H232" s="297"/>
      <c r="I232" s="298"/>
      <c r="J232" s="299"/>
      <c r="K232" s="299"/>
      <c r="L232" s="298" t="s">
        <v>410</v>
      </c>
      <c r="M232" s="298"/>
      <c r="N232" s="298"/>
      <c r="O232" s="298"/>
      <c r="P232" s="338"/>
      <c r="Q232" s="300"/>
      <c r="R232" s="9"/>
      <c r="T232" s="106"/>
    </row>
    <row r="233" spans="2:20" x14ac:dyDescent="0.25">
      <c r="B233" s="9"/>
      <c r="C233" s="295">
        <v>223</v>
      </c>
      <c r="D233" s="353"/>
      <c r="E233" s="296"/>
      <c r="F233" s="296"/>
      <c r="G233" s="297"/>
      <c r="H233" s="297"/>
      <c r="I233" s="298"/>
      <c r="J233" s="299"/>
      <c r="K233" s="299"/>
      <c r="L233" s="298" t="s">
        <v>410</v>
      </c>
      <c r="M233" s="298"/>
      <c r="N233" s="298"/>
      <c r="O233" s="298"/>
      <c r="P233" s="338"/>
      <c r="Q233" s="300"/>
      <c r="R233" s="9"/>
      <c r="T233" s="106"/>
    </row>
    <row r="234" spans="2:20" x14ac:dyDescent="0.25">
      <c r="B234" s="9"/>
      <c r="C234" s="295">
        <v>224</v>
      </c>
      <c r="D234" s="353"/>
      <c r="E234" s="296"/>
      <c r="F234" s="296"/>
      <c r="G234" s="297"/>
      <c r="H234" s="297"/>
      <c r="I234" s="298"/>
      <c r="J234" s="299"/>
      <c r="K234" s="299"/>
      <c r="L234" s="298" t="s">
        <v>410</v>
      </c>
      <c r="M234" s="298"/>
      <c r="N234" s="298"/>
      <c r="O234" s="298"/>
      <c r="P234" s="338"/>
      <c r="Q234" s="300"/>
      <c r="R234" s="9"/>
      <c r="T234" s="106"/>
    </row>
    <row r="235" spans="2:20" x14ac:dyDescent="0.25">
      <c r="B235" s="9"/>
      <c r="C235" s="295">
        <v>225</v>
      </c>
      <c r="D235" s="353"/>
      <c r="E235" s="296"/>
      <c r="F235" s="296"/>
      <c r="G235" s="297"/>
      <c r="H235" s="297"/>
      <c r="I235" s="298"/>
      <c r="J235" s="299"/>
      <c r="K235" s="299"/>
      <c r="L235" s="298" t="s">
        <v>410</v>
      </c>
      <c r="M235" s="298"/>
      <c r="N235" s="298"/>
      <c r="O235" s="298"/>
      <c r="P235" s="338"/>
      <c r="Q235" s="300"/>
      <c r="R235" s="9"/>
      <c r="T235" s="106"/>
    </row>
    <row r="236" spans="2:20" x14ac:dyDescent="0.25">
      <c r="B236" s="9"/>
      <c r="C236" s="295">
        <v>226</v>
      </c>
      <c r="D236" s="353"/>
      <c r="E236" s="296"/>
      <c r="F236" s="296"/>
      <c r="G236" s="297"/>
      <c r="H236" s="297"/>
      <c r="I236" s="298"/>
      <c r="J236" s="299"/>
      <c r="K236" s="299"/>
      <c r="L236" s="298" t="s">
        <v>410</v>
      </c>
      <c r="M236" s="298"/>
      <c r="N236" s="298"/>
      <c r="O236" s="298"/>
      <c r="P236" s="338"/>
      <c r="Q236" s="300"/>
      <c r="R236" s="9"/>
      <c r="T236" s="106"/>
    </row>
    <row r="237" spans="2:20" x14ac:dyDescent="0.25">
      <c r="B237" s="9"/>
      <c r="C237" s="295">
        <v>227</v>
      </c>
      <c r="D237" s="353"/>
      <c r="E237" s="296"/>
      <c r="F237" s="296"/>
      <c r="G237" s="297"/>
      <c r="H237" s="297"/>
      <c r="I237" s="298"/>
      <c r="J237" s="299"/>
      <c r="K237" s="299"/>
      <c r="L237" s="298" t="s">
        <v>410</v>
      </c>
      <c r="M237" s="298"/>
      <c r="N237" s="298"/>
      <c r="O237" s="298"/>
      <c r="P237" s="338"/>
      <c r="Q237" s="300"/>
      <c r="R237" s="9"/>
      <c r="T237" s="106"/>
    </row>
    <row r="238" spans="2:20" x14ac:dyDescent="0.25">
      <c r="B238" s="9"/>
      <c r="C238" s="295">
        <v>228</v>
      </c>
      <c r="D238" s="353"/>
      <c r="E238" s="296"/>
      <c r="F238" s="296"/>
      <c r="G238" s="297"/>
      <c r="H238" s="297"/>
      <c r="I238" s="298"/>
      <c r="J238" s="299"/>
      <c r="K238" s="299"/>
      <c r="L238" s="298" t="s">
        <v>410</v>
      </c>
      <c r="M238" s="298"/>
      <c r="N238" s="298"/>
      <c r="O238" s="298"/>
      <c r="P238" s="338"/>
      <c r="Q238" s="300"/>
      <c r="R238" s="9"/>
      <c r="T238" s="106"/>
    </row>
    <row r="239" spans="2:20" x14ac:dyDescent="0.25">
      <c r="B239" s="9"/>
      <c r="C239" s="295">
        <v>229</v>
      </c>
      <c r="D239" s="353"/>
      <c r="E239" s="296"/>
      <c r="F239" s="296"/>
      <c r="G239" s="297"/>
      <c r="H239" s="297"/>
      <c r="I239" s="298"/>
      <c r="J239" s="299"/>
      <c r="K239" s="299"/>
      <c r="L239" s="298" t="s">
        <v>410</v>
      </c>
      <c r="M239" s="298"/>
      <c r="N239" s="298"/>
      <c r="O239" s="298"/>
      <c r="P239" s="338"/>
      <c r="Q239" s="300"/>
      <c r="R239" s="9"/>
      <c r="T239" s="106"/>
    </row>
    <row r="240" spans="2:20" x14ac:dyDescent="0.25">
      <c r="B240" s="9"/>
      <c r="C240" s="295">
        <v>230</v>
      </c>
      <c r="D240" s="353"/>
      <c r="E240" s="296"/>
      <c r="F240" s="296"/>
      <c r="G240" s="297"/>
      <c r="H240" s="297"/>
      <c r="I240" s="298"/>
      <c r="J240" s="299"/>
      <c r="K240" s="299"/>
      <c r="L240" s="298" t="s">
        <v>410</v>
      </c>
      <c r="M240" s="298"/>
      <c r="N240" s="298"/>
      <c r="O240" s="298"/>
      <c r="P240" s="338"/>
      <c r="Q240" s="300"/>
      <c r="R240" s="9"/>
      <c r="T240" s="106"/>
    </row>
    <row r="241" spans="2:20" x14ac:dyDescent="0.25">
      <c r="B241" s="9"/>
      <c r="C241" s="295">
        <v>231</v>
      </c>
      <c r="D241" s="353"/>
      <c r="E241" s="296"/>
      <c r="F241" s="296"/>
      <c r="G241" s="297"/>
      <c r="H241" s="297"/>
      <c r="I241" s="298"/>
      <c r="J241" s="299"/>
      <c r="K241" s="299"/>
      <c r="L241" s="298" t="s">
        <v>410</v>
      </c>
      <c r="M241" s="298"/>
      <c r="N241" s="298"/>
      <c r="O241" s="298"/>
      <c r="P241" s="338"/>
      <c r="Q241" s="300"/>
      <c r="R241" s="9"/>
      <c r="T241" s="106"/>
    </row>
    <row r="242" spans="2:20" x14ac:dyDescent="0.25">
      <c r="B242" s="9"/>
      <c r="C242" s="295">
        <v>232</v>
      </c>
      <c r="D242" s="353"/>
      <c r="E242" s="296"/>
      <c r="F242" s="296"/>
      <c r="G242" s="297"/>
      <c r="H242" s="297"/>
      <c r="I242" s="298"/>
      <c r="J242" s="299"/>
      <c r="K242" s="299"/>
      <c r="L242" s="298" t="s">
        <v>410</v>
      </c>
      <c r="M242" s="298"/>
      <c r="N242" s="298"/>
      <c r="O242" s="298"/>
      <c r="P242" s="338"/>
      <c r="Q242" s="300"/>
      <c r="R242" s="9"/>
      <c r="T242" s="106"/>
    </row>
    <row r="243" spans="2:20" x14ac:dyDescent="0.25">
      <c r="B243" s="9"/>
      <c r="C243" s="295">
        <v>233</v>
      </c>
      <c r="D243" s="353"/>
      <c r="E243" s="296"/>
      <c r="F243" s="296"/>
      <c r="G243" s="297"/>
      <c r="H243" s="297"/>
      <c r="I243" s="298"/>
      <c r="J243" s="299"/>
      <c r="K243" s="299"/>
      <c r="L243" s="298" t="s">
        <v>410</v>
      </c>
      <c r="M243" s="298"/>
      <c r="N243" s="298"/>
      <c r="O243" s="298"/>
      <c r="P243" s="338"/>
      <c r="Q243" s="300"/>
      <c r="R243" s="9"/>
      <c r="T243" s="106"/>
    </row>
    <row r="244" spans="2:20" x14ac:dyDescent="0.25">
      <c r="B244" s="9"/>
      <c r="C244" s="295">
        <v>234</v>
      </c>
      <c r="D244" s="353"/>
      <c r="E244" s="296"/>
      <c r="F244" s="296"/>
      <c r="G244" s="297"/>
      <c r="H244" s="297"/>
      <c r="I244" s="298"/>
      <c r="J244" s="299"/>
      <c r="K244" s="299"/>
      <c r="L244" s="298" t="s">
        <v>410</v>
      </c>
      <c r="M244" s="298"/>
      <c r="N244" s="298"/>
      <c r="O244" s="298"/>
      <c r="P244" s="338"/>
      <c r="Q244" s="300"/>
      <c r="R244" s="9"/>
      <c r="T244" s="106"/>
    </row>
    <row r="245" spans="2:20" x14ac:dyDescent="0.25">
      <c r="B245" s="9"/>
      <c r="C245" s="295">
        <v>235</v>
      </c>
      <c r="D245" s="353"/>
      <c r="E245" s="296"/>
      <c r="F245" s="296"/>
      <c r="G245" s="297"/>
      <c r="H245" s="297"/>
      <c r="I245" s="298"/>
      <c r="J245" s="299"/>
      <c r="K245" s="299"/>
      <c r="L245" s="298" t="s">
        <v>410</v>
      </c>
      <c r="M245" s="298"/>
      <c r="N245" s="298"/>
      <c r="O245" s="298"/>
      <c r="P245" s="338"/>
      <c r="Q245" s="300"/>
      <c r="R245" s="9"/>
      <c r="T245" s="106"/>
    </row>
    <row r="246" spans="2:20" x14ac:dyDescent="0.25">
      <c r="B246" s="9"/>
      <c r="C246" s="295">
        <v>236</v>
      </c>
      <c r="D246" s="353"/>
      <c r="E246" s="296"/>
      <c r="F246" s="296"/>
      <c r="G246" s="297"/>
      <c r="H246" s="297"/>
      <c r="I246" s="298"/>
      <c r="J246" s="299"/>
      <c r="K246" s="299"/>
      <c r="L246" s="298" t="s">
        <v>410</v>
      </c>
      <c r="M246" s="298"/>
      <c r="N246" s="298"/>
      <c r="O246" s="298"/>
      <c r="P246" s="338"/>
      <c r="Q246" s="300"/>
      <c r="R246" s="9"/>
      <c r="T246" s="106"/>
    </row>
    <row r="247" spans="2:20" x14ac:dyDescent="0.25">
      <c r="B247" s="9"/>
      <c r="C247" s="295">
        <v>237</v>
      </c>
      <c r="D247" s="353"/>
      <c r="E247" s="296"/>
      <c r="F247" s="296"/>
      <c r="G247" s="297"/>
      <c r="H247" s="297"/>
      <c r="I247" s="298"/>
      <c r="J247" s="299"/>
      <c r="K247" s="299"/>
      <c r="L247" s="298" t="s">
        <v>410</v>
      </c>
      <c r="M247" s="298"/>
      <c r="N247" s="298"/>
      <c r="O247" s="298"/>
      <c r="P247" s="338"/>
      <c r="Q247" s="300"/>
      <c r="R247" s="9"/>
      <c r="T247" s="106"/>
    </row>
    <row r="248" spans="2:20" x14ac:dyDescent="0.25">
      <c r="B248" s="9"/>
      <c r="C248" s="295">
        <v>238</v>
      </c>
      <c r="D248" s="353"/>
      <c r="E248" s="296"/>
      <c r="F248" s="296"/>
      <c r="G248" s="297"/>
      <c r="H248" s="297"/>
      <c r="I248" s="298"/>
      <c r="J248" s="299"/>
      <c r="K248" s="299"/>
      <c r="L248" s="298" t="s">
        <v>410</v>
      </c>
      <c r="M248" s="298"/>
      <c r="N248" s="298"/>
      <c r="O248" s="298"/>
      <c r="P248" s="338"/>
      <c r="Q248" s="300"/>
      <c r="R248" s="9"/>
      <c r="T248" s="106"/>
    </row>
    <row r="249" spans="2:20" x14ac:dyDescent="0.25">
      <c r="B249" s="9"/>
      <c r="C249" s="295">
        <v>239</v>
      </c>
      <c r="D249" s="353"/>
      <c r="E249" s="296"/>
      <c r="F249" s="296"/>
      <c r="G249" s="297"/>
      <c r="H249" s="297"/>
      <c r="I249" s="298"/>
      <c r="J249" s="299"/>
      <c r="K249" s="299"/>
      <c r="L249" s="298" t="s">
        <v>410</v>
      </c>
      <c r="M249" s="298"/>
      <c r="N249" s="298"/>
      <c r="O249" s="298"/>
      <c r="P249" s="338"/>
      <c r="Q249" s="300"/>
      <c r="R249" s="9"/>
      <c r="T249" s="106"/>
    </row>
    <row r="250" spans="2:20" x14ac:dyDescent="0.25">
      <c r="B250" s="9"/>
      <c r="C250" s="295">
        <v>240</v>
      </c>
      <c r="D250" s="353"/>
      <c r="E250" s="296"/>
      <c r="F250" s="296"/>
      <c r="G250" s="297"/>
      <c r="H250" s="297"/>
      <c r="I250" s="298"/>
      <c r="J250" s="299"/>
      <c r="K250" s="299"/>
      <c r="L250" s="298" t="s">
        <v>410</v>
      </c>
      <c r="M250" s="298"/>
      <c r="N250" s="298"/>
      <c r="O250" s="298"/>
      <c r="P250" s="338"/>
      <c r="Q250" s="300"/>
      <c r="R250" s="9"/>
      <c r="T250" s="106"/>
    </row>
    <row r="251" spans="2:20" x14ac:dyDescent="0.25">
      <c r="B251" s="9"/>
      <c r="C251" s="295">
        <v>241</v>
      </c>
      <c r="D251" s="353"/>
      <c r="E251" s="296"/>
      <c r="F251" s="296"/>
      <c r="G251" s="297"/>
      <c r="H251" s="297"/>
      <c r="I251" s="298"/>
      <c r="J251" s="299"/>
      <c r="K251" s="299"/>
      <c r="L251" s="298" t="s">
        <v>410</v>
      </c>
      <c r="M251" s="298"/>
      <c r="N251" s="298"/>
      <c r="O251" s="298"/>
      <c r="P251" s="338"/>
      <c r="Q251" s="300"/>
      <c r="R251" s="9"/>
      <c r="T251" s="106"/>
    </row>
    <row r="252" spans="2:20" x14ac:dyDescent="0.25">
      <c r="B252" s="9"/>
      <c r="C252" s="295">
        <v>242</v>
      </c>
      <c r="D252" s="353"/>
      <c r="E252" s="296"/>
      <c r="F252" s="296"/>
      <c r="G252" s="297"/>
      <c r="H252" s="297"/>
      <c r="I252" s="298"/>
      <c r="J252" s="299"/>
      <c r="K252" s="299"/>
      <c r="L252" s="298" t="s">
        <v>410</v>
      </c>
      <c r="M252" s="298"/>
      <c r="N252" s="298"/>
      <c r="O252" s="298"/>
      <c r="P252" s="338"/>
      <c r="Q252" s="300"/>
      <c r="R252" s="9"/>
      <c r="T252" s="106"/>
    </row>
    <row r="253" spans="2:20" x14ac:dyDescent="0.25">
      <c r="B253" s="9"/>
      <c r="C253" s="295">
        <v>243</v>
      </c>
      <c r="D253" s="353"/>
      <c r="E253" s="296"/>
      <c r="F253" s="296"/>
      <c r="G253" s="297"/>
      <c r="H253" s="297"/>
      <c r="I253" s="298"/>
      <c r="J253" s="299"/>
      <c r="K253" s="299"/>
      <c r="L253" s="298" t="s">
        <v>410</v>
      </c>
      <c r="M253" s="298"/>
      <c r="N253" s="298"/>
      <c r="O253" s="298"/>
      <c r="P253" s="338"/>
      <c r="Q253" s="300"/>
      <c r="R253" s="9"/>
      <c r="T253" s="106"/>
    </row>
    <row r="254" spans="2:20" x14ac:dyDescent="0.25">
      <c r="B254" s="9"/>
      <c r="C254" s="295">
        <v>244</v>
      </c>
      <c r="D254" s="353"/>
      <c r="E254" s="296"/>
      <c r="F254" s="296"/>
      <c r="G254" s="297"/>
      <c r="H254" s="297"/>
      <c r="I254" s="298"/>
      <c r="J254" s="299"/>
      <c r="K254" s="299"/>
      <c r="L254" s="298" t="s">
        <v>410</v>
      </c>
      <c r="M254" s="298"/>
      <c r="N254" s="298"/>
      <c r="O254" s="298"/>
      <c r="P254" s="338"/>
      <c r="Q254" s="300"/>
      <c r="R254" s="9"/>
      <c r="T254" s="106"/>
    </row>
    <row r="255" spans="2:20" x14ac:dyDescent="0.25">
      <c r="B255" s="9"/>
      <c r="C255" s="295">
        <v>245</v>
      </c>
      <c r="D255" s="353"/>
      <c r="E255" s="296"/>
      <c r="F255" s="296"/>
      <c r="G255" s="297"/>
      <c r="H255" s="297"/>
      <c r="I255" s="298"/>
      <c r="J255" s="299"/>
      <c r="K255" s="299"/>
      <c r="L255" s="298" t="s">
        <v>410</v>
      </c>
      <c r="M255" s="298"/>
      <c r="N255" s="298"/>
      <c r="O255" s="298"/>
      <c r="P255" s="338"/>
      <c r="Q255" s="300"/>
      <c r="R255" s="9"/>
      <c r="T255" s="106"/>
    </row>
    <row r="256" spans="2:20" x14ac:dyDescent="0.25">
      <c r="B256" s="9"/>
      <c r="C256" s="295">
        <v>246</v>
      </c>
      <c r="D256" s="353"/>
      <c r="E256" s="296"/>
      <c r="F256" s="296"/>
      <c r="G256" s="297"/>
      <c r="H256" s="297"/>
      <c r="I256" s="298"/>
      <c r="J256" s="299"/>
      <c r="K256" s="299"/>
      <c r="L256" s="298" t="s">
        <v>410</v>
      </c>
      <c r="M256" s="298"/>
      <c r="N256" s="298"/>
      <c r="O256" s="298"/>
      <c r="P256" s="338"/>
      <c r="Q256" s="300"/>
      <c r="R256" s="9"/>
      <c r="T256" s="106"/>
    </row>
    <row r="257" spans="2:20" x14ac:dyDescent="0.25">
      <c r="B257" s="9"/>
      <c r="C257" s="295">
        <v>247</v>
      </c>
      <c r="D257" s="353"/>
      <c r="E257" s="296"/>
      <c r="F257" s="296"/>
      <c r="G257" s="297"/>
      <c r="H257" s="297"/>
      <c r="I257" s="298"/>
      <c r="J257" s="299"/>
      <c r="K257" s="299"/>
      <c r="L257" s="298" t="s">
        <v>410</v>
      </c>
      <c r="M257" s="298"/>
      <c r="N257" s="298"/>
      <c r="O257" s="298"/>
      <c r="P257" s="338"/>
      <c r="Q257" s="300"/>
      <c r="R257" s="9"/>
      <c r="T257" s="106"/>
    </row>
    <row r="258" spans="2:20" x14ac:dyDescent="0.25">
      <c r="B258" s="9"/>
      <c r="C258" s="295">
        <v>248</v>
      </c>
      <c r="D258" s="353"/>
      <c r="E258" s="296"/>
      <c r="F258" s="296"/>
      <c r="G258" s="297"/>
      <c r="H258" s="297"/>
      <c r="I258" s="298"/>
      <c r="J258" s="299"/>
      <c r="K258" s="299"/>
      <c r="L258" s="298" t="s">
        <v>410</v>
      </c>
      <c r="M258" s="298"/>
      <c r="N258" s="298"/>
      <c r="O258" s="298"/>
      <c r="P258" s="338"/>
      <c r="Q258" s="300"/>
      <c r="R258" s="9"/>
      <c r="T258" s="106"/>
    </row>
    <row r="259" spans="2:20" x14ac:dyDescent="0.25">
      <c r="B259" s="9"/>
      <c r="C259" s="295">
        <v>249</v>
      </c>
      <c r="D259" s="353"/>
      <c r="E259" s="296"/>
      <c r="F259" s="296"/>
      <c r="G259" s="297"/>
      <c r="H259" s="297"/>
      <c r="I259" s="298"/>
      <c r="J259" s="299"/>
      <c r="K259" s="299"/>
      <c r="L259" s="298" t="s">
        <v>410</v>
      </c>
      <c r="M259" s="298"/>
      <c r="N259" s="298"/>
      <c r="O259" s="298"/>
      <c r="P259" s="338"/>
      <c r="Q259" s="300"/>
      <c r="R259" s="9"/>
      <c r="T259" s="106"/>
    </row>
    <row r="260" spans="2:20" x14ac:dyDescent="0.25">
      <c r="B260" s="9"/>
      <c r="C260" s="295">
        <v>250</v>
      </c>
      <c r="D260" s="353"/>
      <c r="E260" s="296"/>
      <c r="F260" s="296"/>
      <c r="G260" s="297"/>
      <c r="H260" s="297"/>
      <c r="I260" s="298"/>
      <c r="J260" s="299"/>
      <c r="K260" s="299"/>
      <c r="L260" s="298" t="s">
        <v>410</v>
      </c>
      <c r="M260" s="298"/>
      <c r="N260" s="298"/>
      <c r="O260" s="298"/>
      <c r="P260" s="338"/>
      <c r="Q260" s="300"/>
      <c r="R260" s="9"/>
      <c r="T260" s="106"/>
    </row>
    <row r="261" spans="2:20" x14ac:dyDescent="0.25">
      <c r="B261" s="351"/>
      <c r="C261" s="291"/>
      <c r="D261" s="231"/>
      <c r="E261" s="231"/>
      <c r="F261" s="294"/>
      <c r="G261" s="231"/>
      <c r="H261" s="231"/>
      <c r="I261" s="231"/>
      <c r="J261" s="231"/>
      <c r="K261" s="294"/>
      <c r="L261" s="294"/>
      <c r="M261" s="294"/>
      <c r="N261" s="294"/>
      <c r="O261" s="294"/>
      <c r="P261" s="231"/>
      <c r="Q261" s="231"/>
      <c r="R261" s="351"/>
      <c r="T261" s="106"/>
    </row>
    <row r="262" spans="2:20" x14ac:dyDescent="0.25">
      <c r="T262" s="106"/>
    </row>
    <row r="263" spans="2:20" x14ac:dyDescent="0.25">
      <c r="T263" s="106"/>
    </row>
    <row r="264" spans="2:20" x14ac:dyDescent="0.25">
      <c r="T264" s="106"/>
    </row>
    <row r="265" spans="2:20" x14ac:dyDescent="0.25">
      <c r="T265" s="106"/>
    </row>
    <row r="266" spans="2:20" x14ac:dyDescent="0.25">
      <c r="T266" s="106"/>
    </row>
    <row r="267" spans="2:20" x14ac:dyDescent="0.25">
      <c r="T267" s="106"/>
    </row>
    <row r="268" spans="2:20" x14ac:dyDescent="0.25">
      <c r="T268" s="106"/>
    </row>
    <row r="269" spans="2:20" x14ac:dyDescent="0.25">
      <c r="T269" s="106"/>
    </row>
    <row r="270" spans="2:20" x14ac:dyDescent="0.25">
      <c r="T270" s="106"/>
    </row>
    <row r="271" spans="2:20" x14ac:dyDescent="0.25">
      <c r="T271" s="106"/>
    </row>
    <row r="272" spans="2:20" x14ac:dyDescent="0.25">
      <c r="T272" s="106"/>
    </row>
    <row r="273" spans="20:20" x14ac:dyDescent="0.25">
      <c r="T273" s="106"/>
    </row>
    <row r="274" spans="20:20" x14ac:dyDescent="0.25">
      <c r="T274" s="106"/>
    </row>
    <row r="275" spans="20:20" x14ac:dyDescent="0.25">
      <c r="T275" s="106"/>
    </row>
    <row r="276" spans="20:20" x14ac:dyDescent="0.25">
      <c r="T276" s="106"/>
    </row>
    <row r="277" spans="20:20" x14ac:dyDescent="0.25">
      <c r="T277" s="106"/>
    </row>
    <row r="278" spans="20:20" x14ac:dyDescent="0.25">
      <c r="T278" s="106"/>
    </row>
    <row r="279" spans="20:20" x14ac:dyDescent="0.25">
      <c r="T279" s="106"/>
    </row>
    <row r="280" spans="20:20" x14ac:dyDescent="0.25">
      <c r="T280" s="106"/>
    </row>
    <row r="281" spans="20:20" x14ac:dyDescent="0.25">
      <c r="T281" s="106"/>
    </row>
  </sheetData>
  <mergeCells count="7">
    <mergeCell ref="L9:O9"/>
    <mergeCell ref="D6:Q6"/>
    <mergeCell ref="C4:Q4"/>
    <mergeCell ref="C2:I2"/>
    <mergeCell ref="E9:F9"/>
    <mergeCell ref="C3:Q3"/>
    <mergeCell ref="J9:K9"/>
  </mergeCells>
  <dataValidations disablePrompts="1" count="3">
    <dataValidation type="list" allowBlank="1" showErrorMessage="1" sqref="I11:I260 L11:O260" xr:uid="{00000000-0002-0000-0700-000000000000}">
      <formula1>$T$2:$T$3</formula1>
      <formula2>0</formula2>
    </dataValidation>
    <dataValidation type="list" showInputMessage="1" showErrorMessage="1" errorTitle="Oops" error="Invalid Input" prompt="Type of asset" sqref="H11:H260" xr:uid="{00000000-0002-0000-0700-000001000000}">
      <formula1>$T$6:$T$12</formula1>
    </dataValidation>
    <dataValidation type="whole" allowBlank="1" showInputMessage="1" showErrorMessage="1" error="Please input a year between 1965 and 2100." sqref="F11:F260" xr:uid="{00000000-0002-0000-0700-000002000000}">
      <formula1>1965</formula1>
      <formula2>2100</formula2>
    </dataValidation>
  </dataValidations>
  <pageMargins left="0.74791666666666701" right="0.74791666666666701" top="0.98402777777777795" bottom="0.98402777777777795" header="0.51180555555555596" footer="0.51180555555555596"/>
  <pageSetup scale="59" firstPageNumber="0" fitToHeight="6" orientation="landscape" blackAndWhite="1" horizontalDpi="300" verticalDpi="30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BS131"/>
  <sheetViews>
    <sheetView showGridLines="0" showRowColHeaders="0" zoomScale="70" zoomScaleNormal="70" workbookViewId="0">
      <pane xSplit="2" ySplit="1" topLeftCell="X2" activePane="bottomRight" state="frozen"/>
      <selection activeCell="C119" sqref="C119"/>
      <selection pane="topRight" activeCell="C119" sqref="C119"/>
      <selection pane="bottomLeft" activeCell="C119" sqref="C119"/>
      <selection pane="bottomRight"/>
    </sheetView>
  </sheetViews>
  <sheetFormatPr defaultColWidth="9.109375" defaultRowHeight="13.2" x14ac:dyDescent="0.25"/>
  <cols>
    <col min="1" max="1" width="26.88671875" style="158" customWidth="1"/>
    <col min="2" max="2" width="30.109375" style="158" customWidth="1"/>
    <col min="3" max="4" width="10.6640625" style="158" bestFit="1" customWidth="1"/>
    <col min="5" max="6" width="11.88671875" style="158" bestFit="1" customWidth="1"/>
    <col min="7" max="7" width="11.109375" style="158" bestFit="1" customWidth="1"/>
    <col min="8" max="10" width="11.5546875" style="158" bestFit="1" customWidth="1"/>
    <col min="11" max="14" width="11.6640625" style="158" bestFit="1" customWidth="1"/>
    <col min="15" max="15" width="5" style="158" customWidth="1"/>
    <col min="16" max="16" width="9.33203125" style="158" bestFit="1" customWidth="1"/>
    <col min="17" max="17" width="13.44140625" style="158" customWidth="1"/>
    <col min="18" max="18" width="9.6640625" style="158" customWidth="1"/>
    <col min="19" max="19" width="9.109375" style="158" customWidth="1"/>
    <col min="20" max="20" width="9.33203125" style="158" bestFit="1" customWidth="1"/>
    <col min="21" max="22" width="9.109375" style="158" customWidth="1"/>
    <col min="23" max="23" width="9.33203125" style="158" bestFit="1" customWidth="1"/>
    <col min="24" max="39" width="9.109375" style="158" customWidth="1"/>
    <col min="40" max="40" width="9.109375" style="159" customWidth="1"/>
    <col min="41" max="71" width="9.109375" style="159" hidden="1" customWidth="1"/>
    <col min="72" max="72" width="9.109375" style="159" customWidth="1"/>
    <col min="73" max="16384" width="9.109375" style="159"/>
  </cols>
  <sheetData>
    <row r="1" spans="1:70" ht="13.8" customHeight="1" x14ac:dyDescent="0.25">
      <c r="A1" s="157"/>
      <c r="B1" s="157"/>
      <c r="O1" s="441" t="s">
        <v>434</v>
      </c>
      <c r="P1" s="442"/>
      <c r="Q1" s="442"/>
      <c r="R1" s="442"/>
      <c r="S1" s="442"/>
      <c r="BO1" s="160" t="s">
        <v>435</v>
      </c>
      <c r="BP1" s="161" t="s">
        <v>436</v>
      </c>
      <c r="BQ1" s="159" t="s">
        <v>110</v>
      </c>
      <c r="BR1" s="162" t="s">
        <v>137</v>
      </c>
    </row>
    <row r="2" spans="1:70" ht="13.8" customHeight="1" x14ac:dyDescent="0.25">
      <c r="A2" s="440" t="str">
        <f ca="1">OFFSET(Summary!C$10,A10,0)</f>
        <v>Checking</v>
      </c>
      <c r="B2" s="433"/>
      <c r="C2" s="73" t="s">
        <v>160</v>
      </c>
      <c r="D2" s="73" t="s">
        <v>164</v>
      </c>
      <c r="E2" s="73" t="s">
        <v>167</v>
      </c>
      <c r="F2" s="73" t="s">
        <v>170</v>
      </c>
      <c r="G2" s="73" t="s">
        <v>173</v>
      </c>
      <c r="H2" s="73" t="s">
        <v>176</v>
      </c>
      <c r="I2" s="73" t="s">
        <v>183</v>
      </c>
      <c r="J2" s="73" t="s">
        <v>190</v>
      </c>
      <c r="K2" s="73" t="s">
        <v>198</v>
      </c>
      <c r="L2" s="73" t="s">
        <v>205</v>
      </c>
      <c r="M2" s="73" t="s">
        <v>210</v>
      </c>
      <c r="N2" s="73" t="s">
        <v>217</v>
      </c>
      <c r="O2" s="431" t="str">
        <f>"Outstanding Transactions From: " &amp; Contents!$C$5 -1</f>
        <v>Outstanding Transactions From: 2024</v>
      </c>
      <c r="P2" s="432"/>
      <c r="Q2" s="432"/>
      <c r="R2" s="432"/>
      <c r="S2" s="433"/>
      <c r="T2" s="431" t="str">
        <f>"Outstanding Transactions From: " &amp; Contents!$C$5 -1</f>
        <v>Outstanding Transactions From: 2024</v>
      </c>
      <c r="U2" s="432"/>
      <c r="V2" s="432"/>
      <c r="W2" s="432"/>
      <c r="X2" s="433"/>
      <c r="Y2" s="431" t="str">
        <f>"Outstanding Transactions From: " &amp; Contents!$C$5 -1</f>
        <v>Outstanding Transactions From: 2024</v>
      </c>
      <c r="Z2" s="432"/>
      <c r="AA2" s="432"/>
      <c r="AB2" s="432"/>
      <c r="AC2" s="433"/>
      <c r="AD2" s="431" t="str">
        <f>"Outstanding Transactions From: " &amp; Contents!$C$5 -1</f>
        <v>Outstanding Transactions From: 2024</v>
      </c>
      <c r="AE2" s="432"/>
      <c r="AF2" s="432"/>
      <c r="AG2" s="432"/>
      <c r="AH2" s="433"/>
      <c r="AI2" s="431" t="str">
        <f>"Outstanding Transactions From: " &amp; Contents!$C$5 -1</f>
        <v>Outstanding Transactions From: 2024</v>
      </c>
      <c r="AJ2" s="432"/>
      <c r="AK2" s="432"/>
      <c r="AL2" s="432"/>
      <c r="AM2" s="433"/>
      <c r="BO2" s="160" t="s">
        <v>437</v>
      </c>
      <c r="BP2" s="161" t="s">
        <v>438</v>
      </c>
      <c r="BQ2" s="159" t="s">
        <v>439</v>
      </c>
      <c r="BR2" s="162" t="s">
        <v>160</v>
      </c>
    </row>
    <row r="3" spans="1:70" x14ac:dyDescent="0.25">
      <c r="A3" s="74" t="s">
        <v>440</v>
      </c>
      <c r="B3" s="80"/>
      <c r="C3" s="75">
        <f ca="1">B6+C10</f>
        <v>-831.66999999999985</v>
      </c>
      <c r="D3" s="75">
        <f t="shared" ref="D3:N3" ca="1" si="0">C3+D10</f>
        <v>-429.3599999999999</v>
      </c>
      <c r="E3" s="75">
        <f t="shared" ca="1" si="0"/>
        <v>-563.15999999999985</v>
      </c>
      <c r="F3" s="75">
        <f t="shared" ca="1" si="0"/>
        <v>-483.15999999999985</v>
      </c>
      <c r="G3" s="75">
        <f t="shared" ca="1" si="0"/>
        <v>-1478.1599999999999</v>
      </c>
      <c r="H3" s="75">
        <f t="shared" ca="1" si="0"/>
        <v>316.55000000000018</v>
      </c>
      <c r="I3" s="75">
        <f t="shared" ca="1" si="0"/>
        <v>123.55000000000018</v>
      </c>
      <c r="J3" s="75">
        <f t="shared" ca="1" si="0"/>
        <v>868.55000000000018</v>
      </c>
      <c r="K3" s="75">
        <f t="shared" ca="1" si="0"/>
        <v>-719.27</v>
      </c>
      <c r="L3" s="75">
        <f t="shared" ca="1" si="0"/>
        <v>1799.73</v>
      </c>
      <c r="M3" s="75">
        <f t="shared" ca="1" si="0"/>
        <v>1799.73</v>
      </c>
      <c r="N3" s="75">
        <f t="shared" ca="1" si="0"/>
        <v>784.43999999999983</v>
      </c>
      <c r="O3" s="76"/>
      <c r="P3" s="77" t="s">
        <v>441</v>
      </c>
      <c r="Q3" s="77" t="s">
        <v>442</v>
      </c>
      <c r="R3" s="77" t="s">
        <v>443</v>
      </c>
      <c r="S3" s="77" t="s">
        <v>444</v>
      </c>
      <c r="T3" s="76"/>
      <c r="U3" s="77" t="s">
        <v>441</v>
      </c>
      <c r="V3" s="77" t="s">
        <v>442</v>
      </c>
      <c r="W3" s="77" t="s">
        <v>443</v>
      </c>
      <c r="X3" s="77" t="s">
        <v>444</v>
      </c>
      <c r="Y3" s="76"/>
      <c r="Z3" s="77" t="s">
        <v>441</v>
      </c>
      <c r="AA3" s="77" t="s">
        <v>442</v>
      </c>
      <c r="AB3" s="77" t="s">
        <v>443</v>
      </c>
      <c r="AC3" s="77" t="s">
        <v>444</v>
      </c>
      <c r="AD3" s="76"/>
      <c r="AE3" s="77" t="s">
        <v>441</v>
      </c>
      <c r="AF3" s="77" t="s">
        <v>442</v>
      </c>
      <c r="AG3" s="77" t="s">
        <v>443</v>
      </c>
      <c r="AH3" s="77" t="s">
        <v>444</v>
      </c>
      <c r="AI3" s="76"/>
      <c r="AJ3" s="77" t="s">
        <v>441</v>
      </c>
      <c r="AK3" s="77" t="s">
        <v>442</v>
      </c>
      <c r="AL3" s="77" t="s">
        <v>443</v>
      </c>
      <c r="AM3" s="77" t="s">
        <v>444</v>
      </c>
      <c r="BO3" s="160"/>
      <c r="BP3" s="160"/>
      <c r="BQ3" s="159" t="s">
        <v>445</v>
      </c>
      <c r="BR3" s="164" t="s">
        <v>164</v>
      </c>
    </row>
    <row r="4" spans="1:70" x14ac:dyDescent="0.25">
      <c r="A4" s="74" t="s">
        <v>446</v>
      </c>
      <c r="B4" s="344"/>
      <c r="C4" s="78" t="s">
        <v>447</v>
      </c>
      <c r="D4" s="78" t="s">
        <v>447</v>
      </c>
      <c r="E4" s="78" t="s">
        <v>447</v>
      </c>
      <c r="F4" s="78" t="s">
        <v>447</v>
      </c>
      <c r="G4" s="78" t="s">
        <v>447</v>
      </c>
      <c r="H4" s="78" t="s">
        <v>447</v>
      </c>
      <c r="I4" s="78" t="s">
        <v>447</v>
      </c>
      <c r="J4" s="78" t="s">
        <v>447</v>
      </c>
      <c r="K4" s="78" t="s">
        <v>447</v>
      </c>
      <c r="L4" s="78" t="s">
        <v>447</v>
      </c>
      <c r="M4" s="78" t="s">
        <v>447</v>
      </c>
      <c r="N4" s="78" t="s">
        <v>447</v>
      </c>
      <c r="O4" s="76">
        <v>1</v>
      </c>
      <c r="P4" s="81"/>
      <c r="Q4" s="82"/>
      <c r="R4" s="83"/>
      <c r="S4" s="81" t="s">
        <v>137</v>
      </c>
      <c r="T4" s="76">
        <v>7</v>
      </c>
      <c r="U4" s="81"/>
      <c r="V4" s="82"/>
      <c r="W4" s="83"/>
      <c r="X4" s="81" t="s">
        <v>137</v>
      </c>
      <c r="Y4" s="76">
        <v>13</v>
      </c>
      <c r="Z4" s="81"/>
      <c r="AA4" s="82"/>
      <c r="AB4" s="83"/>
      <c r="AC4" s="81" t="s">
        <v>137</v>
      </c>
      <c r="AD4" s="76">
        <v>19</v>
      </c>
      <c r="AE4" s="81"/>
      <c r="AF4" s="82"/>
      <c r="AG4" s="83"/>
      <c r="AH4" s="81" t="s">
        <v>137</v>
      </c>
      <c r="AI4" s="76">
        <v>25</v>
      </c>
      <c r="AJ4" s="81"/>
      <c r="AK4" s="82"/>
      <c r="AL4" s="83"/>
      <c r="AM4" s="81" t="s">
        <v>137</v>
      </c>
      <c r="AN4" s="340"/>
      <c r="AO4" s="159">
        <f>30 - (COUNTBLANK(R4:R9)+COUNTBLANK(W4:W9)+COUNTBLANK(AB4:AB9)+COUNTBLANK(AG4:AG9)+COUNTBLANK(AL4:AL9))</f>
        <v>0</v>
      </c>
      <c r="AP4" s="340">
        <f>SUMIF(S4:S9,"=-",R4:R9)+SUMIF(X4:X9,"=-",W4:W9)+SUMIF(AC4:AC9,"=-",AB4:AB9)+SUMIF(AH4:AH9,"=-",AG4:AG9)+SUMIF(AM4:AM9,"=-",AL4:AL9)</f>
        <v>0</v>
      </c>
      <c r="BQ4" s="159" t="s">
        <v>448</v>
      </c>
      <c r="BR4" s="164" t="s">
        <v>167</v>
      </c>
    </row>
    <row r="5" spans="1:70" x14ac:dyDescent="0.25">
      <c r="A5" s="76" t="s">
        <v>449</v>
      </c>
      <c r="B5" s="80"/>
      <c r="C5" s="84"/>
      <c r="D5" s="84"/>
      <c r="E5" s="84"/>
      <c r="F5" s="84"/>
      <c r="G5" s="84"/>
      <c r="H5" s="84"/>
      <c r="I5" s="84"/>
      <c r="J5" s="84"/>
      <c r="K5" s="84"/>
      <c r="L5" s="84"/>
      <c r="M5" s="84"/>
      <c r="N5" s="84"/>
      <c r="O5" s="76">
        <v>2</v>
      </c>
      <c r="P5" s="81"/>
      <c r="Q5" s="82"/>
      <c r="R5" s="83"/>
      <c r="S5" s="81" t="s">
        <v>137</v>
      </c>
      <c r="T5" s="76">
        <v>8</v>
      </c>
      <c r="U5" s="81"/>
      <c r="V5" s="82"/>
      <c r="W5" s="83"/>
      <c r="X5" s="81" t="s">
        <v>137</v>
      </c>
      <c r="Y5" s="76">
        <v>14</v>
      </c>
      <c r="Z5" s="81"/>
      <c r="AA5" s="82"/>
      <c r="AB5" s="83"/>
      <c r="AC5" s="81" t="s">
        <v>137</v>
      </c>
      <c r="AD5" s="76">
        <v>20</v>
      </c>
      <c r="AE5" s="81"/>
      <c r="AF5" s="82"/>
      <c r="AG5" s="83"/>
      <c r="AH5" s="81" t="s">
        <v>137</v>
      </c>
      <c r="AI5" s="76">
        <v>26</v>
      </c>
      <c r="AJ5" s="81"/>
      <c r="AK5" s="82"/>
      <c r="AL5" s="83"/>
      <c r="AM5" s="81" t="s">
        <v>137</v>
      </c>
      <c r="BR5" s="164" t="s">
        <v>170</v>
      </c>
    </row>
    <row r="6" spans="1:70" x14ac:dyDescent="0.25">
      <c r="A6" s="76" t="str">
        <f>"Dec " &amp; Contents!C$5 -1 &amp;  " Statement Balance:"</f>
        <v>Dec 2024 Statement Balance:</v>
      </c>
      <c r="B6" s="347">
        <v>0</v>
      </c>
      <c r="C6" s="78" t="s">
        <v>450</v>
      </c>
      <c r="D6" s="78" t="s">
        <v>450</v>
      </c>
      <c r="E6" s="78" t="s">
        <v>450</v>
      </c>
      <c r="F6" s="78" t="s">
        <v>450</v>
      </c>
      <c r="G6" s="78" t="s">
        <v>450</v>
      </c>
      <c r="H6" s="78" t="s">
        <v>450</v>
      </c>
      <c r="I6" s="78" t="s">
        <v>450</v>
      </c>
      <c r="J6" s="78" t="s">
        <v>450</v>
      </c>
      <c r="K6" s="78" t="s">
        <v>450</v>
      </c>
      <c r="L6" s="78" t="s">
        <v>450</v>
      </c>
      <c r="M6" s="78" t="s">
        <v>450</v>
      </c>
      <c r="N6" s="78" t="s">
        <v>450</v>
      </c>
      <c r="O6" s="76">
        <v>3</v>
      </c>
      <c r="P6" s="81"/>
      <c r="Q6" s="82"/>
      <c r="R6" s="83"/>
      <c r="S6" s="81" t="s">
        <v>137</v>
      </c>
      <c r="T6" s="76">
        <v>9</v>
      </c>
      <c r="U6" s="81"/>
      <c r="V6" s="82"/>
      <c r="W6" s="83"/>
      <c r="X6" s="81" t="s">
        <v>137</v>
      </c>
      <c r="Y6" s="76">
        <v>15</v>
      </c>
      <c r="Z6" s="81"/>
      <c r="AA6" s="82"/>
      <c r="AB6" s="83"/>
      <c r="AC6" s="81" t="s">
        <v>137</v>
      </c>
      <c r="AD6" s="76">
        <v>21</v>
      </c>
      <c r="AE6" s="81"/>
      <c r="AF6" s="82"/>
      <c r="AG6" s="83"/>
      <c r="AH6" s="81" t="s">
        <v>137</v>
      </c>
      <c r="AI6" s="76">
        <v>27</v>
      </c>
      <c r="AJ6" s="81"/>
      <c r="AK6" s="82"/>
      <c r="AL6" s="83"/>
      <c r="AM6" s="81" t="s">
        <v>137</v>
      </c>
      <c r="BR6" s="164" t="s">
        <v>173</v>
      </c>
    </row>
    <row r="7" spans="1:70" x14ac:dyDescent="0.25">
      <c r="A7" s="76" t="s">
        <v>451</v>
      </c>
      <c r="B7" s="80"/>
      <c r="C7" s="79" t="str">
        <f t="shared" ref="C7:N7" si="1">IF(C5&gt;0,C3-C5,"N/A")</f>
        <v>N/A</v>
      </c>
      <c r="D7" s="79" t="str">
        <f t="shared" si="1"/>
        <v>N/A</v>
      </c>
      <c r="E7" s="79" t="str">
        <f t="shared" si="1"/>
        <v>N/A</v>
      </c>
      <c r="F7" s="79" t="str">
        <f t="shared" si="1"/>
        <v>N/A</v>
      </c>
      <c r="G7" s="79" t="str">
        <f t="shared" si="1"/>
        <v>N/A</v>
      </c>
      <c r="H7" s="79" t="str">
        <f t="shared" si="1"/>
        <v>N/A</v>
      </c>
      <c r="I7" s="79" t="str">
        <f t="shared" si="1"/>
        <v>N/A</v>
      </c>
      <c r="J7" s="79" t="str">
        <f t="shared" si="1"/>
        <v>N/A</v>
      </c>
      <c r="K7" s="79" t="str">
        <f t="shared" si="1"/>
        <v>N/A</v>
      </c>
      <c r="L7" s="79" t="str">
        <f t="shared" si="1"/>
        <v>N/A</v>
      </c>
      <c r="M7" s="79" t="str">
        <f t="shared" si="1"/>
        <v>N/A</v>
      </c>
      <c r="N7" s="79" t="str">
        <f t="shared" si="1"/>
        <v>N/A</v>
      </c>
      <c r="O7" s="76">
        <v>4</v>
      </c>
      <c r="P7" s="81"/>
      <c r="Q7" s="82"/>
      <c r="R7" s="83"/>
      <c r="S7" s="81" t="s">
        <v>137</v>
      </c>
      <c r="T7" s="76">
        <v>10</v>
      </c>
      <c r="U7" s="81"/>
      <c r="V7" s="82"/>
      <c r="W7" s="83"/>
      <c r="X7" s="81" t="s">
        <v>137</v>
      </c>
      <c r="Y7" s="76">
        <v>16</v>
      </c>
      <c r="Z7" s="81"/>
      <c r="AA7" s="82"/>
      <c r="AB7" s="83"/>
      <c r="AC7" s="81" t="s">
        <v>137</v>
      </c>
      <c r="AD7" s="76">
        <v>22</v>
      </c>
      <c r="AE7" s="81"/>
      <c r="AF7" s="82"/>
      <c r="AG7" s="83"/>
      <c r="AH7" s="81" t="s">
        <v>137</v>
      </c>
      <c r="AI7" s="76">
        <v>28</v>
      </c>
      <c r="AJ7" s="81"/>
      <c r="AK7" s="82"/>
      <c r="AL7" s="83"/>
      <c r="AM7" s="81" t="s">
        <v>137</v>
      </c>
      <c r="BR7" s="164" t="s">
        <v>176</v>
      </c>
    </row>
    <row r="8" spans="1:70" x14ac:dyDescent="0.25">
      <c r="A8" s="74" t="s">
        <v>452</v>
      </c>
      <c r="B8" s="309"/>
      <c r="C8" s="438" t="s">
        <v>453</v>
      </c>
      <c r="D8" s="437"/>
      <c r="E8" s="439"/>
      <c r="F8" s="436"/>
      <c r="G8" s="436"/>
      <c r="H8" s="436"/>
      <c r="I8" s="436"/>
      <c r="J8" s="436"/>
      <c r="K8" s="436"/>
      <c r="L8" s="436"/>
      <c r="M8" s="436"/>
      <c r="N8" s="437"/>
      <c r="O8" s="76">
        <v>5</v>
      </c>
      <c r="P8" s="81"/>
      <c r="Q8" s="82"/>
      <c r="R8" s="83"/>
      <c r="S8" s="81" t="s">
        <v>137</v>
      </c>
      <c r="T8" s="76">
        <v>11</v>
      </c>
      <c r="U8" s="81"/>
      <c r="V8" s="82"/>
      <c r="W8" s="83"/>
      <c r="X8" s="81" t="s">
        <v>137</v>
      </c>
      <c r="Y8" s="76">
        <v>17</v>
      </c>
      <c r="Z8" s="81"/>
      <c r="AA8" s="82"/>
      <c r="AB8" s="83"/>
      <c r="AC8" s="81" t="s">
        <v>137</v>
      </c>
      <c r="AD8" s="76">
        <v>23</v>
      </c>
      <c r="AE8" s="81"/>
      <c r="AF8" s="82"/>
      <c r="AG8" s="83"/>
      <c r="AH8" s="81" t="s">
        <v>137</v>
      </c>
      <c r="AI8" s="76">
        <v>29</v>
      </c>
      <c r="AJ8" s="81"/>
      <c r="AK8" s="82"/>
      <c r="AL8" s="83"/>
      <c r="AM8" s="81" t="s">
        <v>137</v>
      </c>
      <c r="BR8" s="164" t="s">
        <v>183</v>
      </c>
    </row>
    <row r="9" spans="1:70" x14ac:dyDescent="0.25">
      <c r="A9" s="434" t="s">
        <v>454</v>
      </c>
      <c r="B9" s="432"/>
      <c r="C9" s="435"/>
      <c r="D9" s="436"/>
      <c r="E9" s="436"/>
      <c r="F9" s="436"/>
      <c r="G9" s="436"/>
      <c r="H9" s="436"/>
      <c r="I9" s="436"/>
      <c r="J9" s="436"/>
      <c r="K9" s="436"/>
      <c r="L9" s="436"/>
      <c r="M9" s="436"/>
      <c r="N9" s="437"/>
      <c r="O9" s="76">
        <v>6</v>
      </c>
      <c r="P9" s="81"/>
      <c r="Q9" s="82"/>
      <c r="R9" s="83"/>
      <c r="S9" s="81" t="s">
        <v>137</v>
      </c>
      <c r="T9" s="76">
        <v>12</v>
      </c>
      <c r="U9" s="81"/>
      <c r="V9" s="82"/>
      <c r="W9" s="83"/>
      <c r="X9" s="81" t="s">
        <v>137</v>
      </c>
      <c r="Y9" s="76">
        <v>18</v>
      </c>
      <c r="Z9" s="81"/>
      <c r="AA9" s="82"/>
      <c r="AB9" s="83"/>
      <c r="AC9" s="81" t="s">
        <v>137</v>
      </c>
      <c r="AD9" s="76">
        <v>24</v>
      </c>
      <c r="AE9" s="81"/>
      <c r="AF9" s="82"/>
      <c r="AG9" s="83"/>
      <c r="AH9" s="81" t="s">
        <v>137</v>
      </c>
      <c r="AI9" s="76">
        <v>30</v>
      </c>
      <c r="AJ9" s="81"/>
      <c r="AK9" s="82"/>
      <c r="AL9" s="83"/>
      <c r="AM9" s="81" t="s">
        <v>137</v>
      </c>
      <c r="BR9" s="164" t="s">
        <v>190</v>
      </c>
    </row>
    <row r="10" spans="1:70" hidden="1" x14ac:dyDescent="0.25">
      <c r="A10" s="158">
        <v>0</v>
      </c>
      <c r="C10" s="158">
        <f ca="1">SUMIF(Ledger_Q1!$G$11:$G$110,C2,OFFSET(Ledger_Q1!$BB$11,0,$A10,100,1))+SUMIF(Ledger_Q2!$G$11:$G$110,C2,OFFSET(Ledger_Q2!$BB$11,0,$A10,100,1))+SUMIF(Ledger_Q3!$G$11:$G$110,C2,OFFSET(Ledger_Q3!$BB$11,0,$A10,100,1))+SUMIF(Ledger_Q4!$G$11:$G$110,C2,OFFSET(Ledger_Q4!$BB$11,0,$A10,100,1))+ SUMIF($S4:$S9,C2,$R4:$R9)+ SUMIF($X4:$X9,C2,$W4:$W9)+ SUMIF($AC4:$AC9,C2,$AB4:$AB9)+ SUMIF($AH4:$AH9,C2,$AG4:$AG9)+ SUMIF($AM4:$AM9,C2,$AL4:$AL9)</f>
        <v>-831.66999999999985</v>
      </c>
      <c r="D10" s="158">
        <f ca="1">SUMIF(Ledger_Q1!$G$11:$G$110,D2,OFFSET(Ledger_Q1!$BB$11,0,$A10,100,1))+SUMIF(Ledger_Q2!$G$11:$G$110,D2,OFFSET(Ledger_Q2!$BB$11,0,$A10,100,1))+SUMIF(Ledger_Q3!$G$11:$G$110,D2,OFFSET(Ledger_Q3!$BB$11,0,$A10,100,1))+SUMIF(Ledger_Q4!$G$11:$G$110,D2,OFFSET(Ledger_Q4!$BB$11,0,$A10,100,1))+ SUMIF($S4:$S9,D2,$R4:$R9)+ SUMIF($X4:$X9,D2,$W4:$W9)+ SUMIF($AC4:$AC9,D2,$AB4:$AB9)+ SUMIF($AH4:$AH9,D2,$AG4:$AG9)+ SUMIF($AM4:$AM9,D2,$AL4:$AL9)</f>
        <v>402.30999999999995</v>
      </c>
      <c r="E10" s="158">
        <f ca="1">SUMIF(Ledger_Q1!$G$11:$G$110,E2,OFFSET(Ledger_Q1!$BB$11,0,$A10,100,1))+SUMIF(Ledger_Q2!$G$11:$G$110,E2,OFFSET(Ledger_Q2!$BB$11,0,$A10,100,1))+SUMIF(Ledger_Q3!$G$11:$G$110,E2,OFFSET(Ledger_Q3!$BB$11,0,$A10,100,1))+SUMIF(Ledger_Q4!$G$11:$G$110,E2,OFFSET(Ledger_Q4!$BB$11,0,$A10,100,1))+ SUMIF($S4:$S9,E2,$R4:$R9)+ SUMIF($X4:$X9,E2,$W4:$W9)+ SUMIF($AC4:$AC9,E2,$AB4:$AB9)+ SUMIF($AH4:$AH9,E2,$AG4:$AG9)+ SUMIF($AM4:$AM9,E2,$AL4:$AL9)</f>
        <v>-133.80000000000001</v>
      </c>
      <c r="F10" s="158">
        <f ca="1">SUMIF(Ledger_Q1!$G$11:$G$110,F2,OFFSET(Ledger_Q1!$BB$11,0,$A10,100,1))+SUMIF(Ledger_Q2!$G$11:$G$110,F2,OFFSET(Ledger_Q2!$BB$11,0,$A10,100,1))+SUMIF(Ledger_Q3!$G$11:$G$110,F2,OFFSET(Ledger_Q3!$BB$11,0,$A10,100,1))+SUMIF(Ledger_Q4!$G$11:$G$110,F2,OFFSET(Ledger_Q4!$BB$11,0,$A10,100,1))+ SUMIF($S4:$S9,F2,$R4:$R9)+ SUMIF($X4:$X9,F2,$W4:$W9)+ SUMIF($AC4:$AC9,F2,$AB4:$AB9)+ SUMIF($AH4:$AH9,F2,$AG4:$AG9)+ SUMIF($AM4:$AM9,F2,$AL4:$AL9)</f>
        <v>80</v>
      </c>
      <c r="G10" s="158">
        <f ca="1">SUMIF(Ledger_Q1!$G$11:$G$110,G2,OFFSET(Ledger_Q1!$BB$11,0,$A10,100,1))+SUMIF(Ledger_Q2!$G$11:$G$110,G2,OFFSET(Ledger_Q2!$BB$11,0,$A10,100,1))+SUMIF(Ledger_Q3!$G$11:$G$110,G2,OFFSET(Ledger_Q3!$BB$11,0,$A10,100,1))+SUMIF(Ledger_Q4!$G$11:$G$110,G2,OFFSET(Ledger_Q4!$BB$11,0,$A10,100,1))+ SUMIF($S4:$S9,G2,$R4:$R9)+ SUMIF($X4:$X9,G2,$W4:$W9)+ SUMIF($AC4:$AC9,G2,$AB4:$AB9)+ SUMIF($AH4:$AH9,G2,$AG4:$AG9)+ SUMIF($AM4:$AM9,G2,$AL4:$AL9)</f>
        <v>-995</v>
      </c>
      <c r="H10" s="158">
        <f ca="1">SUMIF(Ledger_Q1!$G$11:$G$110,H2,OFFSET(Ledger_Q1!$BB$11,0,$A10,100,1))+SUMIF(Ledger_Q2!$G$11:$G$110,H2,OFFSET(Ledger_Q2!$BB$11,0,$A10,100,1))+SUMIF(Ledger_Q3!$G$11:$G$110,H2,OFFSET(Ledger_Q3!$BB$11,0,$A10,100,1))+SUMIF(Ledger_Q4!$G$11:$G$110,H2,OFFSET(Ledger_Q4!$BB$11,0,$A10,100,1))+ SUMIF($S4:$S9,H2,$R4:$R9)+ SUMIF($X4:$X9,H2,$W4:$W9)+ SUMIF($AC4:$AC9,H2,$AB4:$AB9)+ SUMIF($AH4:$AH9,H2,$AG4:$AG9)+ SUMIF($AM4:$AM9,H2,$AL4:$AL9)</f>
        <v>1794.71</v>
      </c>
      <c r="I10" s="158">
        <f ca="1">SUMIF(Ledger_Q1!$G$11:$G$110,I2,OFFSET(Ledger_Q1!$BB$11,0,$A10,100,1))+SUMIF(Ledger_Q2!$G$11:$G$110,I2,OFFSET(Ledger_Q2!$BB$11,0,$A10,100,1))+SUMIF(Ledger_Q3!$G$11:$G$110,I2,OFFSET(Ledger_Q3!$BB$11,0,$A10,100,1))+SUMIF(Ledger_Q4!$G$11:$G$110,I2,OFFSET(Ledger_Q4!$BB$11,0,$A10,100,1))+ SUMIF($S4:$S9,I2,$R4:$R9)+ SUMIF($X4:$X9,I2,$W4:$W9)+ SUMIF($AC4:$AC9,I2,$AB4:$AB9)+ SUMIF($AH4:$AH9,I2,$AG4:$AG9)+ SUMIF($AM4:$AM9,I2,$AL4:$AL9)</f>
        <v>-193</v>
      </c>
      <c r="J10" s="158">
        <f ca="1">SUMIF(Ledger_Q1!$G$11:$G$110,J2,OFFSET(Ledger_Q1!$BB$11,0,$A10,100,1))+SUMIF(Ledger_Q2!$G$11:$G$110,J2,OFFSET(Ledger_Q2!$BB$11,0,$A10,100,1))+SUMIF(Ledger_Q3!$G$11:$G$110,J2,OFFSET(Ledger_Q3!$BB$11,0,$A10,100,1))+SUMIF(Ledger_Q4!$G$11:$G$110,J2,OFFSET(Ledger_Q4!$BB$11,0,$A10,100,1))+ SUMIF($S4:$S9,J2,$R4:$R9)+ SUMIF($X4:$X9,J2,$W4:$W9)+ SUMIF($AC4:$AC9,J2,$AB4:$AB9)+ SUMIF($AH4:$AH9,J2,$AG4:$AG9)+ SUMIF($AM4:$AM9,J2,$AL4:$AL9)</f>
        <v>745</v>
      </c>
      <c r="K10" s="158">
        <f ca="1">SUMIF(Ledger_Q1!$G$11:$G$110,K2,OFFSET(Ledger_Q1!$BB$11,0,$A10,100,1))+SUMIF(Ledger_Q2!$G$11:$G$110,K2,OFFSET(Ledger_Q2!$BB$11,0,$A10,100,1))+SUMIF(Ledger_Q3!$G$11:$G$110,K2,OFFSET(Ledger_Q3!$BB$11,0,$A10,100,1))+SUMIF(Ledger_Q4!$G$11:$G$110,K2,OFFSET(Ledger_Q4!$BB$11,0,$A10,100,1))+ SUMIF($S4:$S9,K2,$R4:$R9)+ SUMIF($X4:$X9,K2,$W4:$W9)+ SUMIF($AC4:$AC9,K2,$AB4:$AB9)+ SUMIF($AH4:$AH9,K2,$AG4:$AG9)+ SUMIF($AM4:$AM9,K2,$AL4:$AL9)</f>
        <v>-1587.8200000000002</v>
      </c>
      <c r="L10" s="158">
        <f ca="1">SUMIF(Ledger_Q1!$G$11:$G$110,L2,OFFSET(Ledger_Q1!$BB$11,0,$A10,100,1))+SUMIF(Ledger_Q2!$G$11:$G$110,L2,OFFSET(Ledger_Q2!$BB$11,0,$A10,100,1))+SUMIF(Ledger_Q3!$G$11:$G$110,L2,OFFSET(Ledger_Q3!$BB$11,0,$A10,100,1))+SUMIF(Ledger_Q4!$G$11:$G$110,L2,OFFSET(Ledger_Q4!$BB$11,0,$A10,100,1))+ SUMIF($S4:$S9,L2,$R4:$R9)+ SUMIF($X4:$X9,L2,$W4:$W9)+ SUMIF($AC4:$AC9,L2,$AB4:$AB9)+ SUMIF($AH4:$AH9,L2,$AG4:$AG9)+ SUMIF($AM4:$AM9,L2,$AL4:$AL9)</f>
        <v>2519</v>
      </c>
      <c r="M10" s="158">
        <f ca="1">SUMIF(Ledger_Q1!$G$11:$G$110,M2,OFFSET(Ledger_Q1!$BB$11,0,$A10,100,1))+SUMIF(Ledger_Q2!$G$11:$G$110,M2,OFFSET(Ledger_Q2!$BB$11,0,$A10,100,1))+SUMIF(Ledger_Q3!$G$11:$G$110,M2,OFFSET(Ledger_Q3!$BB$11,0,$A10,100,1))+SUMIF(Ledger_Q4!$G$11:$G$110,M2,OFFSET(Ledger_Q4!$BB$11,0,$A10,100,1))+ SUMIF($S4:$S9,M2,$R4:$R9)+ SUMIF($X4:$X9,M2,$W4:$W9)+ SUMIF($AC4:$AC9,M2,$AB4:$AB9)+ SUMIF($AH4:$AH9,M2,$AG4:$AG9)+ SUMIF($AM4:$AM9,M2,$AL4:$AL9)</f>
        <v>0</v>
      </c>
      <c r="N10" s="158">
        <f ca="1">SUMIF(Ledger_Q1!$G$11:$G$110,N2,OFFSET(Ledger_Q1!$BB$11,0,$A10,100,1))+SUMIF(Ledger_Q2!$G$11:$G$110,N2,OFFSET(Ledger_Q2!$BB$11,0,$A10,100,1))+SUMIF(Ledger_Q3!$G$11:$G$110,N2,OFFSET(Ledger_Q3!$BB$11,0,$A10,100,1))+SUMIF(Ledger_Q4!$G$11:$G$110,N2,OFFSET(Ledger_Q4!$BB$11,0,$A10,100,1))+ SUMIF($S4:$S9,N2,$R4:$R9)+ SUMIF($X4:$X9,N2,$W4:$W9)+ SUMIF($AC4:$AC9,N2,$AB4:$AB9)+ SUMIF($AH4:$AH9,N2,$AG4:$AG9)+ SUMIF($AM4:$AM9,N2,$AL4:$AL9)</f>
        <v>-1015.2900000000002</v>
      </c>
      <c r="R10" s="363">
        <f>SUM(R4:R9)</f>
        <v>0</v>
      </c>
      <c r="W10" s="363">
        <f>SUM(W4:W9)</f>
        <v>0</v>
      </c>
      <c r="AB10" s="363">
        <f>SUM(AB4:AB9)</f>
        <v>0</v>
      </c>
      <c r="AG10" s="363">
        <f>SUM(AG4:AG9)</f>
        <v>0</v>
      </c>
      <c r="AL10" s="363">
        <f>SUM(AL4:AL9)</f>
        <v>0</v>
      </c>
      <c r="BR10" s="164" t="s">
        <v>198</v>
      </c>
    </row>
    <row r="11" spans="1:70" x14ac:dyDescent="0.25">
      <c r="BR11" s="164" t="s">
        <v>205</v>
      </c>
    </row>
    <row r="12" spans="1:70" x14ac:dyDescent="0.25">
      <c r="A12" s="440" t="str">
        <f ca="1">IF(OFFSET(Summary!C$10,A20,0) = "","No Account", OFFSET(Summary!C$10,A20,0))</f>
        <v>Undeposited funds</v>
      </c>
      <c r="B12" s="433"/>
      <c r="C12" s="73" t="s">
        <v>160</v>
      </c>
      <c r="D12" s="73" t="s">
        <v>164</v>
      </c>
      <c r="E12" s="73" t="s">
        <v>167</v>
      </c>
      <c r="F12" s="73" t="s">
        <v>170</v>
      </c>
      <c r="G12" s="73" t="s">
        <v>173</v>
      </c>
      <c r="H12" s="73" t="s">
        <v>176</v>
      </c>
      <c r="I12" s="73" t="s">
        <v>183</v>
      </c>
      <c r="J12" s="73" t="s">
        <v>190</v>
      </c>
      <c r="K12" s="73" t="s">
        <v>198</v>
      </c>
      <c r="L12" s="73" t="s">
        <v>205</v>
      </c>
      <c r="M12" s="73" t="s">
        <v>210</v>
      </c>
      <c r="N12" s="73" t="s">
        <v>217</v>
      </c>
      <c r="O12" s="431" t="str">
        <f>"Outstanding Transactions From: " &amp; Contents!$C$5 -1</f>
        <v>Outstanding Transactions From: 2024</v>
      </c>
      <c r="P12" s="432"/>
      <c r="Q12" s="432"/>
      <c r="R12" s="432"/>
      <c r="S12" s="433"/>
      <c r="T12" s="431" t="str">
        <f>"Outstanding Transactions From: " &amp; Contents!$C$5 -1</f>
        <v>Outstanding Transactions From: 2024</v>
      </c>
      <c r="U12" s="432"/>
      <c r="V12" s="432"/>
      <c r="W12" s="432"/>
      <c r="X12" s="433"/>
      <c r="Y12" s="431" t="str">
        <f>"Outstanding Transactions From: " &amp; Contents!$C$5 -1</f>
        <v>Outstanding Transactions From: 2024</v>
      </c>
      <c r="Z12" s="432"/>
      <c r="AA12" s="432"/>
      <c r="AB12" s="432"/>
      <c r="AC12" s="433"/>
      <c r="AD12" s="431" t="str">
        <f>"Outstanding Transactions From: " &amp; Contents!$C$5 -1</f>
        <v>Outstanding Transactions From: 2024</v>
      </c>
      <c r="AE12" s="432"/>
      <c r="AF12" s="432"/>
      <c r="AG12" s="432"/>
      <c r="AH12" s="433"/>
      <c r="AI12" s="431" t="str">
        <f>"Outstanding Transactions From: " &amp; Contents!$C$5 -1</f>
        <v>Outstanding Transactions From: 2024</v>
      </c>
      <c r="AJ12" s="432"/>
      <c r="AK12" s="432"/>
      <c r="AL12" s="432"/>
      <c r="AM12" s="433"/>
      <c r="BR12" s="164" t="s">
        <v>210</v>
      </c>
    </row>
    <row r="13" spans="1:70" x14ac:dyDescent="0.25">
      <c r="A13" s="74" t="s">
        <v>440</v>
      </c>
      <c r="B13" s="80"/>
      <c r="C13" s="75">
        <f ca="1">B16+C20</f>
        <v>0</v>
      </c>
      <c r="D13" s="75">
        <f t="shared" ref="D13:N13" ca="1" si="2">C13+D20</f>
        <v>0</v>
      </c>
      <c r="E13" s="75">
        <f t="shared" ca="1" si="2"/>
        <v>0</v>
      </c>
      <c r="F13" s="75">
        <f t="shared" ca="1" si="2"/>
        <v>0</v>
      </c>
      <c r="G13" s="75">
        <f t="shared" ca="1" si="2"/>
        <v>0</v>
      </c>
      <c r="H13" s="75">
        <f t="shared" ca="1" si="2"/>
        <v>0</v>
      </c>
      <c r="I13" s="75">
        <f t="shared" ca="1" si="2"/>
        <v>0</v>
      </c>
      <c r="J13" s="75">
        <f t="shared" ca="1" si="2"/>
        <v>0</v>
      </c>
      <c r="K13" s="75">
        <f t="shared" ca="1" si="2"/>
        <v>0</v>
      </c>
      <c r="L13" s="75">
        <f t="shared" ca="1" si="2"/>
        <v>0</v>
      </c>
      <c r="M13" s="75">
        <f t="shared" ca="1" si="2"/>
        <v>0</v>
      </c>
      <c r="N13" s="75">
        <f t="shared" ca="1" si="2"/>
        <v>0</v>
      </c>
      <c r="O13" s="76"/>
      <c r="P13" s="77" t="s">
        <v>441</v>
      </c>
      <c r="Q13" s="77" t="s">
        <v>442</v>
      </c>
      <c r="R13" s="77" t="s">
        <v>443</v>
      </c>
      <c r="S13" s="77" t="s">
        <v>444</v>
      </c>
      <c r="T13" s="76"/>
      <c r="U13" s="77" t="s">
        <v>441</v>
      </c>
      <c r="V13" s="77" t="s">
        <v>442</v>
      </c>
      <c r="W13" s="77" t="s">
        <v>443</v>
      </c>
      <c r="X13" s="77" t="s">
        <v>444</v>
      </c>
      <c r="Y13" s="76"/>
      <c r="Z13" s="77" t="s">
        <v>441</v>
      </c>
      <c r="AA13" s="77" t="s">
        <v>442</v>
      </c>
      <c r="AB13" s="77" t="s">
        <v>443</v>
      </c>
      <c r="AC13" s="77" t="s">
        <v>444</v>
      </c>
      <c r="AD13" s="76"/>
      <c r="AE13" s="77" t="s">
        <v>441</v>
      </c>
      <c r="AF13" s="77" t="s">
        <v>442</v>
      </c>
      <c r="AG13" s="77" t="s">
        <v>443</v>
      </c>
      <c r="AH13" s="77" t="s">
        <v>444</v>
      </c>
      <c r="AI13" s="76"/>
      <c r="AJ13" s="77" t="s">
        <v>441</v>
      </c>
      <c r="AK13" s="77" t="s">
        <v>442</v>
      </c>
      <c r="AL13" s="77" t="s">
        <v>443</v>
      </c>
      <c r="AM13" s="77" t="s">
        <v>444</v>
      </c>
      <c r="BR13" s="164" t="s">
        <v>217</v>
      </c>
    </row>
    <row r="14" spans="1:70" x14ac:dyDescent="0.25">
      <c r="A14" s="74" t="s">
        <v>446</v>
      </c>
      <c r="B14" s="344"/>
      <c r="C14" s="78" t="s">
        <v>447</v>
      </c>
      <c r="D14" s="78" t="s">
        <v>447</v>
      </c>
      <c r="E14" s="78" t="s">
        <v>447</v>
      </c>
      <c r="F14" s="78" t="s">
        <v>447</v>
      </c>
      <c r="G14" s="78" t="s">
        <v>447</v>
      </c>
      <c r="H14" s="78" t="s">
        <v>447</v>
      </c>
      <c r="I14" s="78" t="s">
        <v>447</v>
      </c>
      <c r="J14" s="78" t="s">
        <v>447</v>
      </c>
      <c r="K14" s="78" t="s">
        <v>447</v>
      </c>
      <c r="L14" s="78" t="s">
        <v>447</v>
      </c>
      <c r="M14" s="78" t="s">
        <v>447</v>
      </c>
      <c r="N14" s="78" t="s">
        <v>447</v>
      </c>
      <c r="O14" s="76">
        <v>1</v>
      </c>
      <c r="P14" s="81"/>
      <c r="Q14" s="82"/>
      <c r="R14" s="83"/>
      <c r="S14" s="81" t="s">
        <v>137</v>
      </c>
      <c r="T14" s="76">
        <v>7</v>
      </c>
      <c r="U14" s="81"/>
      <c r="V14" s="82"/>
      <c r="W14" s="83"/>
      <c r="X14" s="81" t="s">
        <v>137</v>
      </c>
      <c r="Y14" s="76">
        <v>13</v>
      </c>
      <c r="Z14" s="81"/>
      <c r="AA14" s="82"/>
      <c r="AB14" s="83"/>
      <c r="AC14" s="81" t="s">
        <v>137</v>
      </c>
      <c r="AD14" s="76">
        <v>19</v>
      </c>
      <c r="AE14" s="81"/>
      <c r="AF14" s="82"/>
      <c r="AG14" s="83"/>
      <c r="AH14" s="81" t="s">
        <v>137</v>
      </c>
      <c r="AI14" s="76">
        <v>25</v>
      </c>
      <c r="AJ14" s="81"/>
      <c r="AK14" s="82"/>
      <c r="AL14" s="83"/>
      <c r="AM14" s="81" t="s">
        <v>137</v>
      </c>
      <c r="AO14" s="159">
        <f>30 - (COUNTBLANK(R14:R19)+COUNTBLANK(W14:W19)+COUNTBLANK(AB14:AB19)+COUNTBLANK(AG14:AG19)+COUNTBLANK(AL14:AL19))</f>
        <v>0</v>
      </c>
      <c r="AP14" s="340">
        <f>SUMIF(S14:S19,"=-",R14:R19)+SUMIF(X14:X19,"=-",W14:W19)+SUMIF(AC14:AC19,"=-",AB14:AB19)+SUMIF(AH14:AH19,"=-",AG14:AG19)+SUMIF(AM14:AM19,"=-",AL14:AL19)</f>
        <v>0</v>
      </c>
      <c r="BR14" s="164" t="s">
        <v>455</v>
      </c>
    </row>
    <row r="15" spans="1:70" x14ac:dyDescent="0.25">
      <c r="A15" s="76" t="s">
        <v>449</v>
      </c>
      <c r="B15" s="80"/>
      <c r="C15" s="84"/>
      <c r="D15" s="84"/>
      <c r="E15" s="84"/>
      <c r="F15" s="84"/>
      <c r="G15" s="84"/>
      <c r="H15" s="84"/>
      <c r="I15" s="84"/>
      <c r="J15" s="84"/>
      <c r="K15" s="84"/>
      <c r="L15" s="84"/>
      <c r="M15" s="84"/>
      <c r="N15" s="84"/>
      <c r="O15" s="76">
        <v>2</v>
      </c>
      <c r="P15" s="81"/>
      <c r="Q15" s="82"/>
      <c r="R15" s="83"/>
      <c r="S15" s="81" t="s">
        <v>137</v>
      </c>
      <c r="T15" s="76">
        <v>8</v>
      </c>
      <c r="U15" s="81"/>
      <c r="V15" s="82"/>
      <c r="W15" s="83"/>
      <c r="X15" s="81" t="s">
        <v>137</v>
      </c>
      <c r="Y15" s="76">
        <v>14</v>
      </c>
      <c r="Z15" s="81"/>
      <c r="AA15" s="82"/>
      <c r="AB15" s="83"/>
      <c r="AC15" s="81" t="s">
        <v>137</v>
      </c>
      <c r="AD15" s="76">
        <v>20</v>
      </c>
      <c r="AE15" s="81"/>
      <c r="AF15" s="82"/>
      <c r="AG15" s="83"/>
      <c r="AH15" s="81" t="s">
        <v>137</v>
      </c>
      <c r="AI15" s="76">
        <v>26</v>
      </c>
      <c r="AJ15" s="81"/>
      <c r="AK15" s="82"/>
      <c r="AL15" s="83"/>
      <c r="AM15" s="81" t="s">
        <v>137</v>
      </c>
    </row>
    <row r="16" spans="1:70" x14ac:dyDescent="0.25">
      <c r="A16" s="76" t="str">
        <f>"Dec " &amp; Contents!C$5 -1 &amp;  " Statement Balance:"</f>
        <v>Dec 2024 Statement Balance:</v>
      </c>
      <c r="B16" s="347">
        <v>0</v>
      </c>
      <c r="C16" s="78" t="s">
        <v>450</v>
      </c>
      <c r="D16" s="78" t="s">
        <v>450</v>
      </c>
      <c r="E16" s="78" t="s">
        <v>450</v>
      </c>
      <c r="F16" s="78" t="s">
        <v>450</v>
      </c>
      <c r="G16" s="78" t="s">
        <v>450</v>
      </c>
      <c r="H16" s="78" t="s">
        <v>450</v>
      </c>
      <c r="I16" s="78" t="s">
        <v>450</v>
      </c>
      <c r="J16" s="78" t="s">
        <v>450</v>
      </c>
      <c r="K16" s="78" t="s">
        <v>450</v>
      </c>
      <c r="L16" s="78" t="s">
        <v>450</v>
      </c>
      <c r="M16" s="78" t="s">
        <v>450</v>
      </c>
      <c r="N16" s="78" t="s">
        <v>450</v>
      </c>
      <c r="O16" s="76">
        <v>3</v>
      </c>
      <c r="P16" s="81"/>
      <c r="Q16" s="82"/>
      <c r="R16" s="83"/>
      <c r="S16" s="81" t="s">
        <v>137</v>
      </c>
      <c r="T16" s="76">
        <v>9</v>
      </c>
      <c r="U16" s="81"/>
      <c r="V16" s="82"/>
      <c r="W16" s="83"/>
      <c r="X16" s="81" t="s">
        <v>137</v>
      </c>
      <c r="Y16" s="76">
        <v>15</v>
      </c>
      <c r="Z16" s="81"/>
      <c r="AA16" s="82"/>
      <c r="AB16" s="83"/>
      <c r="AC16" s="81" t="s">
        <v>137</v>
      </c>
      <c r="AD16" s="76">
        <v>21</v>
      </c>
      <c r="AE16" s="81"/>
      <c r="AF16" s="82"/>
      <c r="AG16" s="83"/>
      <c r="AH16" s="81" t="s">
        <v>137</v>
      </c>
      <c r="AI16" s="76">
        <v>27</v>
      </c>
      <c r="AJ16" s="81"/>
      <c r="AK16" s="82"/>
      <c r="AL16" s="83"/>
      <c r="AM16" s="81" t="s">
        <v>137</v>
      </c>
    </row>
    <row r="17" spans="1:42" x14ac:dyDescent="0.25">
      <c r="A17" s="76" t="s">
        <v>451</v>
      </c>
      <c r="B17" s="80"/>
      <c r="C17" s="79" t="str">
        <f t="shared" ref="C17:N17" si="3">IF(C15&gt;0,C13-C15,"N/A")</f>
        <v>N/A</v>
      </c>
      <c r="D17" s="79" t="str">
        <f t="shared" si="3"/>
        <v>N/A</v>
      </c>
      <c r="E17" s="79" t="str">
        <f t="shared" si="3"/>
        <v>N/A</v>
      </c>
      <c r="F17" s="79" t="str">
        <f t="shared" si="3"/>
        <v>N/A</v>
      </c>
      <c r="G17" s="79" t="str">
        <f t="shared" si="3"/>
        <v>N/A</v>
      </c>
      <c r="H17" s="79" t="str">
        <f t="shared" si="3"/>
        <v>N/A</v>
      </c>
      <c r="I17" s="79" t="str">
        <f t="shared" si="3"/>
        <v>N/A</v>
      </c>
      <c r="J17" s="79" t="str">
        <f t="shared" si="3"/>
        <v>N/A</v>
      </c>
      <c r="K17" s="79" t="str">
        <f t="shared" si="3"/>
        <v>N/A</v>
      </c>
      <c r="L17" s="79" t="str">
        <f t="shared" si="3"/>
        <v>N/A</v>
      </c>
      <c r="M17" s="79" t="str">
        <f t="shared" si="3"/>
        <v>N/A</v>
      </c>
      <c r="N17" s="79" t="str">
        <f t="shared" si="3"/>
        <v>N/A</v>
      </c>
      <c r="O17" s="76">
        <v>4</v>
      </c>
      <c r="P17" s="81"/>
      <c r="Q17" s="82"/>
      <c r="R17" s="83"/>
      <c r="S17" s="81" t="s">
        <v>137</v>
      </c>
      <c r="T17" s="76">
        <v>10</v>
      </c>
      <c r="U17" s="81"/>
      <c r="V17" s="82"/>
      <c r="W17" s="83"/>
      <c r="X17" s="81" t="s">
        <v>137</v>
      </c>
      <c r="Y17" s="76">
        <v>16</v>
      </c>
      <c r="Z17" s="81"/>
      <c r="AA17" s="82"/>
      <c r="AB17" s="83"/>
      <c r="AC17" s="81" t="s">
        <v>137</v>
      </c>
      <c r="AD17" s="76">
        <v>22</v>
      </c>
      <c r="AE17" s="81"/>
      <c r="AF17" s="82"/>
      <c r="AG17" s="83"/>
      <c r="AH17" s="81" t="s">
        <v>137</v>
      </c>
      <c r="AI17" s="76">
        <v>28</v>
      </c>
      <c r="AJ17" s="81"/>
      <c r="AK17" s="82"/>
      <c r="AL17" s="83"/>
      <c r="AM17" s="81" t="s">
        <v>137</v>
      </c>
    </row>
    <row r="18" spans="1:42" x14ac:dyDescent="0.25">
      <c r="A18" s="74" t="s">
        <v>452</v>
      </c>
      <c r="B18" s="309"/>
      <c r="C18" s="438" t="s">
        <v>453</v>
      </c>
      <c r="D18" s="437"/>
      <c r="E18" s="439"/>
      <c r="F18" s="436"/>
      <c r="G18" s="436"/>
      <c r="H18" s="436"/>
      <c r="I18" s="436"/>
      <c r="J18" s="436"/>
      <c r="K18" s="436"/>
      <c r="L18" s="436"/>
      <c r="M18" s="436"/>
      <c r="N18" s="437"/>
      <c r="O18" s="76">
        <v>5</v>
      </c>
      <c r="P18" s="81"/>
      <c r="Q18" s="82"/>
      <c r="R18" s="83"/>
      <c r="S18" s="81" t="s">
        <v>137</v>
      </c>
      <c r="T18" s="76">
        <v>11</v>
      </c>
      <c r="U18" s="81"/>
      <c r="V18" s="82"/>
      <c r="W18" s="83"/>
      <c r="X18" s="81" t="s">
        <v>137</v>
      </c>
      <c r="Y18" s="76">
        <v>17</v>
      </c>
      <c r="Z18" s="81"/>
      <c r="AA18" s="82"/>
      <c r="AB18" s="83"/>
      <c r="AC18" s="81" t="s">
        <v>137</v>
      </c>
      <c r="AD18" s="76">
        <v>23</v>
      </c>
      <c r="AE18" s="81"/>
      <c r="AF18" s="82"/>
      <c r="AG18" s="83"/>
      <c r="AH18" s="81" t="s">
        <v>137</v>
      </c>
      <c r="AI18" s="76">
        <v>29</v>
      </c>
      <c r="AJ18" s="81"/>
      <c r="AK18" s="82"/>
      <c r="AL18" s="83"/>
      <c r="AM18" s="81" t="s">
        <v>137</v>
      </c>
    </row>
    <row r="19" spans="1:42" x14ac:dyDescent="0.25">
      <c r="A19" s="434" t="s">
        <v>454</v>
      </c>
      <c r="B19" s="432"/>
      <c r="C19" s="435"/>
      <c r="D19" s="436"/>
      <c r="E19" s="436"/>
      <c r="F19" s="436"/>
      <c r="G19" s="436"/>
      <c r="H19" s="436"/>
      <c r="I19" s="436"/>
      <c r="J19" s="436"/>
      <c r="K19" s="436"/>
      <c r="L19" s="436"/>
      <c r="M19" s="436"/>
      <c r="N19" s="437"/>
      <c r="O19" s="76">
        <v>6</v>
      </c>
      <c r="P19" s="81"/>
      <c r="Q19" s="82"/>
      <c r="R19" s="83"/>
      <c r="S19" s="81" t="s">
        <v>137</v>
      </c>
      <c r="T19" s="76">
        <v>12</v>
      </c>
      <c r="U19" s="81"/>
      <c r="V19" s="82"/>
      <c r="W19" s="83"/>
      <c r="X19" s="81" t="s">
        <v>137</v>
      </c>
      <c r="Y19" s="76">
        <v>18</v>
      </c>
      <c r="Z19" s="81"/>
      <c r="AA19" s="82"/>
      <c r="AB19" s="83"/>
      <c r="AC19" s="81" t="s">
        <v>137</v>
      </c>
      <c r="AD19" s="76">
        <v>24</v>
      </c>
      <c r="AE19" s="81"/>
      <c r="AF19" s="82"/>
      <c r="AG19" s="83"/>
      <c r="AH19" s="81" t="s">
        <v>137</v>
      </c>
      <c r="AI19" s="76">
        <v>30</v>
      </c>
      <c r="AJ19" s="81"/>
      <c r="AK19" s="82"/>
      <c r="AL19" s="83"/>
      <c r="AM19" s="81" t="s">
        <v>137</v>
      </c>
    </row>
    <row r="20" spans="1:42" hidden="1" x14ac:dyDescent="0.25">
      <c r="A20" s="158">
        <f>A10+1</f>
        <v>1</v>
      </c>
      <c r="C20" s="158">
        <f ca="1">SUMIF(Ledger_Q1!$G$11:$G$110,C12,OFFSET(Ledger_Q1!$BB$11,0,$A20,100,1))+SUMIF(Ledger_Q2!$G$11:$G$110,C12,OFFSET(Ledger_Q2!$BB$11,0,$A20,100,1))+SUMIF(Ledger_Q3!$G$11:$G$110,C12,OFFSET(Ledger_Q3!$BB$11,0,$A20,100,1))+SUMIF(Ledger_Q4!$G$11:$G$110,C12,OFFSET(Ledger_Q4!$BB$11,0,$A20,100,1))+ SUMIF($S14:$S19,C12,$R14:$R19)+ SUMIF($X14:$X19,C12,$W14:$W19)+ SUMIF($AC14:$AC19,C12,$AB14:$AB19)+ SUMIF($AH14:$AH19,C12,$AG14:$AG19)+ SUMIF($AM14:$AM19,C12,$AL14:$AL19)</f>
        <v>0</v>
      </c>
      <c r="D20" s="158">
        <f ca="1">SUMIF(Ledger_Q1!$G$11:$G$110,D12,OFFSET(Ledger_Q1!$BB$11,0,$A20,100,1))+SUMIF(Ledger_Q2!$G$11:$G$110,D12,OFFSET(Ledger_Q2!$BB$11,0,$A20,100,1))+SUMIF(Ledger_Q3!$G$11:$G$110,D12,OFFSET(Ledger_Q3!$BB$11,0,$A20,100,1))+SUMIF(Ledger_Q4!$G$11:$G$110,D12,OFFSET(Ledger_Q4!$BB$11,0,$A20,100,1))+ SUMIF($S14:$S19,D12,$R14:$R19)+ SUMIF($X14:$X19,D12,$W14:$W19)+ SUMIF($AC14:$AC19,D12,$AB14:$AB19)+ SUMIF($AH14:$AH19,D12,$AG14:$AG19)+ SUMIF($AM14:$AM19,D12,$AL14:$AL19)</f>
        <v>0</v>
      </c>
      <c r="E20" s="158">
        <f ca="1">SUMIF(Ledger_Q1!$G$11:$G$110,E12,OFFSET(Ledger_Q1!$BB$11,0,$A20,100,1))+SUMIF(Ledger_Q2!$G$11:$G$110,E12,OFFSET(Ledger_Q2!$BB$11,0,$A20,100,1))+SUMIF(Ledger_Q3!$G$11:$G$110,E12,OFFSET(Ledger_Q3!$BB$11,0,$A20,100,1))+SUMIF(Ledger_Q4!$G$11:$G$110,E12,OFFSET(Ledger_Q4!$BB$11,0,$A20,100,1))+ SUMIF($S14:$S19,E12,$R14:$R19)+ SUMIF($X14:$X19,E12,$W14:$W19)+ SUMIF($AC14:$AC19,E12,$AB14:$AB19)+ SUMIF($AH14:$AH19,E12,$AG14:$AG19)+ SUMIF($AM14:$AM19,E12,$AL14:$AL19)</f>
        <v>0</v>
      </c>
      <c r="F20" s="158">
        <f ca="1">SUMIF(Ledger_Q1!$G$11:$G$110,F12,OFFSET(Ledger_Q1!$BB$11,0,$A20,100,1))+SUMIF(Ledger_Q2!$G$11:$G$110,F12,OFFSET(Ledger_Q2!$BB$11,0,$A20,100,1))+SUMIF(Ledger_Q3!$G$11:$G$110,F12,OFFSET(Ledger_Q3!$BB$11,0,$A20,100,1))+SUMIF(Ledger_Q4!$G$11:$G$110,F12,OFFSET(Ledger_Q4!$BB$11,0,$A20,100,1))+ SUMIF($S14:$S19,F12,$R14:$R19)+ SUMIF($X14:$X19,F12,$W14:$W19)+ SUMIF($AC14:$AC19,F12,$AB14:$AB19)+ SUMIF($AH14:$AH19,F12,$AG14:$AG19)+ SUMIF($AM14:$AM19,F12,$AL14:$AL19)</f>
        <v>0</v>
      </c>
      <c r="G20" s="158">
        <f ca="1">SUMIF(Ledger_Q1!$G$11:$G$110,G12,OFFSET(Ledger_Q1!$BB$11,0,$A20,100,1))+SUMIF(Ledger_Q2!$G$11:$G$110,G12,OFFSET(Ledger_Q2!$BB$11,0,$A20,100,1))+SUMIF(Ledger_Q3!$G$11:$G$110,G12,OFFSET(Ledger_Q3!$BB$11,0,$A20,100,1))+SUMIF(Ledger_Q4!$G$11:$G$110,G12,OFFSET(Ledger_Q4!$BB$11,0,$A20,100,1))+ SUMIF($S14:$S19,G12,$R14:$R19)+ SUMIF($X14:$X19,G12,$W14:$W19)+ SUMIF($AC14:$AC19,G12,$AB14:$AB19)+ SUMIF($AH14:$AH19,G12,$AG14:$AG19)+ SUMIF($AM14:$AM19,G12,$AL14:$AL19)</f>
        <v>0</v>
      </c>
      <c r="H20" s="158">
        <f ca="1">SUMIF(Ledger_Q1!$G$11:$G$110,H12,OFFSET(Ledger_Q1!$BB$11,0,$A20,100,1))+SUMIF(Ledger_Q2!$G$11:$G$110,H12,OFFSET(Ledger_Q2!$BB$11,0,$A20,100,1))+SUMIF(Ledger_Q3!$G$11:$G$110,H12,OFFSET(Ledger_Q3!$BB$11,0,$A20,100,1))+SUMIF(Ledger_Q4!$G$11:$G$110,H12,OFFSET(Ledger_Q4!$BB$11,0,$A20,100,1))+ SUMIF($S14:$S19,H12,$R14:$R19)+ SUMIF($X14:$X19,H12,$W14:$W19)+ SUMIF($AC14:$AC19,H12,$AB14:$AB19)+ SUMIF($AH14:$AH19,H12,$AG14:$AG19)+ SUMIF($AM14:$AM19,H12,$AL14:$AL19)</f>
        <v>0</v>
      </c>
      <c r="I20" s="158">
        <f ca="1">SUMIF(Ledger_Q1!$G$11:$G$110,I12,OFFSET(Ledger_Q1!$BB$11,0,$A20,100,1))+SUMIF(Ledger_Q2!$G$11:$G$110,I12,OFFSET(Ledger_Q2!$BB$11,0,$A20,100,1))+SUMIF(Ledger_Q3!$G$11:$G$110,I12,OFFSET(Ledger_Q3!$BB$11,0,$A20,100,1))+SUMIF(Ledger_Q4!$G$11:$G$110,I12,OFFSET(Ledger_Q4!$BB$11,0,$A20,100,1))+ SUMIF($S14:$S19,I12,$R14:$R19)+ SUMIF($X14:$X19,I12,$W14:$W19)+ SUMIF($AC14:$AC19,I12,$AB14:$AB19)+ SUMIF($AH14:$AH19,I12,$AG14:$AG19)+ SUMIF($AM14:$AM19,I12,$AL14:$AL19)</f>
        <v>0</v>
      </c>
      <c r="J20" s="158">
        <f ca="1">SUMIF(Ledger_Q1!$G$11:$G$110,J12,OFFSET(Ledger_Q1!$BB$11,0,$A20,100,1))+SUMIF(Ledger_Q2!$G$11:$G$110,J12,OFFSET(Ledger_Q2!$BB$11,0,$A20,100,1))+SUMIF(Ledger_Q3!$G$11:$G$110,J12,OFFSET(Ledger_Q3!$BB$11,0,$A20,100,1))+SUMIF(Ledger_Q4!$G$11:$G$110,J12,OFFSET(Ledger_Q4!$BB$11,0,$A20,100,1))+ SUMIF($S14:$S19,J12,$R14:$R19)+ SUMIF($X14:$X19,J12,$W14:$W19)+ SUMIF($AC14:$AC19,J12,$AB14:$AB19)+ SUMIF($AH14:$AH19,J12,$AG14:$AG19)+ SUMIF($AM14:$AM19,J12,$AL14:$AL19)</f>
        <v>0</v>
      </c>
      <c r="K20" s="158">
        <f ca="1">SUMIF(Ledger_Q1!$G$11:$G$110,K12,OFFSET(Ledger_Q1!$BB$11,0,$A20,100,1))+SUMIF(Ledger_Q2!$G$11:$G$110,K12,OFFSET(Ledger_Q2!$BB$11,0,$A20,100,1))+SUMIF(Ledger_Q3!$G$11:$G$110,K12,OFFSET(Ledger_Q3!$BB$11,0,$A20,100,1))+SUMIF(Ledger_Q4!$G$11:$G$110,K12,OFFSET(Ledger_Q4!$BB$11,0,$A20,100,1))+ SUMIF($S14:$S19,K12,$R14:$R19)+ SUMIF($X14:$X19,K12,$W14:$W19)+ SUMIF($AC14:$AC19,K12,$AB14:$AB19)+ SUMIF($AH14:$AH19,K12,$AG14:$AG19)+ SUMIF($AM14:$AM19,K12,$AL14:$AL19)</f>
        <v>0</v>
      </c>
      <c r="L20" s="158">
        <f ca="1">SUMIF(Ledger_Q1!$G$11:$G$110,L12,OFFSET(Ledger_Q1!$BB$11,0,$A20,100,1))+SUMIF(Ledger_Q2!$G$11:$G$110,L12,OFFSET(Ledger_Q2!$BB$11,0,$A20,100,1))+SUMIF(Ledger_Q3!$G$11:$G$110,L12,OFFSET(Ledger_Q3!$BB$11,0,$A20,100,1))+SUMIF(Ledger_Q4!$G$11:$G$110,L12,OFFSET(Ledger_Q4!$BB$11,0,$A20,100,1))+ SUMIF($S14:$S19,L12,$R14:$R19)+ SUMIF($X14:$X19,L12,$W14:$W19)+ SUMIF($AC14:$AC19,L12,$AB14:$AB19)+ SUMIF($AH14:$AH19,L12,$AG14:$AG19)+ SUMIF($AM14:$AM19,L12,$AL14:$AL19)</f>
        <v>0</v>
      </c>
      <c r="M20" s="158">
        <f ca="1">SUMIF(Ledger_Q1!$G$11:$G$110,M12,OFFSET(Ledger_Q1!$BB$11,0,$A20,100,1))+SUMIF(Ledger_Q2!$G$11:$G$110,M12,OFFSET(Ledger_Q2!$BB$11,0,$A20,100,1))+SUMIF(Ledger_Q3!$G$11:$G$110,M12,OFFSET(Ledger_Q3!$BB$11,0,$A20,100,1))+SUMIF(Ledger_Q4!$G$11:$G$110,M12,OFFSET(Ledger_Q4!$BB$11,0,$A20,100,1))+ SUMIF($S14:$S19,M12,$R14:$R19)+ SUMIF($X14:$X19,M12,$W14:$W19)+ SUMIF($AC14:$AC19,M12,$AB14:$AB19)+ SUMIF($AH14:$AH19,M12,$AG14:$AG19)+ SUMIF($AM14:$AM19,M12,$AL14:$AL19)</f>
        <v>0</v>
      </c>
      <c r="N20" s="158">
        <f ca="1">SUMIF(Ledger_Q1!$G$11:$G$110,N12,OFFSET(Ledger_Q1!$BB$11,0,$A20,100,1))+SUMIF(Ledger_Q2!$G$11:$G$110,N12,OFFSET(Ledger_Q2!$BB$11,0,$A20,100,1))+SUMIF(Ledger_Q3!$G$11:$G$110,N12,OFFSET(Ledger_Q3!$BB$11,0,$A20,100,1))+SUMIF(Ledger_Q4!$G$11:$G$110,N12,OFFSET(Ledger_Q4!$BB$11,0,$A20,100,1))+ SUMIF($S14:$S19,N12,$R14:$R19)+ SUMIF($X14:$X19,N12,$W14:$W19)+ SUMIF($AC14:$AC19,N12,$AB14:$AB19)+ SUMIF($AH14:$AH19,N12,$AG14:$AG19)+ SUMIF($AM14:$AM19,N12,$AL14:$AL19)</f>
        <v>0</v>
      </c>
      <c r="R20" s="363">
        <f>SUM(R14:R19)</f>
        <v>0</v>
      </c>
      <c r="W20" s="363">
        <f>SUM(W14:W19)</f>
        <v>0</v>
      </c>
      <c r="AB20" s="363">
        <f>SUM(AB14:AB19)</f>
        <v>0</v>
      </c>
      <c r="AG20" s="363">
        <f>SUM(AG14:AG19)</f>
        <v>0</v>
      </c>
      <c r="AL20" s="363">
        <f>SUM(AL14:AL19)</f>
        <v>0</v>
      </c>
    </row>
    <row r="21" spans="1:42" hidden="1" x14ac:dyDescent="0.25"/>
    <row r="22" spans="1:42" hidden="1" x14ac:dyDescent="0.25">
      <c r="A22" s="440" t="str">
        <f ca="1">IF(OFFSET(Summary!C$10,A30,0) = "","No Account", OFFSET(Summary!C$10,A30,0))</f>
        <v>No Account</v>
      </c>
      <c r="B22" s="433"/>
      <c r="C22" s="73" t="s">
        <v>160</v>
      </c>
      <c r="D22" s="73" t="s">
        <v>164</v>
      </c>
      <c r="E22" s="73" t="s">
        <v>167</v>
      </c>
      <c r="F22" s="73" t="s">
        <v>170</v>
      </c>
      <c r="G22" s="73" t="s">
        <v>173</v>
      </c>
      <c r="H22" s="73" t="s">
        <v>176</v>
      </c>
      <c r="I22" s="73" t="s">
        <v>183</v>
      </c>
      <c r="J22" s="73" t="s">
        <v>190</v>
      </c>
      <c r="K22" s="73" t="s">
        <v>198</v>
      </c>
      <c r="L22" s="73" t="s">
        <v>205</v>
      </c>
      <c r="M22" s="73" t="s">
        <v>210</v>
      </c>
      <c r="N22" s="73" t="s">
        <v>217</v>
      </c>
      <c r="O22" s="431" t="str">
        <f>"Outstanding Transactions From: " &amp; Contents!$C$5 -1</f>
        <v>Outstanding Transactions From: 2024</v>
      </c>
      <c r="P22" s="432"/>
      <c r="Q22" s="432"/>
      <c r="R22" s="432"/>
      <c r="S22" s="433"/>
      <c r="T22" s="431" t="str">
        <f>"Outstanding Transactions From: " &amp; Contents!$C$5 -1</f>
        <v>Outstanding Transactions From: 2024</v>
      </c>
      <c r="U22" s="432"/>
      <c r="V22" s="432"/>
      <c r="W22" s="432"/>
      <c r="X22" s="433"/>
      <c r="Y22" s="431" t="str">
        <f>"Outstanding Transactions From: " &amp; Contents!$C$5 -1</f>
        <v>Outstanding Transactions From: 2024</v>
      </c>
      <c r="Z22" s="432"/>
      <c r="AA22" s="432"/>
      <c r="AB22" s="432"/>
      <c r="AC22" s="433"/>
      <c r="AD22" s="431" t="str">
        <f>"Outstanding Transactions From: " &amp; Contents!$C$5 -1</f>
        <v>Outstanding Transactions From: 2024</v>
      </c>
      <c r="AE22" s="432"/>
      <c r="AF22" s="432"/>
      <c r="AG22" s="432"/>
      <c r="AH22" s="433"/>
      <c r="AI22" s="431" t="str">
        <f>"Outstanding Transactions From: " &amp; Contents!$C$5 -1</f>
        <v>Outstanding Transactions From: 2024</v>
      </c>
      <c r="AJ22" s="432"/>
      <c r="AK22" s="432"/>
      <c r="AL22" s="432"/>
      <c r="AM22" s="433"/>
    </row>
    <row r="23" spans="1:42" hidden="1" x14ac:dyDescent="0.25">
      <c r="A23" s="74" t="s">
        <v>440</v>
      </c>
      <c r="B23" s="80"/>
      <c r="C23" s="75">
        <f ca="1">B26+C30</f>
        <v>0</v>
      </c>
      <c r="D23" s="75">
        <f t="shared" ref="D23:N23" ca="1" si="4">C23+D30</f>
        <v>0</v>
      </c>
      <c r="E23" s="75">
        <f t="shared" ca="1" si="4"/>
        <v>0</v>
      </c>
      <c r="F23" s="75">
        <f t="shared" ca="1" si="4"/>
        <v>0</v>
      </c>
      <c r="G23" s="75">
        <f t="shared" ca="1" si="4"/>
        <v>0</v>
      </c>
      <c r="H23" s="75">
        <f t="shared" ca="1" si="4"/>
        <v>0</v>
      </c>
      <c r="I23" s="75">
        <f t="shared" ca="1" si="4"/>
        <v>0</v>
      </c>
      <c r="J23" s="75">
        <f t="shared" ca="1" si="4"/>
        <v>0</v>
      </c>
      <c r="K23" s="75">
        <f t="shared" ca="1" si="4"/>
        <v>0</v>
      </c>
      <c r="L23" s="75">
        <f t="shared" ca="1" si="4"/>
        <v>0</v>
      </c>
      <c r="M23" s="75">
        <f t="shared" ca="1" si="4"/>
        <v>0</v>
      </c>
      <c r="N23" s="75">
        <f t="shared" ca="1" si="4"/>
        <v>0</v>
      </c>
      <c r="O23" s="76"/>
      <c r="P23" s="77" t="s">
        <v>441</v>
      </c>
      <c r="Q23" s="77" t="s">
        <v>442</v>
      </c>
      <c r="R23" s="77" t="s">
        <v>443</v>
      </c>
      <c r="S23" s="77" t="s">
        <v>444</v>
      </c>
      <c r="T23" s="76"/>
      <c r="U23" s="77" t="s">
        <v>441</v>
      </c>
      <c r="V23" s="77" t="s">
        <v>442</v>
      </c>
      <c r="W23" s="77" t="s">
        <v>443</v>
      </c>
      <c r="X23" s="77" t="s">
        <v>444</v>
      </c>
      <c r="Y23" s="76"/>
      <c r="Z23" s="77" t="s">
        <v>441</v>
      </c>
      <c r="AA23" s="77" t="s">
        <v>442</v>
      </c>
      <c r="AB23" s="77" t="s">
        <v>443</v>
      </c>
      <c r="AC23" s="77" t="s">
        <v>444</v>
      </c>
      <c r="AD23" s="76"/>
      <c r="AE23" s="77" t="s">
        <v>441</v>
      </c>
      <c r="AF23" s="77" t="s">
        <v>442</v>
      </c>
      <c r="AG23" s="77" t="s">
        <v>443</v>
      </c>
      <c r="AH23" s="77" t="s">
        <v>444</v>
      </c>
      <c r="AI23" s="76"/>
      <c r="AJ23" s="77" t="s">
        <v>441</v>
      </c>
      <c r="AK23" s="77" t="s">
        <v>442</v>
      </c>
      <c r="AL23" s="77" t="s">
        <v>443</v>
      </c>
      <c r="AM23" s="77" t="s">
        <v>444</v>
      </c>
    </row>
    <row r="24" spans="1:42" hidden="1" x14ac:dyDescent="0.25">
      <c r="A24" s="74" t="s">
        <v>446</v>
      </c>
      <c r="B24" s="344"/>
      <c r="C24" s="78" t="s">
        <v>447</v>
      </c>
      <c r="D24" s="78" t="s">
        <v>447</v>
      </c>
      <c r="E24" s="78" t="s">
        <v>447</v>
      </c>
      <c r="F24" s="78" t="s">
        <v>447</v>
      </c>
      <c r="G24" s="78" t="s">
        <v>447</v>
      </c>
      <c r="H24" s="78" t="s">
        <v>447</v>
      </c>
      <c r="I24" s="78" t="s">
        <v>447</v>
      </c>
      <c r="J24" s="78" t="s">
        <v>447</v>
      </c>
      <c r="K24" s="78" t="s">
        <v>447</v>
      </c>
      <c r="L24" s="78" t="s">
        <v>447</v>
      </c>
      <c r="M24" s="78" t="s">
        <v>447</v>
      </c>
      <c r="N24" s="78" t="s">
        <v>447</v>
      </c>
      <c r="O24" s="76">
        <v>1</v>
      </c>
      <c r="P24" s="81"/>
      <c r="Q24" s="82"/>
      <c r="R24" s="83"/>
      <c r="S24" s="81" t="s">
        <v>137</v>
      </c>
      <c r="T24" s="76">
        <v>7</v>
      </c>
      <c r="U24" s="81"/>
      <c r="V24" s="82"/>
      <c r="W24" s="83"/>
      <c r="X24" s="81" t="s">
        <v>137</v>
      </c>
      <c r="Y24" s="76">
        <v>13</v>
      </c>
      <c r="Z24" s="81"/>
      <c r="AA24" s="82"/>
      <c r="AB24" s="83"/>
      <c r="AC24" s="81" t="s">
        <v>137</v>
      </c>
      <c r="AD24" s="76">
        <v>19</v>
      </c>
      <c r="AE24" s="81"/>
      <c r="AF24" s="82"/>
      <c r="AG24" s="83"/>
      <c r="AH24" s="81" t="s">
        <v>137</v>
      </c>
      <c r="AI24" s="76">
        <v>25</v>
      </c>
      <c r="AJ24" s="81"/>
      <c r="AK24" s="82"/>
      <c r="AL24" s="83"/>
      <c r="AM24" s="81" t="s">
        <v>137</v>
      </c>
      <c r="AO24" s="159">
        <f>30 - (COUNTBLANK(R24:R29)+COUNTBLANK(W24:W29)+COUNTBLANK(AB24:AB29)+COUNTBLANK(AG24:AG29)+COUNTBLANK(AL24:AL29))</f>
        <v>0</v>
      </c>
      <c r="AP24" s="340">
        <f>SUMIF(S24:S29,"=-",R24:R29)+SUMIF(X24:X29,"=-",W24:W29)+SUMIF(AC24:AC29,"=-",AB24:AB29)+SUMIF(AH24:AH29,"=-",AG24:AG29)+SUMIF(AM24:AM29,"=-",AL24:AL29)</f>
        <v>0</v>
      </c>
    </row>
    <row r="25" spans="1:42" hidden="1" x14ac:dyDescent="0.25">
      <c r="A25" s="76" t="s">
        <v>449</v>
      </c>
      <c r="B25" s="80"/>
      <c r="C25" s="84"/>
      <c r="D25" s="84"/>
      <c r="E25" s="84"/>
      <c r="F25" s="84"/>
      <c r="G25" s="84"/>
      <c r="H25" s="84"/>
      <c r="I25" s="84"/>
      <c r="J25" s="84"/>
      <c r="K25" s="84"/>
      <c r="L25" s="84"/>
      <c r="M25" s="84"/>
      <c r="N25" s="84"/>
      <c r="O25" s="76">
        <v>2</v>
      </c>
      <c r="P25" s="81"/>
      <c r="Q25" s="82"/>
      <c r="R25" s="83"/>
      <c r="S25" s="81" t="s">
        <v>137</v>
      </c>
      <c r="T25" s="76">
        <v>8</v>
      </c>
      <c r="U25" s="81"/>
      <c r="V25" s="82"/>
      <c r="W25" s="83"/>
      <c r="X25" s="81" t="s">
        <v>137</v>
      </c>
      <c r="Y25" s="76">
        <v>14</v>
      </c>
      <c r="Z25" s="81"/>
      <c r="AA25" s="82"/>
      <c r="AB25" s="83"/>
      <c r="AC25" s="81" t="s">
        <v>137</v>
      </c>
      <c r="AD25" s="76">
        <v>20</v>
      </c>
      <c r="AE25" s="81"/>
      <c r="AF25" s="82"/>
      <c r="AG25" s="83"/>
      <c r="AH25" s="81" t="s">
        <v>137</v>
      </c>
      <c r="AI25" s="76">
        <v>26</v>
      </c>
      <c r="AJ25" s="81"/>
      <c r="AK25" s="82"/>
      <c r="AL25" s="83"/>
      <c r="AM25" s="81" t="s">
        <v>137</v>
      </c>
    </row>
    <row r="26" spans="1:42" hidden="1" x14ac:dyDescent="0.25">
      <c r="A26" s="76" t="str">
        <f>"Dec " &amp; Contents!C$5 -1 &amp;  " Statement Balance:"</f>
        <v>Dec 2024 Statement Balance:</v>
      </c>
      <c r="B26" s="347">
        <v>0</v>
      </c>
      <c r="C26" s="78" t="s">
        <v>450</v>
      </c>
      <c r="D26" s="78" t="s">
        <v>450</v>
      </c>
      <c r="E26" s="78" t="s">
        <v>450</v>
      </c>
      <c r="F26" s="78" t="s">
        <v>450</v>
      </c>
      <c r="G26" s="78" t="s">
        <v>450</v>
      </c>
      <c r="H26" s="78" t="s">
        <v>450</v>
      </c>
      <c r="I26" s="78" t="s">
        <v>450</v>
      </c>
      <c r="J26" s="78" t="s">
        <v>450</v>
      </c>
      <c r="K26" s="78" t="s">
        <v>450</v>
      </c>
      <c r="L26" s="78" t="s">
        <v>450</v>
      </c>
      <c r="M26" s="78" t="s">
        <v>450</v>
      </c>
      <c r="N26" s="78" t="s">
        <v>450</v>
      </c>
      <c r="O26" s="76">
        <v>3</v>
      </c>
      <c r="P26" s="81"/>
      <c r="Q26" s="82"/>
      <c r="R26" s="83"/>
      <c r="S26" s="81" t="s">
        <v>137</v>
      </c>
      <c r="T26" s="76">
        <v>9</v>
      </c>
      <c r="U26" s="81"/>
      <c r="V26" s="82"/>
      <c r="W26" s="83"/>
      <c r="X26" s="81" t="s">
        <v>137</v>
      </c>
      <c r="Y26" s="76">
        <v>15</v>
      </c>
      <c r="Z26" s="81"/>
      <c r="AA26" s="82"/>
      <c r="AB26" s="83"/>
      <c r="AC26" s="81" t="s">
        <v>137</v>
      </c>
      <c r="AD26" s="76">
        <v>21</v>
      </c>
      <c r="AE26" s="81"/>
      <c r="AF26" s="82"/>
      <c r="AG26" s="83"/>
      <c r="AH26" s="81" t="s">
        <v>137</v>
      </c>
      <c r="AI26" s="76">
        <v>27</v>
      </c>
      <c r="AJ26" s="81"/>
      <c r="AK26" s="82"/>
      <c r="AL26" s="83"/>
      <c r="AM26" s="81" t="s">
        <v>137</v>
      </c>
    </row>
    <row r="27" spans="1:42" hidden="1" x14ac:dyDescent="0.25">
      <c r="A27" s="76" t="s">
        <v>451</v>
      </c>
      <c r="B27" s="80"/>
      <c r="C27" s="79" t="str">
        <f t="shared" ref="C27:N27" si="5">IF(C25&gt;0,C23-C25,"N/A")</f>
        <v>N/A</v>
      </c>
      <c r="D27" s="79" t="str">
        <f t="shared" si="5"/>
        <v>N/A</v>
      </c>
      <c r="E27" s="79" t="str">
        <f t="shared" si="5"/>
        <v>N/A</v>
      </c>
      <c r="F27" s="79" t="str">
        <f t="shared" si="5"/>
        <v>N/A</v>
      </c>
      <c r="G27" s="79" t="str">
        <f t="shared" si="5"/>
        <v>N/A</v>
      </c>
      <c r="H27" s="79" t="str">
        <f t="shared" si="5"/>
        <v>N/A</v>
      </c>
      <c r="I27" s="79" t="str">
        <f t="shared" si="5"/>
        <v>N/A</v>
      </c>
      <c r="J27" s="79" t="str">
        <f t="shared" si="5"/>
        <v>N/A</v>
      </c>
      <c r="K27" s="79" t="str">
        <f t="shared" si="5"/>
        <v>N/A</v>
      </c>
      <c r="L27" s="79" t="str">
        <f t="shared" si="5"/>
        <v>N/A</v>
      </c>
      <c r="M27" s="79" t="str">
        <f t="shared" si="5"/>
        <v>N/A</v>
      </c>
      <c r="N27" s="79" t="str">
        <f t="shared" si="5"/>
        <v>N/A</v>
      </c>
      <c r="O27" s="76">
        <v>4</v>
      </c>
      <c r="P27" s="81"/>
      <c r="Q27" s="82"/>
      <c r="R27" s="83"/>
      <c r="S27" s="81" t="s">
        <v>137</v>
      </c>
      <c r="T27" s="76">
        <v>10</v>
      </c>
      <c r="U27" s="81"/>
      <c r="V27" s="82"/>
      <c r="W27" s="83"/>
      <c r="X27" s="81" t="s">
        <v>137</v>
      </c>
      <c r="Y27" s="76">
        <v>16</v>
      </c>
      <c r="Z27" s="81"/>
      <c r="AA27" s="82"/>
      <c r="AB27" s="83"/>
      <c r="AC27" s="81" t="s">
        <v>137</v>
      </c>
      <c r="AD27" s="76">
        <v>22</v>
      </c>
      <c r="AE27" s="81"/>
      <c r="AF27" s="82"/>
      <c r="AG27" s="83"/>
      <c r="AH27" s="81" t="s">
        <v>137</v>
      </c>
      <c r="AI27" s="76">
        <v>28</v>
      </c>
      <c r="AJ27" s="81"/>
      <c r="AK27" s="82"/>
      <c r="AL27" s="83"/>
      <c r="AM27" s="81" t="s">
        <v>137</v>
      </c>
    </row>
    <row r="28" spans="1:42" hidden="1" x14ac:dyDescent="0.25">
      <c r="A28" s="74" t="s">
        <v>452</v>
      </c>
      <c r="B28" s="309"/>
      <c r="C28" s="438" t="s">
        <v>453</v>
      </c>
      <c r="D28" s="437"/>
      <c r="E28" s="439"/>
      <c r="F28" s="436"/>
      <c r="G28" s="436"/>
      <c r="H28" s="436"/>
      <c r="I28" s="436"/>
      <c r="J28" s="436"/>
      <c r="K28" s="436"/>
      <c r="L28" s="436"/>
      <c r="M28" s="436"/>
      <c r="N28" s="437"/>
      <c r="O28" s="76">
        <v>5</v>
      </c>
      <c r="P28" s="81"/>
      <c r="Q28" s="82"/>
      <c r="R28" s="83"/>
      <c r="S28" s="81" t="s">
        <v>137</v>
      </c>
      <c r="T28" s="76">
        <v>11</v>
      </c>
      <c r="U28" s="81"/>
      <c r="V28" s="82"/>
      <c r="W28" s="83"/>
      <c r="X28" s="81" t="s">
        <v>137</v>
      </c>
      <c r="Y28" s="76">
        <v>17</v>
      </c>
      <c r="Z28" s="81"/>
      <c r="AA28" s="82"/>
      <c r="AB28" s="83"/>
      <c r="AC28" s="81" t="s">
        <v>137</v>
      </c>
      <c r="AD28" s="76">
        <v>23</v>
      </c>
      <c r="AE28" s="81"/>
      <c r="AF28" s="82"/>
      <c r="AG28" s="83"/>
      <c r="AH28" s="81" t="s">
        <v>137</v>
      </c>
      <c r="AI28" s="76">
        <v>29</v>
      </c>
      <c r="AJ28" s="81"/>
      <c r="AK28" s="82"/>
      <c r="AL28" s="83"/>
      <c r="AM28" s="81" t="s">
        <v>137</v>
      </c>
    </row>
    <row r="29" spans="1:42" hidden="1" x14ac:dyDescent="0.25">
      <c r="A29" s="434" t="s">
        <v>454</v>
      </c>
      <c r="B29" s="432"/>
      <c r="C29" s="435"/>
      <c r="D29" s="436"/>
      <c r="E29" s="436"/>
      <c r="F29" s="436"/>
      <c r="G29" s="436"/>
      <c r="H29" s="436"/>
      <c r="I29" s="436"/>
      <c r="J29" s="436"/>
      <c r="K29" s="436"/>
      <c r="L29" s="436"/>
      <c r="M29" s="436"/>
      <c r="N29" s="437"/>
      <c r="O29" s="76">
        <v>6</v>
      </c>
      <c r="P29" s="81"/>
      <c r="Q29" s="82"/>
      <c r="R29" s="83"/>
      <c r="S29" s="81" t="s">
        <v>137</v>
      </c>
      <c r="T29" s="76">
        <v>12</v>
      </c>
      <c r="U29" s="81"/>
      <c r="V29" s="82"/>
      <c r="W29" s="83"/>
      <c r="X29" s="81" t="s">
        <v>137</v>
      </c>
      <c r="Y29" s="76">
        <v>18</v>
      </c>
      <c r="Z29" s="81"/>
      <c r="AA29" s="82"/>
      <c r="AB29" s="83"/>
      <c r="AC29" s="81" t="s">
        <v>137</v>
      </c>
      <c r="AD29" s="76">
        <v>24</v>
      </c>
      <c r="AE29" s="81"/>
      <c r="AF29" s="82"/>
      <c r="AG29" s="83"/>
      <c r="AH29" s="81" t="s">
        <v>137</v>
      </c>
      <c r="AI29" s="76">
        <v>30</v>
      </c>
      <c r="AJ29" s="81"/>
      <c r="AK29" s="82"/>
      <c r="AL29" s="83"/>
      <c r="AM29" s="81" t="s">
        <v>137</v>
      </c>
    </row>
    <row r="30" spans="1:42" hidden="1" x14ac:dyDescent="0.25">
      <c r="A30" s="158">
        <f>A20+1</f>
        <v>2</v>
      </c>
      <c r="C30" s="158">
        <f ca="1">SUMIF(Ledger_Q1!$G$11:$G$110,C22,OFFSET(Ledger_Q1!$BB$11,0,$A30,100,1))+SUMIF(Ledger_Q2!$G$11:$G$110,C22,OFFSET(Ledger_Q2!$BB$11,0,$A30,100,1))+SUMIF(Ledger_Q3!$G$11:$G$110,C22,OFFSET(Ledger_Q3!$BB$11,0,$A30,100,1))+SUMIF(Ledger_Q4!$G$11:$G$110,C22,OFFSET(Ledger_Q4!$BB$11,0,$A30,100,1))+ SUMIF($S24:$S29,C22,$R24:$R29)+ SUMIF($X24:$X29,C22,$W24:$W29)+ SUMIF($AC24:$AC29,C22,$AB24:$AB29)+ SUMIF($AH24:$AH29,C22,$AG24:$AG29)+ SUMIF($AM24:$AM29,C22,$AL24:$AL29)</f>
        <v>0</v>
      </c>
      <c r="D30" s="158">
        <f ca="1">SUMIF(Ledger_Q1!$G$11:$G$110,D22,OFFSET(Ledger_Q1!$BB$11,0,$A30,100,1))+SUMIF(Ledger_Q2!$G$11:$G$110,D22,OFFSET(Ledger_Q2!$BB$11,0,$A30,100,1))+SUMIF(Ledger_Q3!$G$11:$G$110,D22,OFFSET(Ledger_Q3!$BB$11,0,$A30,100,1))+SUMIF(Ledger_Q4!$G$11:$G$110,D22,OFFSET(Ledger_Q4!$BB$11,0,$A30,100,1))+ SUMIF($S24:$S29,D22,$R24:$R29)+ SUMIF($X24:$X29,D22,$W24:$W29)+ SUMIF($AC24:$AC29,D22,$AB24:$AB29)+ SUMIF($AH24:$AH29,D22,$AG24:$AG29)+ SUMIF($AM24:$AM29,D22,$AL24:$AL29)</f>
        <v>0</v>
      </c>
      <c r="E30" s="158">
        <f ca="1">SUMIF(Ledger_Q1!$G$11:$G$110,E22,OFFSET(Ledger_Q1!$BB$11,0,$A30,100,1))+SUMIF(Ledger_Q2!$G$11:$G$110,E22,OFFSET(Ledger_Q2!$BB$11,0,$A30,100,1))+SUMIF(Ledger_Q3!$G$11:$G$110,E22,OFFSET(Ledger_Q3!$BB$11,0,$A30,100,1))+SUMIF(Ledger_Q4!$G$11:$G$110,E22,OFFSET(Ledger_Q4!$BB$11,0,$A30,100,1))+ SUMIF($S24:$S29,E22,$R24:$R29)+ SUMIF($X24:$X29,E22,$W24:$W29)+ SUMIF($AC24:$AC29,E22,$AB24:$AB29)+ SUMIF($AH24:$AH29,E22,$AG24:$AG29)+ SUMIF($AM24:$AM29,E22,$AL24:$AL29)</f>
        <v>0</v>
      </c>
      <c r="F30" s="158">
        <f ca="1">SUMIF(Ledger_Q1!$G$11:$G$110,F22,OFFSET(Ledger_Q1!$BB$11,0,$A30,100,1))+SUMIF(Ledger_Q2!$G$11:$G$110,F22,OFFSET(Ledger_Q2!$BB$11,0,$A30,100,1))+SUMIF(Ledger_Q3!$G$11:$G$110,F22,OFFSET(Ledger_Q3!$BB$11,0,$A30,100,1))+SUMIF(Ledger_Q4!$G$11:$G$110,F22,OFFSET(Ledger_Q4!$BB$11,0,$A30,100,1))+ SUMIF($S24:$S29,F22,$R24:$R29)+ SUMIF($X24:$X29,F22,$W24:$W29)+ SUMIF($AC24:$AC29,F22,$AB24:$AB29)+ SUMIF($AH24:$AH29,F22,$AG24:$AG29)+ SUMIF($AM24:$AM29,F22,$AL24:$AL29)</f>
        <v>0</v>
      </c>
      <c r="G30" s="158">
        <f ca="1">SUMIF(Ledger_Q1!$G$11:$G$110,G22,OFFSET(Ledger_Q1!$BB$11,0,$A30,100,1))+SUMIF(Ledger_Q2!$G$11:$G$110,G22,OFFSET(Ledger_Q2!$BB$11,0,$A30,100,1))+SUMIF(Ledger_Q3!$G$11:$G$110,G22,OFFSET(Ledger_Q3!$BB$11,0,$A30,100,1))+SUMIF(Ledger_Q4!$G$11:$G$110,G22,OFFSET(Ledger_Q4!$BB$11,0,$A30,100,1))+ SUMIF($S24:$S29,G22,$R24:$R29)+ SUMIF($X24:$X29,G22,$W24:$W29)+ SUMIF($AC24:$AC29,G22,$AB24:$AB29)+ SUMIF($AH24:$AH29,G22,$AG24:$AG29)+ SUMIF($AM24:$AM29,G22,$AL24:$AL29)</f>
        <v>0</v>
      </c>
      <c r="H30" s="158">
        <f ca="1">SUMIF(Ledger_Q1!$G$11:$G$110,H22,OFFSET(Ledger_Q1!$BB$11,0,$A30,100,1))+SUMIF(Ledger_Q2!$G$11:$G$110,H22,OFFSET(Ledger_Q2!$BB$11,0,$A30,100,1))+SUMIF(Ledger_Q3!$G$11:$G$110,H22,OFFSET(Ledger_Q3!$BB$11,0,$A30,100,1))+SUMIF(Ledger_Q4!$G$11:$G$110,H22,OFFSET(Ledger_Q4!$BB$11,0,$A30,100,1))+ SUMIF($S24:$S29,H22,$R24:$R29)+ SUMIF($X24:$X29,H22,$W24:$W29)+ SUMIF($AC24:$AC29,H22,$AB24:$AB29)+ SUMIF($AH24:$AH29,H22,$AG24:$AG29)+ SUMIF($AM24:$AM29,H22,$AL24:$AL29)</f>
        <v>0</v>
      </c>
      <c r="I30" s="158">
        <f ca="1">SUMIF(Ledger_Q1!$G$11:$G$110,I22,OFFSET(Ledger_Q1!$BB$11,0,$A30,100,1))+SUMIF(Ledger_Q2!$G$11:$G$110,I22,OFFSET(Ledger_Q2!$BB$11,0,$A30,100,1))+SUMIF(Ledger_Q3!$G$11:$G$110,I22,OFFSET(Ledger_Q3!$BB$11,0,$A30,100,1))+SUMIF(Ledger_Q4!$G$11:$G$110,I22,OFFSET(Ledger_Q4!$BB$11,0,$A30,100,1))+ SUMIF($S24:$S29,I22,$R24:$R29)+ SUMIF($X24:$X29,I22,$W24:$W29)+ SUMIF($AC24:$AC29,I22,$AB24:$AB29)+ SUMIF($AH24:$AH29,I22,$AG24:$AG29)+ SUMIF($AM24:$AM29,I22,$AL24:$AL29)</f>
        <v>0</v>
      </c>
      <c r="J30" s="158">
        <f ca="1">SUMIF(Ledger_Q1!$G$11:$G$110,J22,OFFSET(Ledger_Q1!$BB$11,0,$A30,100,1))+SUMIF(Ledger_Q2!$G$11:$G$110,J22,OFFSET(Ledger_Q2!$BB$11,0,$A30,100,1))+SUMIF(Ledger_Q3!$G$11:$G$110,J22,OFFSET(Ledger_Q3!$BB$11,0,$A30,100,1))+SUMIF(Ledger_Q4!$G$11:$G$110,J22,OFFSET(Ledger_Q4!$BB$11,0,$A30,100,1))+ SUMIF($S24:$S29,J22,$R24:$R29)+ SUMIF($X24:$X29,J22,$W24:$W29)+ SUMIF($AC24:$AC29,J22,$AB24:$AB29)+ SUMIF($AH24:$AH29,J22,$AG24:$AG29)+ SUMIF($AM24:$AM29,J22,$AL24:$AL29)</f>
        <v>0</v>
      </c>
      <c r="K30" s="158">
        <f ca="1">SUMIF(Ledger_Q1!$G$11:$G$110,K22,OFFSET(Ledger_Q1!$BB$11,0,$A30,100,1))+SUMIF(Ledger_Q2!$G$11:$G$110,K22,OFFSET(Ledger_Q2!$BB$11,0,$A30,100,1))+SUMIF(Ledger_Q3!$G$11:$G$110,K22,OFFSET(Ledger_Q3!$BB$11,0,$A30,100,1))+SUMIF(Ledger_Q4!$G$11:$G$110,K22,OFFSET(Ledger_Q4!$BB$11,0,$A30,100,1))+ SUMIF($S24:$S29,K22,$R24:$R29)+ SUMIF($X24:$X29,K22,$W24:$W29)+ SUMIF($AC24:$AC29,K22,$AB24:$AB29)+ SUMIF($AH24:$AH29,K22,$AG24:$AG29)+ SUMIF($AM24:$AM29,K22,$AL24:$AL29)</f>
        <v>0</v>
      </c>
      <c r="L30" s="158">
        <f ca="1">SUMIF(Ledger_Q1!$G$11:$G$110,L22,OFFSET(Ledger_Q1!$BB$11,0,$A30,100,1))+SUMIF(Ledger_Q2!$G$11:$G$110,L22,OFFSET(Ledger_Q2!$BB$11,0,$A30,100,1))+SUMIF(Ledger_Q3!$G$11:$G$110,L22,OFFSET(Ledger_Q3!$BB$11,0,$A30,100,1))+SUMIF(Ledger_Q4!$G$11:$G$110,L22,OFFSET(Ledger_Q4!$BB$11,0,$A30,100,1))+ SUMIF($S24:$S29,L22,$R24:$R29)+ SUMIF($X24:$X29,L22,$W24:$W29)+ SUMIF($AC24:$AC29,L22,$AB24:$AB29)+ SUMIF($AH24:$AH29,L22,$AG24:$AG29)+ SUMIF($AM24:$AM29,L22,$AL24:$AL29)</f>
        <v>0</v>
      </c>
      <c r="M30" s="158">
        <f ca="1">SUMIF(Ledger_Q1!$G$11:$G$110,M22,OFFSET(Ledger_Q1!$BB$11,0,$A30,100,1))+SUMIF(Ledger_Q2!$G$11:$G$110,M22,OFFSET(Ledger_Q2!$BB$11,0,$A30,100,1))+SUMIF(Ledger_Q3!$G$11:$G$110,M22,OFFSET(Ledger_Q3!$BB$11,0,$A30,100,1))+SUMIF(Ledger_Q4!$G$11:$G$110,M22,OFFSET(Ledger_Q4!$BB$11,0,$A30,100,1))+ SUMIF($S24:$S29,M22,$R24:$R29)+ SUMIF($X24:$X29,M22,$W24:$W29)+ SUMIF($AC24:$AC29,M22,$AB24:$AB29)+ SUMIF($AH24:$AH29,M22,$AG24:$AG29)+ SUMIF($AM24:$AM29,M22,$AL24:$AL29)</f>
        <v>0</v>
      </c>
      <c r="N30" s="158">
        <f ca="1">SUMIF(Ledger_Q1!$G$11:$G$110,N22,OFFSET(Ledger_Q1!$BB$11,0,$A30,100,1))+SUMIF(Ledger_Q2!$G$11:$G$110,N22,OFFSET(Ledger_Q2!$BB$11,0,$A30,100,1))+SUMIF(Ledger_Q3!$G$11:$G$110,N22,OFFSET(Ledger_Q3!$BB$11,0,$A30,100,1))+SUMIF(Ledger_Q4!$G$11:$G$110,N22,OFFSET(Ledger_Q4!$BB$11,0,$A30,100,1))+ SUMIF($S24:$S29,N22,$R24:$R29)+ SUMIF($X24:$X29,N22,$W24:$W29)+ SUMIF($AC24:$AC29,N22,$AB24:$AB29)+ SUMIF($AH24:$AH29,N22,$AG24:$AG29)+ SUMIF($AM24:$AM29,N22,$AL24:$AL29)</f>
        <v>0</v>
      </c>
      <c r="R30" s="363">
        <f>SUM(R24:R29)</f>
        <v>0</v>
      </c>
      <c r="W30" s="363">
        <f>SUM(W24:W29)</f>
        <v>0</v>
      </c>
      <c r="AB30" s="363">
        <f>SUM(AB24:AB29)</f>
        <v>0</v>
      </c>
      <c r="AG30" s="363">
        <f>SUM(AG24:AG29)</f>
        <v>0</v>
      </c>
      <c r="AL30" s="363">
        <f>SUM(AL24:AL29)</f>
        <v>0</v>
      </c>
    </row>
    <row r="31" spans="1:42" hidden="1" x14ac:dyDescent="0.25"/>
    <row r="32" spans="1:42" hidden="1" x14ac:dyDescent="0.25">
      <c r="A32" s="440" t="str">
        <f ca="1">IF(OFFSET(Summary!C$10,A40,0) = "","No Account", OFFSET(Summary!C$10,A40,0))</f>
        <v>No Account</v>
      </c>
      <c r="B32" s="433"/>
      <c r="C32" s="73" t="s">
        <v>160</v>
      </c>
      <c r="D32" s="73" t="s">
        <v>164</v>
      </c>
      <c r="E32" s="73" t="s">
        <v>167</v>
      </c>
      <c r="F32" s="73" t="s">
        <v>170</v>
      </c>
      <c r="G32" s="73" t="s">
        <v>173</v>
      </c>
      <c r="H32" s="73" t="s">
        <v>176</v>
      </c>
      <c r="I32" s="73" t="s">
        <v>183</v>
      </c>
      <c r="J32" s="73" t="s">
        <v>190</v>
      </c>
      <c r="K32" s="73" t="s">
        <v>198</v>
      </c>
      <c r="L32" s="73" t="s">
        <v>205</v>
      </c>
      <c r="M32" s="73" t="s">
        <v>210</v>
      </c>
      <c r="N32" s="73" t="s">
        <v>217</v>
      </c>
      <c r="O32" s="431" t="str">
        <f>"Outstanding Transactions From: " &amp; Contents!$C$5 -1</f>
        <v>Outstanding Transactions From: 2024</v>
      </c>
      <c r="P32" s="432"/>
      <c r="Q32" s="432"/>
      <c r="R32" s="432"/>
      <c r="S32" s="433"/>
      <c r="T32" s="431" t="str">
        <f>"Outstanding Transactions From: " &amp; Contents!$C$5 -1</f>
        <v>Outstanding Transactions From: 2024</v>
      </c>
      <c r="U32" s="432"/>
      <c r="V32" s="432"/>
      <c r="W32" s="432"/>
      <c r="X32" s="433"/>
      <c r="Y32" s="431" t="str">
        <f>"Outstanding Transactions From: " &amp; Contents!$C$5 -1</f>
        <v>Outstanding Transactions From: 2024</v>
      </c>
      <c r="Z32" s="432"/>
      <c r="AA32" s="432"/>
      <c r="AB32" s="432"/>
      <c r="AC32" s="433"/>
      <c r="AD32" s="431" t="str">
        <f>"Outstanding Transactions From: " &amp; Contents!$C$5 -1</f>
        <v>Outstanding Transactions From: 2024</v>
      </c>
      <c r="AE32" s="432"/>
      <c r="AF32" s="432"/>
      <c r="AG32" s="432"/>
      <c r="AH32" s="433"/>
      <c r="AI32" s="431" t="str">
        <f>"Outstanding Transactions From: " &amp; Contents!$C$5 -1</f>
        <v>Outstanding Transactions From: 2024</v>
      </c>
      <c r="AJ32" s="432"/>
      <c r="AK32" s="432"/>
      <c r="AL32" s="432"/>
      <c r="AM32" s="433"/>
    </row>
    <row r="33" spans="1:42" hidden="1" x14ac:dyDescent="0.25">
      <c r="A33" s="74" t="s">
        <v>440</v>
      </c>
      <c r="B33" s="80"/>
      <c r="C33" s="75">
        <f ca="1">B36+C40</f>
        <v>0</v>
      </c>
      <c r="D33" s="75">
        <f t="shared" ref="D33:N33" ca="1" si="6">C33+D40</f>
        <v>0</v>
      </c>
      <c r="E33" s="75">
        <f t="shared" ca="1" si="6"/>
        <v>0</v>
      </c>
      <c r="F33" s="75">
        <f t="shared" ca="1" si="6"/>
        <v>0</v>
      </c>
      <c r="G33" s="75">
        <f t="shared" ca="1" si="6"/>
        <v>0</v>
      </c>
      <c r="H33" s="75">
        <f t="shared" ca="1" si="6"/>
        <v>0</v>
      </c>
      <c r="I33" s="75">
        <f t="shared" ca="1" si="6"/>
        <v>0</v>
      </c>
      <c r="J33" s="75">
        <f t="shared" ca="1" si="6"/>
        <v>0</v>
      </c>
      <c r="K33" s="75">
        <f t="shared" ca="1" si="6"/>
        <v>0</v>
      </c>
      <c r="L33" s="75">
        <f t="shared" ca="1" si="6"/>
        <v>0</v>
      </c>
      <c r="M33" s="75">
        <f t="shared" ca="1" si="6"/>
        <v>0</v>
      </c>
      <c r="N33" s="75">
        <f t="shared" ca="1" si="6"/>
        <v>0</v>
      </c>
      <c r="O33" s="76"/>
      <c r="P33" s="77" t="s">
        <v>441</v>
      </c>
      <c r="Q33" s="77" t="s">
        <v>442</v>
      </c>
      <c r="R33" s="77" t="s">
        <v>443</v>
      </c>
      <c r="S33" s="77" t="s">
        <v>444</v>
      </c>
      <c r="T33" s="76"/>
      <c r="U33" s="77" t="s">
        <v>441</v>
      </c>
      <c r="V33" s="77" t="s">
        <v>442</v>
      </c>
      <c r="W33" s="77" t="s">
        <v>443</v>
      </c>
      <c r="X33" s="77" t="s">
        <v>444</v>
      </c>
      <c r="Y33" s="76"/>
      <c r="Z33" s="77" t="s">
        <v>441</v>
      </c>
      <c r="AA33" s="77" t="s">
        <v>442</v>
      </c>
      <c r="AB33" s="77" t="s">
        <v>443</v>
      </c>
      <c r="AC33" s="77" t="s">
        <v>444</v>
      </c>
      <c r="AD33" s="76"/>
      <c r="AE33" s="77" t="s">
        <v>441</v>
      </c>
      <c r="AF33" s="77" t="s">
        <v>442</v>
      </c>
      <c r="AG33" s="77" t="s">
        <v>443</v>
      </c>
      <c r="AH33" s="77" t="s">
        <v>444</v>
      </c>
      <c r="AI33" s="76"/>
      <c r="AJ33" s="77" t="s">
        <v>441</v>
      </c>
      <c r="AK33" s="77" t="s">
        <v>442</v>
      </c>
      <c r="AL33" s="77" t="s">
        <v>443</v>
      </c>
      <c r="AM33" s="77" t="s">
        <v>444</v>
      </c>
    </row>
    <row r="34" spans="1:42" hidden="1" x14ac:dyDescent="0.25">
      <c r="A34" s="74" t="s">
        <v>446</v>
      </c>
      <c r="B34" s="344"/>
      <c r="C34" s="78" t="s">
        <v>447</v>
      </c>
      <c r="D34" s="78" t="s">
        <v>447</v>
      </c>
      <c r="E34" s="78" t="s">
        <v>447</v>
      </c>
      <c r="F34" s="78" t="s">
        <v>447</v>
      </c>
      <c r="G34" s="78" t="s">
        <v>447</v>
      </c>
      <c r="H34" s="78" t="s">
        <v>447</v>
      </c>
      <c r="I34" s="78" t="s">
        <v>447</v>
      </c>
      <c r="J34" s="78" t="s">
        <v>447</v>
      </c>
      <c r="K34" s="78" t="s">
        <v>447</v>
      </c>
      <c r="L34" s="78" t="s">
        <v>447</v>
      </c>
      <c r="M34" s="78" t="s">
        <v>447</v>
      </c>
      <c r="N34" s="78" t="s">
        <v>447</v>
      </c>
      <c r="O34" s="76">
        <v>1</v>
      </c>
      <c r="P34" s="81"/>
      <c r="Q34" s="82"/>
      <c r="R34" s="83"/>
      <c r="S34" s="81" t="s">
        <v>137</v>
      </c>
      <c r="T34" s="76">
        <v>7</v>
      </c>
      <c r="U34" s="81"/>
      <c r="V34" s="82"/>
      <c r="W34" s="83"/>
      <c r="X34" s="81" t="s">
        <v>137</v>
      </c>
      <c r="Y34" s="76">
        <v>13</v>
      </c>
      <c r="Z34" s="81"/>
      <c r="AA34" s="82"/>
      <c r="AB34" s="83"/>
      <c r="AC34" s="81" t="s">
        <v>137</v>
      </c>
      <c r="AD34" s="76">
        <v>19</v>
      </c>
      <c r="AE34" s="81"/>
      <c r="AF34" s="82"/>
      <c r="AG34" s="83"/>
      <c r="AH34" s="81" t="s">
        <v>137</v>
      </c>
      <c r="AI34" s="76">
        <v>25</v>
      </c>
      <c r="AJ34" s="81"/>
      <c r="AK34" s="82"/>
      <c r="AL34" s="83"/>
      <c r="AM34" s="81" t="s">
        <v>137</v>
      </c>
      <c r="AO34" s="159">
        <f>30 - (COUNTBLANK(R34:R39)+COUNTBLANK(W34:W39)+COUNTBLANK(AB34:AB39)+COUNTBLANK(AG34:AG39)+COUNTBLANK(AL34:AL39))</f>
        <v>0</v>
      </c>
      <c r="AP34" s="340">
        <f>SUMIF(S34:S39,"=-",R34:R39)+SUMIF(X34:X39,"=-",W34:W39)+SUMIF(AC34:AC39,"=-",AB34:AB39)+SUMIF(AH34:AH39,"=-",AG34:AG39)+SUMIF(AM34:AM39,"=-",AL34:AL39)</f>
        <v>0</v>
      </c>
    </row>
    <row r="35" spans="1:42" hidden="1" x14ac:dyDescent="0.25">
      <c r="A35" s="76" t="s">
        <v>449</v>
      </c>
      <c r="B35" s="80"/>
      <c r="C35" s="84"/>
      <c r="D35" s="84"/>
      <c r="E35" s="84"/>
      <c r="F35" s="84"/>
      <c r="G35" s="84"/>
      <c r="H35" s="84"/>
      <c r="I35" s="84"/>
      <c r="J35" s="84"/>
      <c r="K35" s="84"/>
      <c r="L35" s="84"/>
      <c r="M35" s="84"/>
      <c r="N35" s="84"/>
      <c r="O35" s="76">
        <v>2</v>
      </c>
      <c r="P35" s="81"/>
      <c r="Q35" s="82"/>
      <c r="R35" s="83"/>
      <c r="S35" s="81" t="s">
        <v>137</v>
      </c>
      <c r="T35" s="76">
        <v>8</v>
      </c>
      <c r="U35" s="81"/>
      <c r="V35" s="82"/>
      <c r="W35" s="83"/>
      <c r="X35" s="81" t="s">
        <v>137</v>
      </c>
      <c r="Y35" s="76">
        <v>14</v>
      </c>
      <c r="Z35" s="81"/>
      <c r="AA35" s="82"/>
      <c r="AB35" s="83"/>
      <c r="AC35" s="81" t="s">
        <v>137</v>
      </c>
      <c r="AD35" s="76">
        <v>20</v>
      </c>
      <c r="AE35" s="81"/>
      <c r="AF35" s="82"/>
      <c r="AG35" s="83"/>
      <c r="AH35" s="81" t="s">
        <v>137</v>
      </c>
      <c r="AI35" s="76">
        <v>26</v>
      </c>
      <c r="AJ35" s="81"/>
      <c r="AK35" s="82"/>
      <c r="AL35" s="83"/>
      <c r="AM35" s="81" t="s">
        <v>137</v>
      </c>
    </row>
    <row r="36" spans="1:42" hidden="1" x14ac:dyDescent="0.25">
      <c r="A36" s="76" t="str">
        <f>"Dec " &amp; Contents!C$5 -1 &amp;  " Statement Balance:"</f>
        <v>Dec 2024 Statement Balance:</v>
      </c>
      <c r="B36" s="347">
        <v>0</v>
      </c>
      <c r="C36" s="78" t="s">
        <v>450</v>
      </c>
      <c r="D36" s="78" t="s">
        <v>450</v>
      </c>
      <c r="E36" s="78" t="s">
        <v>450</v>
      </c>
      <c r="F36" s="78" t="s">
        <v>450</v>
      </c>
      <c r="G36" s="78" t="s">
        <v>450</v>
      </c>
      <c r="H36" s="78" t="s">
        <v>450</v>
      </c>
      <c r="I36" s="78" t="s">
        <v>450</v>
      </c>
      <c r="J36" s="78" t="s">
        <v>450</v>
      </c>
      <c r="K36" s="78" t="s">
        <v>450</v>
      </c>
      <c r="L36" s="78" t="s">
        <v>450</v>
      </c>
      <c r="M36" s="78" t="s">
        <v>450</v>
      </c>
      <c r="N36" s="78" t="s">
        <v>450</v>
      </c>
      <c r="O36" s="76">
        <v>3</v>
      </c>
      <c r="P36" s="81"/>
      <c r="Q36" s="82"/>
      <c r="R36" s="83"/>
      <c r="S36" s="81" t="s">
        <v>137</v>
      </c>
      <c r="T36" s="76">
        <v>9</v>
      </c>
      <c r="U36" s="81"/>
      <c r="V36" s="82"/>
      <c r="W36" s="83"/>
      <c r="X36" s="81" t="s">
        <v>137</v>
      </c>
      <c r="Y36" s="76">
        <v>15</v>
      </c>
      <c r="Z36" s="81"/>
      <c r="AA36" s="82"/>
      <c r="AB36" s="83"/>
      <c r="AC36" s="81" t="s">
        <v>137</v>
      </c>
      <c r="AD36" s="76">
        <v>21</v>
      </c>
      <c r="AE36" s="81"/>
      <c r="AF36" s="82"/>
      <c r="AG36" s="83"/>
      <c r="AH36" s="81" t="s">
        <v>137</v>
      </c>
      <c r="AI36" s="76">
        <v>27</v>
      </c>
      <c r="AJ36" s="81"/>
      <c r="AK36" s="82"/>
      <c r="AL36" s="83"/>
      <c r="AM36" s="81" t="s">
        <v>137</v>
      </c>
    </row>
    <row r="37" spans="1:42" hidden="1" x14ac:dyDescent="0.25">
      <c r="A37" s="76" t="s">
        <v>451</v>
      </c>
      <c r="B37" s="80"/>
      <c r="C37" s="79" t="str">
        <f t="shared" ref="C37:N37" si="7">IF(C35&gt;0,C33-C35,"N/A")</f>
        <v>N/A</v>
      </c>
      <c r="D37" s="79" t="str">
        <f t="shared" si="7"/>
        <v>N/A</v>
      </c>
      <c r="E37" s="79" t="str">
        <f t="shared" si="7"/>
        <v>N/A</v>
      </c>
      <c r="F37" s="79" t="str">
        <f t="shared" si="7"/>
        <v>N/A</v>
      </c>
      <c r="G37" s="79" t="str">
        <f t="shared" si="7"/>
        <v>N/A</v>
      </c>
      <c r="H37" s="79" t="str">
        <f t="shared" si="7"/>
        <v>N/A</v>
      </c>
      <c r="I37" s="79" t="str">
        <f t="shared" si="7"/>
        <v>N/A</v>
      </c>
      <c r="J37" s="79" t="str">
        <f t="shared" si="7"/>
        <v>N/A</v>
      </c>
      <c r="K37" s="79" t="str">
        <f t="shared" si="7"/>
        <v>N/A</v>
      </c>
      <c r="L37" s="79" t="str">
        <f t="shared" si="7"/>
        <v>N/A</v>
      </c>
      <c r="M37" s="79" t="str">
        <f t="shared" si="7"/>
        <v>N/A</v>
      </c>
      <c r="N37" s="79" t="str">
        <f t="shared" si="7"/>
        <v>N/A</v>
      </c>
      <c r="O37" s="76">
        <v>4</v>
      </c>
      <c r="P37" s="81"/>
      <c r="Q37" s="82"/>
      <c r="R37" s="83"/>
      <c r="S37" s="81" t="s">
        <v>137</v>
      </c>
      <c r="T37" s="76">
        <v>10</v>
      </c>
      <c r="U37" s="81"/>
      <c r="V37" s="82"/>
      <c r="W37" s="83"/>
      <c r="X37" s="81" t="s">
        <v>137</v>
      </c>
      <c r="Y37" s="76">
        <v>16</v>
      </c>
      <c r="Z37" s="81"/>
      <c r="AA37" s="82"/>
      <c r="AB37" s="83"/>
      <c r="AC37" s="81" t="s">
        <v>137</v>
      </c>
      <c r="AD37" s="76">
        <v>22</v>
      </c>
      <c r="AE37" s="81"/>
      <c r="AF37" s="82"/>
      <c r="AG37" s="83"/>
      <c r="AH37" s="81" t="s">
        <v>137</v>
      </c>
      <c r="AI37" s="76">
        <v>28</v>
      </c>
      <c r="AJ37" s="81"/>
      <c r="AK37" s="82"/>
      <c r="AL37" s="83"/>
      <c r="AM37" s="81" t="s">
        <v>137</v>
      </c>
    </row>
    <row r="38" spans="1:42" hidden="1" x14ac:dyDescent="0.25">
      <c r="A38" s="74" t="s">
        <v>452</v>
      </c>
      <c r="B38" s="309"/>
      <c r="C38" s="438" t="s">
        <v>453</v>
      </c>
      <c r="D38" s="437"/>
      <c r="E38" s="439"/>
      <c r="F38" s="436"/>
      <c r="G38" s="436"/>
      <c r="H38" s="436"/>
      <c r="I38" s="436"/>
      <c r="J38" s="436"/>
      <c r="K38" s="436"/>
      <c r="L38" s="436"/>
      <c r="M38" s="436"/>
      <c r="N38" s="437"/>
      <c r="O38" s="76">
        <v>5</v>
      </c>
      <c r="P38" s="81"/>
      <c r="Q38" s="82"/>
      <c r="R38" s="83"/>
      <c r="S38" s="81" t="s">
        <v>137</v>
      </c>
      <c r="T38" s="76">
        <v>11</v>
      </c>
      <c r="U38" s="81"/>
      <c r="V38" s="82"/>
      <c r="W38" s="83"/>
      <c r="X38" s="81" t="s">
        <v>137</v>
      </c>
      <c r="Y38" s="76">
        <v>17</v>
      </c>
      <c r="Z38" s="81"/>
      <c r="AA38" s="82"/>
      <c r="AB38" s="83"/>
      <c r="AC38" s="81" t="s">
        <v>137</v>
      </c>
      <c r="AD38" s="76">
        <v>23</v>
      </c>
      <c r="AE38" s="81"/>
      <c r="AF38" s="82"/>
      <c r="AG38" s="83"/>
      <c r="AH38" s="81" t="s">
        <v>137</v>
      </c>
      <c r="AI38" s="76">
        <v>29</v>
      </c>
      <c r="AJ38" s="81"/>
      <c r="AK38" s="82"/>
      <c r="AL38" s="83"/>
      <c r="AM38" s="81" t="s">
        <v>137</v>
      </c>
    </row>
    <row r="39" spans="1:42" hidden="1" x14ac:dyDescent="0.25">
      <c r="A39" s="434" t="s">
        <v>454</v>
      </c>
      <c r="B39" s="432"/>
      <c r="C39" s="435"/>
      <c r="D39" s="436"/>
      <c r="E39" s="436"/>
      <c r="F39" s="436"/>
      <c r="G39" s="436"/>
      <c r="H39" s="436"/>
      <c r="I39" s="436"/>
      <c r="J39" s="436"/>
      <c r="K39" s="436"/>
      <c r="L39" s="436"/>
      <c r="M39" s="436"/>
      <c r="N39" s="437"/>
      <c r="O39" s="76">
        <v>6</v>
      </c>
      <c r="P39" s="81"/>
      <c r="Q39" s="82"/>
      <c r="R39" s="83"/>
      <c r="S39" s="81" t="s">
        <v>137</v>
      </c>
      <c r="T39" s="76">
        <v>12</v>
      </c>
      <c r="U39" s="81"/>
      <c r="V39" s="82"/>
      <c r="W39" s="83"/>
      <c r="X39" s="81" t="s">
        <v>137</v>
      </c>
      <c r="Y39" s="76">
        <v>18</v>
      </c>
      <c r="Z39" s="81"/>
      <c r="AA39" s="82"/>
      <c r="AB39" s="83"/>
      <c r="AC39" s="81" t="s">
        <v>137</v>
      </c>
      <c r="AD39" s="76">
        <v>24</v>
      </c>
      <c r="AE39" s="81"/>
      <c r="AF39" s="82"/>
      <c r="AG39" s="83"/>
      <c r="AH39" s="81" t="s">
        <v>137</v>
      </c>
      <c r="AI39" s="76">
        <v>30</v>
      </c>
      <c r="AJ39" s="81"/>
      <c r="AK39" s="82"/>
      <c r="AL39" s="83"/>
      <c r="AM39" s="81" t="s">
        <v>137</v>
      </c>
    </row>
    <row r="40" spans="1:42" hidden="1" x14ac:dyDescent="0.25">
      <c r="A40" s="158">
        <f>A30+1</f>
        <v>3</v>
      </c>
      <c r="C40" s="158">
        <f ca="1">SUMIF(Ledger_Q1!$G$11:$G$110,C32,OFFSET(Ledger_Q1!$BB$11,0,$A40,100,1))+SUMIF(Ledger_Q2!$G$11:$G$110,C32,OFFSET(Ledger_Q2!$BB$11,0,$A40,100,1))+SUMIF(Ledger_Q3!$G$11:$G$110,C32,OFFSET(Ledger_Q3!$BB$11,0,$A40,100,1))+SUMIF(Ledger_Q4!$G$11:$G$110,C32,OFFSET(Ledger_Q4!$BB$11,0,$A40,100,1))+ SUMIF($S34:$S39,C32,$R34:$R39)+ SUMIF($X34:$X39,C32,$W34:$W39)+ SUMIF($AC34:$AC39,C32,$AB34:$AB39)+ SUMIF($AH34:$AH39,C32,$AG34:$AG39)+ SUMIF($AM34:$AM39,C32,$AL34:$AL39)</f>
        <v>0</v>
      </c>
      <c r="D40" s="158">
        <f ca="1">SUMIF(Ledger_Q1!$G$11:$G$110,D32,OFFSET(Ledger_Q1!$BB$11,0,$A40,100,1))+SUMIF(Ledger_Q2!$G$11:$G$110,D32,OFFSET(Ledger_Q2!$BB$11,0,$A40,100,1))+SUMIF(Ledger_Q3!$G$11:$G$110,D32,OFFSET(Ledger_Q3!$BB$11,0,$A40,100,1))+SUMIF(Ledger_Q4!$G$11:$G$110,D32,OFFSET(Ledger_Q4!$BB$11,0,$A40,100,1))+ SUMIF($S34:$S39,D32,$R34:$R39)+ SUMIF($X34:$X39,D32,$W34:$W39)+ SUMIF($AC34:$AC39,D32,$AB34:$AB39)+ SUMIF($AH34:$AH39,D32,$AG34:$AG39)+ SUMIF($AM34:$AM39,D32,$AL34:$AL39)</f>
        <v>0</v>
      </c>
      <c r="E40" s="158">
        <f ca="1">SUMIF(Ledger_Q1!$G$11:$G$110,E32,OFFSET(Ledger_Q1!$BB$11,0,$A40,100,1))+SUMIF(Ledger_Q2!$G$11:$G$110,E32,OFFSET(Ledger_Q2!$BB$11,0,$A40,100,1))+SUMIF(Ledger_Q3!$G$11:$G$110,E32,OFFSET(Ledger_Q3!$BB$11,0,$A40,100,1))+SUMIF(Ledger_Q4!$G$11:$G$110,E32,OFFSET(Ledger_Q4!$BB$11,0,$A40,100,1))+ SUMIF($S34:$S39,E32,$R34:$R39)+ SUMIF($X34:$X39,E32,$W34:$W39)+ SUMIF($AC34:$AC39,E32,$AB34:$AB39)+ SUMIF($AH34:$AH39,E32,$AG34:$AG39)+ SUMIF($AM34:$AM39,E32,$AL34:$AL39)</f>
        <v>0</v>
      </c>
      <c r="F40" s="158">
        <f ca="1">SUMIF(Ledger_Q1!$G$11:$G$110,F32,OFFSET(Ledger_Q1!$BB$11,0,$A40,100,1))+SUMIF(Ledger_Q2!$G$11:$G$110,F32,OFFSET(Ledger_Q2!$BB$11,0,$A40,100,1))+SUMIF(Ledger_Q3!$G$11:$G$110,F32,OFFSET(Ledger_Q3!$BB$11,0,$A40,100,1))+SUMIF(Ledger_Q4!$G$11:$G$110,F32,OFFSET(Ledger_Q4!$BB$11,0,$A40,100,1))+ SUMIF($S34:$S39,F32,$R34:$R39)+ SUMIF($X34:$X39,F32,$W34:$W39)+ SUMIF($AC34:$AC39,F32,$AB34:$AB39)+ SUMIF($AH34:$AH39,F32,$AG34:$AG39)+ SUMIF($AM34:$AM39,F32,$AL34:$AL39)</f>
        <v>0</v>
      </c>
      <c r="G40" s="158">
        <f ca="1">SUMIF(Ledger_Q1!$G$11:$G$110,G32,OFFSET(Ledger_Q1!$BB$11,0,$A40,100,1))+SUMIF(Ledger_Q2!$G$11:$G$110,G32,OFFSET(Ledger_Q2!$BB$11,0,$A40,100,1))+SUMIF(Ledger_Q3!$G$11:$G$110,G32,OFFSET(Ledger_Q3!$BB$11,0,$A40,100,1))+SUMIF(Ledger_Q4!$G$11:$G$110,G32,OFFSET(Ledger_Q4!$BB$11,0,$A40,100,1))+ SUMIF($S34:$S39,G32,$R34:$R39)+ SUMIF($X34:$X39,G32,$W34:$W39)+ SUMIF($AC34:$AC39,G32,$AB34:$AB39)+ SUMIF($AH34:$AH39,G32,$AG34:$AG39)+ SUMIF($AM34:$AM39,G32,$AL34:$AL39)</f>
        <v>0</v>
      </c>
      <c r="H40" s="158">
        <f ca="1">SUMIF(Ledger_Q1!$G$11:$G$110,H32,OFFSET(Ledger_Q1!$BB$11,0,$A40,100,1))+SUMIF(Ledger_Q2!$G$11:$G$110,H32,OFFSET(Ledger_Q2!$BB$11,0,$A40,100,1))+SUMIF(Ledger_Q3!$G$11:$G$110,H32,OFFSET(Ledger_Q3!$BB$11,0,$A40,100,1))+SUMIF(Ledger_Q4!$G$11:$G$110,H32,OFFSET(Ledger_Q4!$BB$11,0,$A40,100,1))+ SUMIF($S34:$S39,H32,$R34:$R39)+ SUMIF($X34:$X39,H32,$W34:$W39)+ SUMIF($AC34:$AC39,H32,$AB34:$AB39)+ SUMIF($AH34:$AH39,H32,$AG34:$AG39)+ SUMIF($AM34:$AM39,H32,$AL34:$AL39)</f>
        <v>0</v>
      </c>
      <c r="I40" s="158">
        <f ca="1">SUMIF(Ledger_Q1!$G$11:$G$110,I32,OFFSET(Ledger_Q1!$BB$11,0,$A40,100,1))+SUMIF(Ledger_Q2!$G$11:$G$110,I32,OFFSET(Ledger_Q2!$BB$11,0,$A40,100,1))+SUMIF(Ledger_Q3!$G$11:$G$110,I32,OFFSET(Ledger_Q3!$BB$11,0,$A40,100,1))+SUMIF(Ledger_Q4!$G$11:$G$110,I32,OFFSET(Ledger_Q4!$BB$11,0,$A40,100,1))+ SUMIF($S34:$S39,I32,$R34:$R39)+ SUMIF($X34:$X39,I32,$W34:$W39)+ SUMIF($AC34:$AC39,I32,$AB34:$AB39)+ SUMIF($AH34:$AH39,I32,$AG34:$AG39)+ SUMIF($AM34:$AM39,I32,$AL34:$AL39)</f>
        <v>0</v>
      </c>
      <c r="J40" s="158">
        <f ca="1">SUMIF(Ledger_Q1!$G$11:$G$110,J32,OFFSET(Ledger_Q1!$BB$11,0,$A40,100,1))+SUMIF(Ledger_Q2!$G$11:$G$110,J32,OFFSET(Ledger_Q2!$BB$11,0,$A40,100,1))+SUMIF(Ledger_Q3!$G$11:$G$110,J32,OFFSET(Ledger_Q3!$BB$11,0,$A40,100,1))+SUMIF(Ledger_Q4!$G$11:$G$110,J32,OFFSET(Ledger_Q4!$BB$11,0,$A40,100,1))+ SUMIF($S34:$S39,J32,$R34:$R39)+ SUMIF($X34:$X39,J32,$W34:$W39)+ SUMIF($AC34:$AC39,J32,$AB34:$AB39)+ SUMIF($AH34:$AH39,J32,$AG34:$AG39)+ SUMIF($AM34:$AM39,J32,$AL34:$AL39)</f>
        <v>0</v>
      </c>
      <c r="K40" s="158">
        <f ca="1">SUMIF(Ledger_Q1!$G$11:$G$110,K32,OFFSET(Ledger_Q1!$BB$11,0,$A40,100,1))+SUMIF(Ledger_Q2!$G$11:$G$110,K32,OFFSET(Ledger_Q2!$BB$11,0,$A40,100,1))+SUMIF(Ledger_Q3!$G$11:$G$110,K32,OFFSET(Ledger_Q3!$BB$11,0,$A40,100,1))+SUMIF(Ledger_Q4!$G$11:$G$110,K32,OFFSET(Ledger_Q4!$BB$11,0,$A40,100,1))+ SUMIF($S34:$S39,K32,$R34:$R39)+ SUMIF($X34:$X39,K32,$W34:$W39)+ SUMIF($AC34:$AC39,K32,$AB34:$AB39)+ SUMIF($AH34:$AH39,K32,$AG34:$AG39)+ SUMIF($AM34:$AM39,K32,$AL34:$AL39)</f>
        <v>0</v>
      </c>
      <c r="L40" s="158">
        <f ca="1">SUMIF(Ledger_Q1!$G$11:$G$110,L32,OFFSET(Ledger_Q1!$BB$11,0,$A40,100,1))+SUMIF(Ledger_Q2!$G$11:$G$110,L32,OFFSET(Ledger_Q2!$BB$11,0,$A40,100,1))+SUMIF(Ledger_Q3!$G$11:$G$110,L32,OFFSET(Ledger_Q3!$BB$11,0,$A40,100,1))+SUMIF(Ledger_Q4!$G$11:$G$110,L32,OFFSET(Ledger_Q4!$BB$11,0,$A40,100,1))+ SUMIF($S34:$S39,L32,$R34:$R39)+ SUMIF($X34:$X39,L32,$W34:$W39)+ SUMIF($AC34:$AC39,L32,$AB34:$AB39)+ SUMIF($AH34:$AH39,L32,$AG34:$AG39)+ SUMIF($AM34:$AM39,L32,$AL34:$AL39)</f>
        <v>0</v>
      </c>
      <c r="M40" s="158">
        <f ca="1">SUMIF(Ledger_Q1!$G$11:$G$110,M32,OFFSET(Ledger_Q1!$BB$11,0,$A40,100,1))+SUMIF(Ledger_Q2!$G$11:$G$110,M32,OFFSET(Ledger_Q2!$BB$11,0,$A40,100,1))+SUMIF(Ledger_Q3!$G$11:$G$110,M32,OFFSET(Ledger_Q3!$BB$11,0,$A40,100,1))+SUMIF(Ledger_Q4!$G$11:$G$110,M32,OFFSET(Ledger_Q4!$BB$11,0,$A40,100,1))+ SUMIF($S34:$S39,M32,$R34:$R39)+ SUMIF($X34:$X39,M32,$W34:$W39)+ SUMIF($AC34:$AC39,M32,$AB34:$AB39)+ SUMIF($AH34:$AH39,M32,$AG34:$AG39)+ SUMIF($AM34:$AM39,M32,$AL34:$AL39)</f>
        <v>0</v>
      </c>
      <c r="N40" s="158">
        <f ca="1">SUMIF(Ledger_Q1!$G$11:$G$110,N32,OFFSET(Ledger_Q1!$BB$11,0,$A40,100,1))+SUMIF(Ledger_Q2!$G$11:$G$110,N32,OFFSET(Ledger_Q2!$BB$11,0,$A40,100,1))+SUMIF(Ledger_Q3!$G$11:$G$110,N32,OFFSET(Ledger_Q3!$BB$11,0,$A40,100,1))+SUMIF(Ledger_Q4!$G$11:$G$110,N32,OFFSET(Ledger_Q4!$BB$11,0,$A40,100,1))+ SUMIF($S34:$S39,N32,$R34:$R39)+ SUMIF($X34:$X39,N32,$W34:$W39)+ SUMIF($AC34:$AC39,N32,$AB34:$AB39)+ SUMIF($AH34:$AH39,N32,$AG34:$AG39)+ SUMIF($AM34:$AM39,N32,$AL34:$AL39)</f>
        <v>0</v>
      </c>
      <c r="R40" s="363">
        <f>SUM(R34:R39)</f>
        <v>0</v>
      </c>
      <c r="W40" s="363">
        <f>SUM(W34:W39)</f>
        <v>0</v>
      </c>
      <c r="AB40" s="363">
        <f>SUM(AB34:AB39)</f>
        <v>0</v>
      </c>
      <c r="AG40" s="363">
        <f>SUM(AG34:AG39)</f>
        <v>0</v>
      </c>
      <c r="AL40" s="363">
        <f>SUM(AL34:AL39)</f>
        <v>0</v>
      </c>
    </row>
    <row r="41" spans="1:42" hidden="1" x14ac:dyDescent="0.25"/>
    <row r="42" spans="1:42" hidden="1" x14ac:dyDescent="0.25">
      <c r="A42" s="440" t="str">
        <f ca="1">IF(OFFSET(Summary!C$10,A50,0) = "","No Account", OFFSET(Summary!C$10,A50,0))</f>
        <v>No Account</v>
      </c>
      <c r="B42" s="433"/>
      <c r="C42" s="73" t="s">
        <v>160</v>
      </c>
      <c r="D42" s="73" t="s">
        <v>164</v>
      </c>
      <c r="E42" s="73" t="s">
        <v>167</v>
      </c>
      <c r="F42" s="73" t="s">
        <v>170</v>
      </c>
      <c r="G42" s="73" t="s">
        <v>173</v>
      </c>
      <c r="H42" s="73" t="s">
        <v>176</v>
      </c>
      <c r="I42" s="73" t="s">
        <v>183</v>
      </c>
      <c r="J42" s="73" t="s">
        <v>190</v>
      </c>
      <c r="K42" s="73" t="s">
        <v>198</v>
      </c>
      <c r="L42" s="73" t="s">
        <v>205</v>
      </c>
      <c r="M42" s="73" t="s">
        <v>210</v>
      </c>
      <c r="N42" s="73" t="s">
        <v>217</v>
      </c>
      <c r="O42" s="431" t="str">
        <f>"Outstanding Transactions From: " &amp; Contents!$C$5 -1</f>
        <v>Outstanding Transactions From: 2024</v>
      </c>
      <c r="P42" s="432"/>
      <c r="Q42" s="432"/>
      <c r="R42" s="432"/>
      <c r="S42" s="433"/>
      <c r="T42" s="431" t="str">
        <f>"Outstanding Transactions From: " &amp; Contents!$C$5 -1</f>
        <v>Outstanding Transactions From: 2024</v>
      </c>
      <c r="U42" s="432"/>
      <c r="V42" s="432"/>
      <c r="W42" s="432"/>
      <c r="X42" s="433"/>
      <c r="Y42" s="431" t="str">
        <f>"Outstanding Transactions From: " &amp; Contents!$C$5 -1</f>
        <v>Outstanding Transactions From: 2024</v>
      </c>
      <c r="Z42" s="432"/>
      <c r="AA42" s="432"/>
      <c r="AB42" s="432"/>
      <c r="AC42" s="433"/>
      <c r="AD42" s="431" t="str">
        <f>"Outstanding Transactions From: " &amp; Contents!$C$5 -1</f>
        <v>Outstanding Transactions From: 2024</v>
      </c>
      <c r="AE42" s="432"/>
      <c r="AF42" s="432"/>
      <c r="AG42" s="432"/>
      <c r="AH42" s="433"/>
      <c r="AI42" s="431" t="str">
        <f>"Outstanding Transactions From: " &amp; Contents!$C$5 -1</f>
        <v>Outstanding Transactions From: 2024</v>
      </c>
      <c r="AJ42" s="432"/>
      <c r="AK42" s="432"/>
      <c r="AL42" s="432"/>
      <c r="AM42" s="433"/>
    </row>
    <row r="43" spans="1:42" hidden="1" x14ac:dyDescent="0.25">
      <c r="A43" s="74" t="s">
        <v>440</v>
      </c>
      <c r="B43" s="80"/>
      <c r="C43" s="75">
        <f ca="1">B46+C50</f>
        <v>0</v>
      </c>
      <c r="D43" s="75">
        <f t="shared" ref="D43:N43" ca="1" si="8">C43+D50</f>
        <v>0</v>
      </c>
      <c r="E43" s="75">
        <f t="shared" ca="1" si="8"/>
        <v>0</v>
      </c>
      <c r="F43" s="75">
        <f t="shared" ca="1" si="8"/>
        <v>0</v>
      </c>
      <c r="G43" s="75">
        <f t="shared" ca="1" si="8"/>
        <v>0</v>
      </c>
      <c r="H43" s="75">
        <f t="shared" ca="1" si="8"/>
        <v>0</v>
      </c>
      <c r="I43" s="75">
        <f t="shared" ca="1" si="8"/>
        <v>0</v>
      </c>
      <c r="J43" s="75">
        <f t="shared" ca="1" si="8"/>
        <v>0</v>
      </c>
      <c r="K43" s="75">
        <f t="shared" ca="1" si="8"/>
        <v>0</v>
      </c>
      <c r="L43" s="75">
        <f t="shared" ca="1" si="8"/>
        <v>0</v>
      </c>
      <c r="M43" s="75">
        <f t="shared" ca="1" si="8"/>
        <v>0</v>
      </c>
      <c r="N43" s="75">
        <f t="shared" ca="1" si="8"/>
        <v>0</v>
      </c>
      <c r="O43" s="76"/>
      <c r="P43" s="77" t="s">
        <v>441</v>
      </c>
      <c r="Q43" s="77" t="s">
        <v>442</v>
      </c>
      <c r="R43" s="77" t="s">
        <v>443</v>
      </c>
      <c r="S43" s="77" t="s">
        <v>444</v>
      </c>
      <c r="T43" s="76"/>
      <c r="U43" s="77" t="s">
        <v>441</v>
      </c>
      <c r="V43" s="77" t="s">
        <v>442</v>
      </c>
      <c r="W43" s="77" t="s">
        <v>443</v>
      </c>
      <c r="X43" s="77" t="s">
        <v>444</v>
      </c>
      <c r="Y43" s="76"/>
      <c r="Z43" s="77" t="s">
        <v>441</v>
      </c>
      <c r="AA43" s="77" t="s">
        <v>442</v>
      </c>
      <c r="AB43" s="77" t="s">
        <v>443</v>
      </c>
      <c r="AC43" s="77" t="s">
        <v>444</v>
      </c>
      <c r="AD43" s="76"/>
      <c r="AE43" s="77" t="s">
        <v>441</v>
      </c>
      <c r="AF43" s="77" t="s">
        <v>442</v>
      </c>
      <c r="AG43" s="77" t="s">
        <v>443</v>
      </c>
      <c r="AH43" s="77" t="s">
        <v>444</v>
      </c>
      <c r="AI43" s="76"/>
      <c r="AJ43" s="77" t="s">
        <v>441</v>
      </c>
      <c r="AK43" s="77" t="s">
        <v>442</v>
      </c>
      <c r="AL43" s="77" t="s">
        <v>443</v>
      </c>
      <c r="AM43" s="77" t="s">
        <v>444</v>
      </c>
    </row>
    <row r="44" spans="1:42" hidden="1" x14ac:dyDescent="0.25">
      <c r="A44" s="74" t="s">
        <v>446</v>
      </c>
      <c r="B44" s="344"/>
      <c r="C44" s="78" t="s">
        <v>447</v>
      </c>
      <c r="D44" s="78" t="s">
        <v>447</v>
      </c>
      <c r="E44" s="78" t="s">
        <v>447</v>
      </c>
      <c r="F44" s="78" t="s">
        <v>447</v>
      </c>
      <c r="G44" s="78" t="s">
        <v>447</v>
      </c>
      <c r="H44" s="78" t="s">
        <v>447</v>
      </c>
      <c r="I44" s="78" t="s">
        <v>447</v>
      </c>
      <c r="J44" s="78" t="s">
        <v>447</v>
      </c>
      <c r="K44" s="78" t="s">
        <v>447</v>
      </c>
      <c r="L44" s="78" t="s">
        <v>447</v>
      </c>
      <c r="M44" s="78" t="s">
        <v>447</v>
      </c>
      <c r="N44" s="78" t="s">
        <v>447</v>
      </c>
      <c r="O44" s="76">
        <v>1</v>
      </c>
      <c r="P44" s="81"/>
      <c r="Q44" s="82"/>
      <c r="R44" s="83"/>
      <c r="S44" s="81" t="s">
        <v>137</v>
      </c>
      <c r="T44" s="76">
        <v>7</v>
      </c>
      <c r="U44" s="81"/>
      <c r="V44" s="82"/>
      <c r="W44" s="83"/>
      <c r="X44" s="81" t="s">
        <v>137</v>
      </c>
      <c r="Y44" s="76">
        <v>13</v>
      </c>
      <c r="Z44" s="81"/>
      <c r="AA44" s="82"/>
      <c r="AB44" s="83"/>
      <c r="AC44" s="81" t="s">
        <v>137</v>
      </c>
      <c r="AD44" s="76">
        <v>19</v>
      </c>
      <c r="AE44" s="81"/>
      <c r="AF44" s="82"/>
      <c r="AG44" s="83"/>
      <c r="AH44" s="81" t="s">
        <v>137</v>
      </c>
      <c r="AI44" s="76">
        <v>25</v>
      </c>
      <c r="AJ44" s="81"/>
      <c r="AK44" s="82"/>
      <c r="AL44" s="83"/>
      <c r="AM44" s="81" t="s">
        <v>137</v>
      </c>
      <c r="AO44" s="159">
        <f>30 - (COUNTBLANK(R44:R49)+COUNTBLANK(W44:W49)+COUNTBLANK(AB44:AB49)+COUNTBLANK(AG44:AG49)+COUNTBLANK(AL44:AL49))</f>
        <v>0</v>
      </c>
      <c r="AP44" s="340">
        <f>SUMIF(S44:S49,"=-",R44:R49)+SUMIF(X44:X49,"=-",W44:W49)+SUMIF(AC44:AC49,"=-",AB44:AB49)+SUMIF(AH44:AH49,"=-",AG44:AG49)+SUMIF(AM44:AM49,"=-",AL44:AL49)</f>
        <v>0</v>
      </c>
    </row>
    <row r="45" spans="1:42" hidden="1" x14ac:dyDescent="0.25">
      <c r="A45" s="76" t="s">
        <v>449</v>
      </c>
      <c r="B45" s="80"/>
      <c r="C45" s="84"/>
      <c r="D45" s="84"/>
      <c r="E45" s="84"/>
      <c r="F45" s="84"/>
      <c r="G45" s="84"/>
      <c r="H45" s="84"/>
      <c r="I45" s="84"/>
      <c r="J45" s="84"/>
      <c r="K45" s="84"/>
      <c r="L45" s="84"/>
      <c r="M45" s="84"/>
      <c r="N45" s="84"/>
      <c r="O45" s="76">
        <v>2</v>
      </c>
      <c r="P45" s="81"/>
      <c r="Q45" s="82"/>
      <c r="R45" s="83"/>
      <c r="S45" s="81" t="s">
        <v>137</v>
      </c>
      <c r="T45" s="76">
        <v>8</v>
      </c>
      <c r="U45" s="81"/>
      <c r="V45" s="82"/>
      <c r="W45" s="83"/>
      <c r="X45" s="81" t="s">
        <v>137</v>
      </c>
      <c r="Y45" s="76">
        <v>14</v>
      </c>
      <c r="Z45" s="81"/>
      <c r="AA45" s="82"/>
      <c r="AB45" s="83"/>
      <c r="AC45" s="81" t="s">
        <v>137</v>
      </c>
      <c r="AD45" s="76">
        <v>20</v>
      </c>
      <c r="AE45" s="81"/>
      <c r="AF45" s="82"/>
      <c r="AG45" s="83"/>
      <c r="AH45" s="81" t="s">
        <v>137</v>
      </c>
      <c r="AI45" s="76">
        <v>26</v>
      </c>
      <c r="AJ45" s="81"/>
      <c r="AK45" s="82"/>
      <c r="AL45" s="83"/>
      <c r="AM45" s="81" t="s">
        <v>137</v>
      </c>
    </row>
    <row r="46" spans="1:42" hidden="1" x14ac:dyDescent="0.25">
      <c r="A46" s="76" t="str">
        <f>"Dec " &amp; Contents!C$5 -1 &amp;  " Statement Balance:"</f>
        <v>Dec 2024 Statement Balance:</v>
      </c>
      <c r="B46" s="347">
        <v>0</v>
      </c>
      <c r="C46" s="78" t="s">
        <v>450</v>
      </c>
      <c r="D46" s="78" t="s">
        <v>450</v>
      </c>
      <c r="E46" s="78" t="s">
        <v>450</v>
      </c>
      <c r="F46" s="78" t="s">
        <v>450</v>
      </c>
      <c r="G46" s="78" t="s">
        <v>450</v>
      </c>
      <c r="H46" s="78" t="s">
        <v>450</v>
      </c>
      <c r="I46" s="78" t="s">
        <v>450</v>
      </c>
      <c r="J46" s="78" t="s">
        <v>450</v>
      </c>
      <c r="K46" s="78" t="s">
        <v>450</v>
      </c>
      <c r="L46" s="78" t="s">
        <v>450</v>
      </c>
      <c r="M46" s="78" t="s">
        <v>450</v>
      </c>
      <c r="N46" s="78" t="s">
        <v>450</v>
      </c>
      <c r="O46" s="76">
        <v>3</v>
      </c>
      <c r="P46" s="81"/>
      <c r="Q46" s="82"/>
      <c r="R46" s="83"/>
      <c r="S46" s="81" t="s">
        <v>137</v>
      </c>
      <c r="T46" s="76">
        <v>9</v>
      </c>
      <c r="U46" s="81"/>
      <c r="V46" s="82"/>
      <c r="W46" s="83"/>
      <c r="X46" s="81" t="s">
        <v>137</v>
      </c>
      <c r="Y46" s="76">
        <v>15</v>
      </c>
      <c r="Z46" s="81"/>
      <c r="AA46" s="82"/>
      <c r="AB46" s="83"/>
      <c r="AC46" s="81" t="s">
        <v>137</v>
      </c>
      <c r="AD46" s="76">
        <v>21</v>
      </c>
      <c r="AE46" s="81"/>
      <c r="AF46" s="82"/>
      <c r="AG46" s="83"/>
      <c r="AH46" s="81" t="s">
        <v>137</v>
      </c>
      <c r="AI46" s="76">
        <v>27</v>
      </c>
      <c r="AJ46" s="81"/>
      <c r="AK46" s="82"/>
      <c r="AL46" s="83"/>
      <c r="AM46" s="81" t="s">
        <v>137</v>
      </c>
    </row>
    <row r="47" spans="1:42" hidden="1" x14ac:dyDescent="0.25">
      <c r="A47" s="76" t="s">
        <v>451</v>
      </c>
      <c r="B47" s="80"/>
      <c r="C47" s="79" t="str">
        <f t="shared" ref="C47:N47" si="9">IF(C45&gt;0,C43-C45,"N/A")</f>
        <v>N/A</v>
      </c>
      <c r="D47" s="79" t="str">
        <f t="shared" si="9"/>
        <v>N/A</v>
      </c>
      <c r="E47" s="79" t="str">
        <f t="shared" si="9"/>
        <v>N/A</v>
      </c>
      <c r="F47" s="79" t="str">
        <f t="shared" si="9"/>
        <v>N/A</v>
      </c>
      <c r="G47" s="79" t="str">
        <f t="shared" si="9"/>
        <v>N/A</v>
      </c>
      <c r="H47" s="79" t="str">
        <f t="shared" si="9"/>
        <v>N/A</v>
      </c>
      <c r="I47" s="79" t="str">
        <f t="shared" si="9"/>
        <v>N/A</v>
      </c>
      <c r="J47" s="79" t="str">
        <f t="shared" si="9"/>
        <v>N/A</v>
      </c>
      <c r="K47" s="79" t="str">
        <f t="shared" si="9"/>
        <v>N/A</v>
      </c>
      <c r="L47" s="79" t="str">
        <f t="shared" si="9"/>
        <v>N/A</v>
      </c>
      <c r="M47" s="79" t="str">
        <f t="shared" si="9"/>
        <v>N/A</v>
      </c>
      <c r="N47" s="79" t="str">
        <f t="shared" si="9"/>
        <v>N/A</v>
      </c>
      <c r="O47" s="76">
        <v>4</v>
      </c>
      <c r="P47" s="81"/>
      <c r="Q47" s="82"/>
      <c r="R47" s="83"/>
      <c r="S47" s="81" t="s">
        <v>137</v>
      </c>
      <c r="T47" s="76">
        <v>10</v>
      </c>
      <c r="U47" s="81"/>
      <c r="V47" s="82"/>
      <c r="W47" s="83"/>
      <c r="X47" s="81" t="s">
        <v>137</v>
      </c>
      <c r="Y47" s="76">
        <v>16</v>
      </c>
      <c r="Z47" s="81"/>
      <c r="AA47" s="82"/>
      <c r="AB47" s="83"/>
      <c r="AC47" s="81" t="s">
        <v>137</v>
      </c>
      <c r="AD47" s="76">
        <v>22</v>
      </c>
      <c r="AE47" s="81"/>
      <c r="AF47" s="82"/>
      <c r="AG47" s="83"/>
      <c r="AH47" s="81" t="s">
        <v>137</v>
      </c>
      <c r="AI47" s="76">
        <v>28</v>
      </c>
      <c r="AJ47" s="81"/>
      <c r="AK47" s="82"/>
      <c r="AL47" s="83"/>
      <c r="AM47" s="81" t="s">
        <v>137</v>
      </c>
    </row>
    <row r="48" spans="1:42" hidden="1" x14ac:dyDescent="0.25">
      <c r="A48" s="74" t="s">
        <v>452</v>
      </c>
      <c r="B48" s="309"/>
      <c r="C48" s="438" t="s">
        <v>453</v>
      </c>
      <c r="D48" s="437"/>
      <c r="E48" s="439"/>
      <c r="F48" s="436"/>
      <c r="G48" s="436"/>
      <c r="H48" s="436"/>
      <c r="I48" s="436"/>
      <c r="J48" s="436"/>
      <c r="K48" s="436"/>
      <c r="L48" s="436"/>
      <c r="M48" s="436"/>
      <c r="N48" s="437"/>
      <c r="O48" s="76">
        <v>5</v>
      </c>
      <c r="P48" s="81"/>
      <c r="Q48" s="82"/>
      <c r="R48" s="83"/>
      <c r="S48" s="81" t="s">
        <v>137</v>
      </c>
      <c r="T48" s="76">
        <v>11</v>
      </c>
      <c r="U48" s="81"/>
      <c r="V48" s="82"/>
      <c r="W48" s="83"/>
      <c r="X48" s="81" t="s">
        <v>137</v>
      </c>
      <c r="Y48" s="76">
        <v>17</v>
      </c>
      <c r="Z48" s="81"/>
      <c r="AA48" s="82"/>
      <c r="AB48" s="83"/>
      <c r="AC48" s="81" t="s">
        <v>137</v>
      </c>
      <c r="AD48" s="76">
        <v>23</v>
      </c>
      <c r="AE48" s="81"/>
      <c r="AF48" s="82"/>
      <c r="AG48" s="83"/>
      <c r="AH48" s="81" t="s">
        <v>137</v>
      </c>
      <c r="AI48" s="76">
        <v>29</v>
      </c>
      <c r="AJ48" s="81"/>
      <c r="AK48" s="82"/>
      <c r="AL48" s="83"/>
      <c r="AM48" s="81" t="s">
        <v>137</v>
      </c>
    </row>
    <row r="49" spans="1:42" hidden="1" x14ac:dyDescent="0.25">
      <c r="A49" s="434" t="s">
        <v>454</v>
      </c>
      <c r="B49" s="432"/>
      <c r="C49" s="435"/>
      <c r="D49" s="436"/>
      <c r="E49" s="436"/>
      <c r="F49" s="436"/>
      <c r="G49" s="436"/>
      <c r="H49" s="436"/>
      <c r="I49" s="436"/>
      <c r="J49" s="436"/>
      <c r="K49" s="436"/>
      <c r="L49" s="436"/>
      <c r="M49" s="436"/>
      <c r="N49" s="437"/>
      <c r="O49" s="76">
        <v>6</v>
      </c>
      <c r="P49" s="81"/>
      <c r="Q49" s="82"/>
      <c r="R49" s="83"/>
      <c r="S49" s="81" t="s">
        <v>137</v>
      </c>
      <c r="T49" s="76">
        <v>12</v>
      </c>
      <c r="U49" s="81"/>
      <c r="V49" s="82"/>
      <c r="W49" s="83"/>
      <c r="X49" s="81" t="s">
        <v>137</v>
      </c>
      <c r="Y49" s="76">
        <v>18</v>
      </c>
      <c r="Z49" s="81"/>
      <c r="AA49" s="82"/>
      <c r="AB49" s="83"/>
      <c r="AC49" s="81" t="s">
        <v>137</v>
      </c>
      <c r="AD49" s="76">
        <v>24</v>
      </c>
      <c r="AE49" s="81"/>
      <c r="AF49" s="82"/>
      <c r="AG49" s="83"/>
      <c r="AH49" s="81" t="s">
        <v>137</v>
      </c>
      <c r="AI49" s="76">
        <v>30</v>
      </c>
      <c r="AJ49" s="81"/>
      <c r="AK49" s="82"/>
      <c r="AL49" s="83"/>
      <c r="AM49" s="81" t="s">
        <v>137</v>
      </c>
    </row>
    <row r="50" spans="1:42" hidden="1" x14ac:dyDescent="0.25">
      <c r="A50" s="158">
        <f>A40+1</f>
        <v>4</v>
      </c>
      <c r="C50" s="158">
        <f ca="1">SUMIF(Ledger_Q1!$G$11:$G$110,C42,OFFSET(Ledger_Q1!$BB$11,0,$A50,100,1))+SUMIF(Ledger_Q2!$G$11:$G$110,C42,OFFSET(Ledger_Q2!$BB$11,0,$A50,100,1))+SUMIF(Ledger_Q3!$G$11:$G$110,C42,OFFSET(Ledger_Q3!$BB$11,0,$A50,100,1))+SUMIF(Ledger_Q4!$G$11:$G$110,C42,OFFSET(Ledger_Q4!$BB$11,0,$A50,100,1))+ SUMIF($S44:$S49,C42,$R44:$R49)+ SUMIF($X44:$X49,C42,$W44:$W49)+ SUMIF($AC44:$AC49,C42,$AB44:$AB49)+ SUMIF($AH44:$AH49,C42,$AG44:$AG49)+ SUMIF($AM44:$AM49,C42,$AL44:$AL49)</f>
        <v>0</v>
      </c>
      <c r="D50" s="158">
        <f ca="1">SUMIF(Ledger_Q1!$G$11:$G$110,D42,OFFSET(Ledger_Q1!$BB$11,0,$A50,100,1))+SUMIF(Ledger_Q2!$G$11:$G$110,D42,OFFSET(Ledger_Q2!$BB$11,0,$A50,100,1))+SUMIF(Ledger_Q3!$G$11:$G$110,D42,OFFSET(Ledger_Q3!$BB$11,0,$A50,100,1))+SUMIF(Ledger_Q4!$G$11:$G$110,D42,OFFSET(Ledger_Q4!$BB$11,0,$A50,100,1))+ SUMIF($S44:$S49,D42,$R44:$R49)+ SUMIF($X44:$X49,D42,$W44:$W49)+ SUMIF($AC44:$AC49,D42,$AB44:$AB49)+ SUMIF($AH44:$AH49,D42,$AG44:$AG49)+ SUMIF($AM44:$AM49,D42,$AL44:$AL49)</f>
        <v>0</v>
      </c>
      <c r="E50" s="158">
        <f ca="1">SUMIF(Ledger_Q1!$G$11:$G$110,E42,OFFSET(Ledger_Q1!$BB$11,0,$A50,100,1))+SUMIF(Ledger_Q2!$G$11:$G$110,E42,OFFSET(Ledger_Q2!$BB$11,0,$A50,100,1))+SUMIF(Ledger_Q3!$G$11:$G$110,E42,OFFSET(Ledger_Q3!$BB$11,0,$A50,100,1))+SUMIF(Ledger_Q4!$G$11:$G$110,E42,OFFSET(Ledger_Q4!$BB$11,0,$A50,100,1))+ SUMIF($S44:$S49,E42,$R44:$R49)+ SUMIF($X44:$X49,E42,$W44:$W49)+ SUMIF($AC44:$AC49,E42,$AB44:$AB49)+ SUMIF($AH44:$AH49,E42,$AG44:$AG49)+ SUMIF($AM44:$AM49,E42,$AL44:$AL49)</f>
        <v>0</v>
      </c>
      <c r="F50" s="158">
        <f ca="1">SUMIF(Ledger_Q1!$G$11:$G$110,F42,OFFSET(Ledger_Q1!$BB$11,0,$A50,100,1))+SUMIF(Ledger_Q2!$G$11:$G$110,F42,OFFSET(Ledger_Q2!$BB$11,0,$A50,100,1))+SUMIF(Ledger_Q3!$G$11:$G$110,F42,OFFSET(Ledger_Q3!$BB$11,0,$A50,100,1))+SUMIF(Ledger_Q4!$G$11:$G$110,F42,OFFSET(Ledger_Q4!$BB$11,0,$A50,100,1))+ SUMIF($S44:$S49,F42,$R44:$R49)+ SUMIF($X44:$X49,F42,$W44:$W49)+ SUMIF($AC44:$AC49,F42,$AB44:$AB49)+ SUMIF($AH44:$AH49,F42,$AG44:$AG49)+ SUMIF($AM44:$AM49,F42,$AL44:$AL49)</f>
        <v>0</v>
      </c>
      <c r="G50" s="158">
        <f ca="1">SUMIF(Ledger_Q1!$G$11:$G$110,G42,OFFSET(Ledger_Q1!$BB$11,0,$A50,100,1))+SUMIF(Ledger_Q2!$G$11:$G$110,G42,OFFSET(Ledger_Q2!$BB$11,0,$A50,100,1))+SUMIF(Ledger_Q3!$G$11:$G$110,G42,OFFSET(Ledger_Q3!$BB$11,0,$A50,100,1))+SUMIF(Ledger_Q4!$G$11:$G$110,G42,OFFSET(Ledger_Q4!$BB$11,0,$A50,100,1))+ SUMIF($S44:$S49,G42,$R44:$R49)+ SUMIF($X44:$X49,G42,$W44:$W49)+ SUMIF($AC44:$AC49,G42,$AB44:$AB49)+ SUMIF($AH44:$AH49,G42,$AG44:$AG49)+ SUMIF($AM44:$AM49,G42,$AL44:$AL49)</f>
        <v>0</v>
      </c>
      <c r="H50" s="158">
        <f ca="1">SUMIF(Ledger_Q1!$G$11:$G$110,H42,OFFSET(Ledger_Q1!$BB$11,0,$A50,100,1))+SUMIF(Ledger_Q2!$G$11:$G$110,H42,OFFSET(Ledger_Q2!$BB$11,0,$A50,100,1))+SUMIF(Ledger_Q3!$G$11:$G$110,H42,OFFSET(Ledger_Q3!$BB$11,0,$A50,100,1))+SUMIF(Ledger_Q4!$G$11:$G$110,H42,OFFSET(Ledger_Q4!$BB$11,0,$A50,100,1))+ SUMIF($S44:$S49,H42,$R44:$R49)+ SUMIF($X44:$X49,H42,$W44:$W49)+ SUMIF($AC44:$AC49,H42,$AB44:$AB49)+ SUMIF($AH44:$AH49,H42,$AG44:$AG49)+ SUMIF($AM44:$AM49,H42,$AL44:$AL49)</f>
        <v>0</v>
      </c>
      <c r="I50" s="158">
        <f ca="1">SUMIF(Ledger_Q1!$G$11:$G$110,I42,OFFSET(Ledger_Q1!$BB$11,0,$A50,100,1))+SUMIF(Ledger_Q2!$G$11:$G$110,I42,OFFSET(Ledger_Q2!$BB$11,0,$A50,100,1))+SUMIF(Ledger_Q3!$G$11:$G$110,I42,OFFSET(Ledger_Q3!$BB$11,0,$A50,100,1))+SUMIF(Ledger_Q4!$G$11:$G$110,I42,OFFSET(Ledger_Q4!$BB$11,0,$A50,100,1))+ SUMIF($S44:$S49,I42,$R44:$R49)+ SUMIF($X44:$X49,I42,$W44:$W49)+ SUMIF($AC44:$AC49,I42,$AB44:$AB49)+ SUMIF($AH44:$AH49,I42,$AG44:$AG49)+ SUMIF($AM44:$AM49,I42,$AL44:$AL49)</f>
        <v>0</v>
      </c>
      <c r="J50" s="158">
        <f ca="1">SUMIF(Ledger_Q1!$G$11:$G$110,J42,OFFSET(Ledger_Q1!$BB$11,0,$A50,100,1))+SUMIF(Ledger_Q2!$G$11:$G$110,J42,OFFSET(Ledger_Q2!$BB$11,0,$A50,100,1))+SUMIF(Ledger_Q3!$G$11:$G$110,J42,OFFSET(Ledger_Q3!$BB$11,0,$A50,100,1))+SUMIF(Ledger_Q4!$G$11:$G$110,J42,OFFSET(Ledger_Q4!$BB$11,0,$A50,100,1))+ SUMIF($S44:$S49,J42,$R44:$R49)+ SUMIF($X44:$X49,J42,$W44:$W49)+ SUMIF($AC44:$AC49,J42,$AB44:$AB49)+ SUMIF($AH44:$AH49,J42,$AG44:$AG49)+ SUMIF($AM44:$AM49,J42,$AL44:$AL49)</f>
        <v>0</v>
      </c>
      <c r="K50" s="158">
        <f ca="1">SUMIF(Ledger_Q1!$G$11:$G$110,K42,OFFSET(Ledger_Q1!$BB$11,0,$A50,100,1))+SUMIF(Ledger_Q2!$G$11:$G$110,K42,OFFSET(Ledger_Q2!$BB$11,0,$A50,100,1))+SUMIF(Ledger_Q3!$G$11:$G$110,K42,OFFSET(Ledger_Q3!$BB$11,0,$A50,100,1))+SUMIF(Ledger_Q4!$G$11:$G$110,K42,OFFSET(Ledger_Q4!$BB$11,0,$A50,100,1))+ SUMIF($S44:$S49,K42,$R44:$R49)+ SUMIF($X44:$X49,K42,$W44:$W49)+ SUMIF($AC44:$AC49,K42,$AB44:$AB49)+ SUMIF($AH44:$AH49,K42,$AG44:$AG49)+ SUMIF($AM44:$AM49,K42,$AL44:$AL49)</f>
        <v>0</v>
      </c>
      <c r="L50" s="158">
        <f ca="1">SUMIF(Ledger_Q1!$G$11:$G$110,L42,OFFSET(Ledger_Q1!$BB$11,0,$A50,100,1))+SUMIF(Ledger_Q2!$G$11:$G$110,L42,OFFSET(Ledger_Q2!$BB$11,0,$A50,100,1))+SUMIF(Ledger_Q3!$G$11:$G$110,L42,OFFSET(Ledger_Q3!$BB$11,0,$A50,100,1))+SUMIF(Ledger_Q4!$G$11:$G$110,L42,OFFSET(Ledger_Q4!$BB$11,0,$A50,100,1))+ SUMIF($S44:$S49,L42,$R44:$R49)+ SUMIF($X44:$X49,L42,$W44:$W49)+ SUMIF($AC44:$AC49,L42,$AB44:$AB49)+ SUMIF($AH44:$AH49,L42,$AG44:$AG49)+ SUMIF($AM44:$AM49,L42,$AL44:$AL49)</f>
        <v>0</v>
      </c>
      <c r="M50" s="158">
        <f ca="1">SUMIF(Ledger_Q1!$G$11:$G$110,M42,OFFSET(Ledger_Q1!$BB$11,0,$A50,100,1))+SUMIF(Ledger_Q2!$G$11:$G$110,M42,OFFSET(Ledger_Q2!$BB$11,0,$A50,100,1))+SUMIF(Ledger_Q3!$G$11:$G$110,M42,OFFSET(Ledger_Q3!$BB$11,0,$A50,100,1))+SUMIF(Ledger_Q4!$G$11:$G$110,M42,OFFSET(Ledger_Q4!$BB$11,0,$A50,100,1))+ SUMIF($S44:$S49,M42,$R44:$R49)+ SUMIF($X44:$X49,M42,$W44:$W49)+ SUMIF($AC44:$AC49,M42,$AB44:$AB49)+ SUMIF($AH44:$AH49,M42,$AG44:$AG49)+ SUMIF($AM44:$AM49,M42,$AL44:$AL49)</f>
        <v>0</v>
      </c>
      <c r="N50" s="158">
        <f ca="1">SUMIF(Ledger_Q1!$G$11:$G$110,N42,OFFSET(Ledger_Q1!$BB$11,0,$A50,100,1))+SUMIF(Ledger_Q2!$G$11:$G$110,N42,OFFSET(Ledger_Q2!$BB$11,0,$A50,100,1))+SUMIF(Ledger_Q3!$G$11:$G$110,N42,OFFSET(Ledger_Q3!$BB$11,0,$A50,100,1))+SUMIF(Ledger_Q4!$G$11:$G$110,N42,OFFSET(Ledger_Q4!$BB$11,0,$A50,100,1))+ SUMIF($S44:$S49,N42,$R44:$R49)+ SUMIF($X44:$X49,N42,$W44:$W49)+ SUMIF($AC44:$AC49,N42,$AB44:$AB49)+ SUMIF($AH44:$AH49,N42,$AG44:$AG49)+ SUMIF($AM44:$AM49,N42,$AL44:$AL49)</f>
        <v>0</v>
      </c>
      <c r="R50" s="363">
        <f>SUM(R44:R49)</f>
        <v>0</v>
      </c>
      <c r="W50" s="363">
        <f>SUM(W44:W49)</f>
        <v>0</v>
      </c>
      <c r="AB50" s="363">
        <f>SUM(AB44:AB49)</f>
        <v>0</v>
      </c>
      <c r="AG50" s="363">
        <f>SUM(AG44:AG49)</f>
        <v>0</v>
      </c>
      <c r="AL50" s="363">
        <f>SUM(AL44:AL49)</f>
        <v>0</v>
      </c>
    </row>
    <row r="51" spans="1:42" hidden="1" x14ac:dyDescent="0.25"/>
    <row r="52" spans="1:42" hidden="1" x14ac:dyDescent="0.25">
      <c r="A52" s="440" t="str">
        <f ca="1">IF(OFFSET(Summary!C$10,A60,0) = "","No Account", OFFSET(Summary!C$10,A60,0))</f>
        <v>No Account</v>
      </c>
      <c r="B52" s="433"/>
      <c r="C52" s="73" t="s">
        <v>160</v>
      </c>
      <c r="D52" s="73" t="s">
        <v>164</v>
      </c>
      <c r="E52" s="73" t="s">
        <v>167</v>
      </c>
      <c r="F52" s="73" t="s">
        <v>170</v>
      </c>
      <c r="G52" s="73" t="s">
        <v>173</v>
      </c>
      <c r="H52" s="73" t="s">
        <v>176</v>
      </c>
      <c r="I52" s="73" t="s">
        <v>183</v>
      </c>
      <c r="J52" s="73" t="s">
        <v>190</v>
      </c>
      <c r="K52" s="73" t="s">
        <v>198</v>
      </c>
      <c r="L52" s="73" t="s">
        <v>205</v>
      </c>
      <c r="M52" s="73" t="s">
        <v>210</v>
      </c>
      <c r="N52" s="73" t="s">
        <v>217</v>
      </c>
      <c r="O52" s="431" t="str">
        <f>"Outstanding Transactions From: " &amp; Contents!$C$5 -1</f>
        <v>Outstanding Transactions From: 2024</v>
      </c>
      <c r="P52" s="432"/>
      <c r="Q52" s="432"/>
      <c r="R52" s="432"/>
      <c r="S52" s="433"/>
      <c r="T52" s="431" t="str">
        <f>"Outstanding Transactions From: " &amp; Contents!$C$5 -1</f>
        <v>Outstanding Transactions From: 2024</v>
      </c>
      <c r="U52" s="432"/>
      <c r="V52" s="432"/>
      <c r="W52" s="432"/>
      <c r="X52" s="433"/>
      <c r="Y52" s="431" t="str">
        <f>"Outstanding Transactions From: " &amp; Contents!$C$5 -1</f>
        <v>Outstanding Transactions From: 2024</v>
      </c>
      <c r="Z52" s="432"/>
      <c r="AA52" s="432"/>
      <c r="AB52" s="432"/>
      <c r="AC52" s="433"/>
      <c r="AD52" s="431" t="str">
        <f>"Outstanding Transactions From: " &amp; Contents!$C$5 -1</f>
        <v>Outstanding Transactions From: 2024</v>
      </c>
      <c r="AE52" s="432"/>
      <c r="AF52" s="432"/>
      <c r="AG52" s="432"/>
      <c r="AH52" s="433"/>
      <c r="AI52" s="431" t="str">
        <f>"Outstanding Transactions From: " &amp; Contents!$C$5 -1</f>
        <v>Outstanding Transactions From: 2024</v>
      </c>
      <c r="AJ52" s="432"/>
      <c r="AK52" s="432"/>
      <c r="AL52" s="432"/>
      <c r="AM52" s="433"/>
    </row>
    <row r="53" spans="1:42" hidden="1" x14ac:dyDescent="0.25">
      <c r="A53" s="74" t="s">
        <v>440</v>
      </c>
      <c r="B53" s="80"/>
      <c r="C53" s="75">
        <f ca="1">B56+C60</f>
        <v>0</v>
      </c>
      <c r="D53" s="75">
        <f t="shared" ref="D53:N53" ca="1" si="10">C53+D60</f>
        <v>0</v>
      </c>
      <c r="E53" s="75">
        <f t="shared" ca="1" si="10"/>
        <v>0</v>
      </c>
      <c r="F53" s="75">
        <f t="shared" ca="1" si="10"/>
        <v>0</v>
      </c>
      <c r="G53" s="75">
        <f t="shared" ca="1" si="10"/>
        <v>0</v>
      </c>
      <c r="H53" s="75">
        <f t="shared" ca="1" si="10"/>
        <v>0</v>
      </c>
      <c r="I53" s="75">
        <f t="shared" ca="1" si="10"/>
        <v>0</v>
      </c>
      <c r="J53" s="75">
        <f t="shared" ca="1" si="10"/>
        <v>0</v>
      </c>
      <c r="K53" s="75">
        <f t="shared" ca="1" si="10"/>
        <v>0</v>
      </c>
      <c r="L53" s="75">
        <f t="shared" ca="1" si="10"/>
        <v>0</v>
      </c>
      <c r="M53" s="75">
        <f t="shared" ca="1" si="10"/>
        <v>0</v>
      </c>
      <c r="N53" s="75">
        <f t="shared" ca="1" si="10"/>
        <v>0</v>
      </c>
      <c r="O53" s="76"/>
      <c r="P53" s="77" t="s">
        <v>441</v>
      </c>
      <c r="Q53" s="77" t="s">
        <v>442</v>
      </c>
      <c r="R53" s="77" t="s">
        <v>443</v>
      </c>
      <c r="S53" s="77" t="s">
        <v>444</v>
      </c>
      <c r="T53" s="76"/>
      <c r="U53" s="77" t="s">
        <v>441</v>
      </c>
      <c r="V53" s="77" t="s">
        <v>442</v>
      </c>
      <c r="W53" s="77" t="s">
        <v>443</v>
      </c>
      <c r="X53" s="77" t="s">
        <v>444</v>
      </c>
      <c r="Y53" s="76"/>
      <c r="Z53" s="77" t="s">
        <v>441</v>
      </c>
      <c r="AA53" s="77" t="s">
        <v>442</v>
      </c>
      <c r="AB53" s="77" t="s">
        <v>443</v>
      </c>
      <c r="AC53" s="77" t="s">
        <v>444</v>
      </c>
      <c r="AD53" s="76"/>
      <c r="AE53" s="77" t="s">
        <v>441</v>
      </c>
      <c r="AF53" s="77" t="s">
        <v>442</v>
      </c>
      <c r="AG53" s="77" t="s">
        <v>443</v>
      </c>
      <c r="AH53" s="77" t="s">
        <v>444</v>
      </c>
      <c r="AI53" s="76"/>
      <c r="AJ53" s="77" t="s">
        <v>441</v>
      </c>
      <c r="AK53" s="77" t="s">
        <v>442</v>
      </c>
      <c r="AL53" s="77" t="s">
        <v>443</v>
      </c>
      <c r="AM53" s="77" t="s">
        <v>444</v>
      </c>
    </row>
    <row r="54" spans="1:42" hidden="1" x14ac:dyDescent="0.25">
      <c r="A54" s="74" t="s">
        <v>446</v>
      </c>
      <c r="B54" s="344"/>
      <c r="C54" s="78" t="s">
        <v>447</v>
      </c>
      <c r="D54" s="78" t="s">
        <v>447</v>
      </c>
      <c r="E54" s="78" t="s">
        <v>447</v>
      </c>
      <c r="F54" s="78" t="s">
        <v>447</v>
      </c>
      <c r="G54" s="78" t="s">
        <v>447</v>
      </c>
      <c r="H54" s="78" t="s">
        <v>447</v>
      </c>
      <c r="I54" s="78" t="s">
        <v>447</v>
      </c>
      <c r="J54" s="78" t="s">
        <v>447</v>
      </c>
      <c r="K54" s="78" t="s">
        <v>447</v>
      </c>
      <c r="L54" s="78" t="s">
        <v>447</v>
      </c>
      <c r="M54" s="78" t="s">
        <v>447</v>
      </c>
      <c r="N54" s="78" t="s">
        <v>447</v>
      </c>
      <c r="O54" s="76">
        <v>1</v>
      </c>
      <c r="P54" s="81"/>
      <c r="Q54" s="82"/>
      <c r="R54" s="83"/>
      <c r="S54" s="81" t="s">
        <v>137</v>
      </c>
      <c r="T54" s="76">
        <v>7</v>
      </c>
      <c r="U54" s="81"/>
      <c r="V54" s="82"/>
      <c r="W54" s="83"/>
      <c r="X54" s="81" t="s">
        <v>137</v>
      </c>
      <c r="Y54" s="76">
        <v>13</v>
      </c>
      <c r="Z54" s="81"/>
      <c r="AA54" s="82"/>
      <c r="AB54" s="83"/>
      <c r="AC54" s="81" t="s">
        <v>137</v>
      </c>
      <c r="AD54" s="76">
        <v>19</v>
      </c>
      <c r="AE54" s="81"/>
      <c r="AF54" s="82"/>
      <c r="AG54" s="83"/>
      <c r="AH54" s="81" t="s">
        <v>137</v>
      </c>
      <c r="AI54" s="76">
        <v>25</v>
      </c>
      <c r="AJ54" s="81"/>
      <c r="AK54" s="82"/>
      <c r="AL54" s="83"/>
      <c r="AM54" s="81" t="s">
        <v>137</v>
      </c>
      <c r="AO54" s="159">
        <f>30 - (COUNTBLANK(R54:R59)+COUNTBLANK(W54:W59)+COUNTBLANK(AB54:AB59)+COUNTBLANK(AG54:AG59)+COUNTBLANK(AL54:AL59))</f>
        <v>0</v>
      </c>
      <c r="AP54" s="340">
        <f>SUMIF(S54:S59,"=-",R54:R59)+SUMIF(X54:X59,"=-",W54:W59)+SUMIF(AC54:AC59,"=-",AB54:AB59)+SUMIF(AH54:AH59,"=-",AG54:AG59)+SUMIF(AM54:AM59,"=-",AL54:AL59)</f>
        <v>0</v>
      </c>
    </row>
    <row r="55" spans="1:42" hidden="1" x14ac:dyDescent="0.25">
      <c r="A55" s="76" t="s">
        <v>449</v>
      </c>
      <c r="B55" s="80"/>
      <c r="C55" s="84"/>
      <c r="D55" s="84"/>
      <c r="E55" s="84"/>
      <c r="F55" s="84"/>
      <c r="G55" s="84"/>
      <c r="H55" s="84"/>
      <c r="I55" s="84"/>
      <c r="J55" s="84"/>
      <c r="K55" s="84"/>
      <c r="L55" s="84"/>
      <c r="M55" s="84"/>
      <c r="N55" s="84"/>
      <c r="O55" s="76">
        <v>2</v>
      </c>
      <c r="P55" s="81"/>
      <c r="Q55" s="82"/>
      <c r="R55" s="83"/>
      <c r="S55" s="81" t="s">
        <v>137</v>
      </c>
      <c r="T55" s="76">
        <v>8</v>
      </c>
      <c r="U55" s="81"/>
      <c r="V55" s="82"/>
      <c r="W55" s="83"/>
      <c r="X55" s="81" t="s">
        <v>137</v>
      </c>
      <c r="Y55" s="76">
        <v>14</v>
      </c>
      <c r="Z55" s="81"/>
      <c r="AA55" s="82"/>
      <c r="AB55" s="83"/>
      <c r="AC55" s="81" t="s">
        <v>137</v>
      </c>
      <c r="AD55" s="76">
        <v>20</v>
      </c>
      <c r="AE55" s="81"/>
      <c r="AF55" s="82"/>
      <c r="AG55" s="83"/>
      <c r="AH55" s="81" t="s">
        <v>137</v>
      </c>
      <c r="AI55" s="76">
        <v>26</v>
      </c>
      <c r="AJ55" s="81"/>
      <c r="AK55" s="82"/>
      <c r="AL55" s="83"/>
      <c r="AM55" s="81" t="s">
        <v>137</v>
      </c>
    </row>
    <row r="56" spans="1:42" hidden="1" x14ac:dyDescent="0.25">
      <c r="A56" s="76" t="str">
        <f>"Dec " &amp; Contents!C$5 -1 &amp;  " Statement Balance:"</f>
        <v>Dec 2024 Statement Balance:</v>
      </c>
      <c r="B56" s="347">
        <v>0</v>
      </c>
      <c r="C56" s="78" t="s">
        <v>450</v>
      </c>
      <c r="D56" s="78" t="s">
        <v>450</v>
      </c>
      <c r="E56" s="78" t="s">
        <v>450</v>
      </c>
      <c r="F56" s="78" t="s">
        <v>450</v>
      </c>
      <c r="G56" s="78" t="s">
        <v>450</v>
      </c>
      <c r="H56" s="78" t="s">
        <v>450</v>
      </c>
      <c r="I56" s="78" t="s">
        <v>450</v>
      </c>
      <c r="J56" s="78" t="s">
        <v>450</v>
      </c>
      <c r="K56" s="78" t="s">
        <v>450</v>
      </c>
      <c r="L56" s="78" t="s">
        <v>450</v>
      </c>
      <c r="M56" s="78" t="s">
        <v>450</v>
      </c>
      <c r="N56" s="78" t="s">
        <v>450</v>
      </c>
      <c r="O56" s="76">
        <v>3</v>
      </c>
      <c r="P56" s="81"/>
      <c r="Q56" s="82"/>
      <c r="R56" s="83"/>
      <c r="S56" s="81" t="s">
        <v>137</v>
      </c>
      <c r="T56" s="76">
        <v>9</v>
      </c>
      <c r="U56" s="81"/>
      <c r="V56" s="82"/>
      <c r="W56" s="83"/>
      <c r="X56" s="81" t="s">
        <v>137</v>
      </c>
      <c r="Y56" s="76">
        <v>15</v>
      </c>
      <c r="Z56" s="81"/>
      <c r="AA56" s="82"/>
      <c r="AB56" s="83"/>
      <c r="AC56" s="81" t="s">
        <v>137</v>
      </c>
      <c r="AD56" s="76">
        <v>21</v>
      </c>
      <c r="AE56" s="81"/>
      <c r="AF56" s="82"/>
      <c r="AG56" s="83"/>
      <c r="AH56" s="81" t="s">
        <v>137</v>
      </c>
      <c r="AI56" s="76">
        <v>27</v>
      </c>
      <c r="AJ56" s="81"/>
      <c r="AK56" s="82"/>
      <c r="AL56" s="83"/>
      <c r="AM56" s="81" t="s">
        <v>137</v>
      </c>
    </row>
    <row r="57" spans="1:42" hidden="1" x14ac:dyDescent="0.25">
      <c r="A57" s="76" t="s">
        <v>451</v>
      </c>
      <c r="B57" s="80"/>
      <c r="C57" s="79" t="str">
        <f t="shared" ref="C57:N57" si="11">IF(C55&gt;0,C53-C55,"N/A")</f>
        <v>N/A</v>
      </c>
      <c r="D57" s="79" t="str">
        <f t="shared" si="11"/>
        <v>N/A</v>
      </c>
      <c r="E57" s="79" t="str">
        <f t="shared" si="11"/>
        <v>N/A</v>
      </c>
      <c r="F57" s="79" t="str">
        <f t="shared" si="11"/>
        <v>N/A</v>
      </c>
      <c r="G57" s="79" t="str">
        <f t="shared" si="11"/>
        <v>N/A</v>
      </c>
      <c r="H57" s="79" t="str">
        <f t="shared" si="11"/>
        <v>N/A</v>
      </c>
      <c r="I57" s="79" t="str">
        <f t="shared" si="11"/>
        <v>N/A</v>
      </c>
      <c r="J57" s="79" t="str">
        <f t="shared" si="11"/>
        <v>N/A</v>
      </c>
      <c r="K57" s="79" t="str">
        <f t="shared" si="11"/>
        <v>N/A</v>
      </c>
      <c r="L57" s="79" t="str">
        <f t="shared" si="11"/>
        <v>N/A</v>
      </c>
      <c r="M57" s="79" t="str">
        <f t="shared" si="11"/>
        <v>N/A</v>
      </c>
      <c r="N57" s="79" t="str">
        <f t="shared" si="11"/>
        <v>N/A</v>
      </c>
      <c r="O57" s="76">
        <v>4</v>
      </c>
      <c r="P57" s="81"/>
      <c r="Q57" s="82"/>
      <c r="R57" s="83"/>
      <c r="S57" s="81" t="s">
        <v>137</v>
      </c>
      <c r="T57" s="76">
        <v>10</v>
      </c>
      <c r="U57" s="81"/>
      <c r="V57" s="82"/>
      <c r="W57" s="83"/>
      <c r="X57" s="81" t="s">
        <v>137</v>
      </c>
      <c r="Y57" s="76">
        <v>16</v>
      </c>
      <c r="Z57" s="81"/>
      <c r="AA57" s="82"/>
      <c r="AB57" s="83"/>
      <c r="AC57" s="81" t="s">
        <v>137</v>
      </c>
      <c r="AD57" s="76">
        <v>22</v>
      </c>
      <c r="AE57" s="81"/>
      <c r="AF57" s="82"/>
      <c r="AG57" s="83"/>
      <c r="AH57" s="81" t="s">
        <v>137</v>
      </c>
      <c r="AI57" s="76">
        <v>28</v>
      </c>
      <c r="AJ57" s="81"/>
      <c r="AK57" s="82"/>
      <c r="AL57" s="83"/>
      <c r="AM57" s="81" t="s">
        <v>137</v>
      </c>
    </row>
    <row r="58" spans="1:42" hidden="1" x14ac:dyDescent="0.25">
      <c r="A58" s="74" t="s">
        <v>452</v>
      </c>
      <c r="B58" s="309"/>
      <c r="C58" s="438" t="s">
        <v>453</v>
      </c>
      <c r="D58" s="437"/>
      <c r="E58" s="439"/>
      <c r="F58" s="436"/>
      <c r="G58" s="436"/>
      <c r="H58" s="436"/>
      <c r="I58" s="436"/>
      <c r="J58" s="436"/>
      <c r="K58" s="436"/>
      <c r="L58" s="436"/>
      <c r="M58" s="436"/>
      <c r="N58" s="437"/>
      <c r="O58" s="76">
        <v>5</v>
      </c>
      <c r="P58" s="81"/>
      <c r="Q58" s="82"/>
      <c r="R58" s="83"/>
      <c r="S58" s="81" t="s">
        <v>137</v>
      </c>
      <c r="T58" s="76">
        <v>11</v>
      </c>
      <c r="U58" s="81"/>
      <c r="V58" s="82"/>
      <c r="W58" s="83"/>
      <c r="X58" s="81" t="s">
        <v>137</v>
      </c>
      <c r="Y58" s="76">
        <v>17</v>
      </c>
      <c r="Z58" s="81"/>
      <c r="AA58" s="82"/>
      <c r="AB58" s="83"/>
      <c r="AC58" s="81" t="s">
        <v>137</v>
      </c>
      <c r="AD58" s="76">
        <v>23</v>
      </c>
      <c r="AE58" s="81"/>
      <c r="AF58" s="82"/>
      <c r="AG58" s="83"/>
      <c r="AH58" s="81" t="s">
        <v>137</v>
      </c>
      <c r="AI58" s="76">
        <v>29</v>
      </c>
      <c r="AJ58" s="81"/>
      <c r="AK58" s="82"/>
      <c r="AL58" s="83"/>
      <c r="AM58" s="81" t="s">
        <v>137</v>
      </c>
    </row>
    <row r="59" spans="1:42" hidden="1" x14ac:dyDescent="0.25">
      <c r="A59" s="434" t="s">
        <v>454</v>
      </c>
      <c r="B59" s="432"/>
      <c r="C59" s="435"/>
      <c r="D59" s="436"/>
      <c r="E59" s="436"/>
      <c r="F59" s="436"/>
      <c r="G59" s="436"/>
      <c r="H59" s="436"/>
      <c r="I59" s="436"/>
      <c r="J59" s="436"/>
      <c r="K59" s="436"/>
      <c r="L59" s="436"/>
      <c r="M59" s="436"/>
      <c r="N59" s="437"/>
      <c r="O59" s="76">
        <v>6</v>
      </c>
      <c r="P59" s="81"/>
      <c r="Q59" s="82"/>
      <c r="R59" s="83"/>
      <c r="S59" s="81" t="s">
        <v>137</v>
      </c>
      <c r="T59" s="76">
        <v>12</v>
      </c>
      <c r="U59" s="81"/>
      <c r="V59" s="82"/>
      <c r="W59" s="83"/>
      <c r="X59" s="81" t="s">
        <v>137</v>
      </c>
      <c r="Y59" s="76">
        <v>18</v>
      </c>
      <c r="Z59" s="81"/>
      <c r="AA59" s="82"/>
      <c r="AB59" s="83"/>
      <c r="AC59" s="81" t="s">
        <v>137</v>
      </c>
      <c r="AD59" s="76">
        <v>24</v>
      </c>
      <c r="AE59" s="81"/>
      <c r="AF59" s="82"/>
      <c r="AG59" s="83"/>
      <c r="AH59" s="81" t="s">
        <v>137</v>
      </c>
      <c r="AI59" s="76">
        <v>30</v>
      </c>
      <c r="AJ59" s="81"/>
      <c r="AK59" s="82"/>
      <c r="AL59" s="83"/>
      <c r="AM59" s="81" t="s">
        <v>137</v>
      </c>
    </row>
    <row r="60" spans="1:42" hidden="1" x14ac:dyDescent="0.25">
      <c r="A60" s="158">
        <f>A50+1</f>
        <v>5</v>
      </c>
      <c r="C60" s="158">
        <f ca="1">SUMIF(Ledger_Q1!$G$11:$G$110,C52,OFFSET(Ledger_Q1!$BB$11,0,$A60,100,1))+SUMIF(Ledger_Q2!$G$11:$G$110,C52,OFFSET(Ledger_Q2!$BB$11,0,$A60,100,1))+SUMIF(Ledger_Q3!$G$11:$G$110,C52,OFFSET(Ledger_Q3!$BB$11,0,$A60,100,1))+SUMIF(Ledger_Q4!$G$11:$G$110,C52,OFFSET(Ledger_Q4!$BB$11,0,$A60,100,1))+ SUMIF($S54:$S59,C52,$R54:$R59)+ SUMIF($X54:$X59,C52,$W54:$W59)+ SUMIF($AC54:$AC59,C52,$AB54:$AB59)+ SUMIF($AH54:$AH59,C52,$AG54:$AG59)+ SUMIF($AM54:$AM59,C52,$AL54:$AL59)</f>
        <v>0</v>
      </c>
      <c r="D60" s="158">
        <f ca="1">SUMIF(Ledger_Q1!$G$11:$G$110,D52,OFFSET(Ledger_Q1!$BB$11,0,$A60,100,1))+SUMIF(Ledger_Q2!$G$11:$G$110,D52,OFFSET(Ledger_Q2!$BB$11,0,$A60,100,1))+SUMIF(Ledger_Q3!$G$11:$G$110,D52,OFFSET(Ledger_Q3!$BB$11,0,$A60,100,1))+SUMIF(Ledger_Q4!$G$11:$G$110,D52,OFFSET(Ledger_Q4!$BB$11,0,$A60,100,1))+ SUMIF($S54:$S59,D52,$R54:$R59)+ SUMIF($X54:$X59,D52,$W54:$W59)+ SUMIF($AC54:$AC59,D52,$AB54:$AB59)+ SUMIF($AH54:$AH59,D52,$AG54:$AG59)+ SUMIF($AM54:$AM59,D52,$AL54:$AL59)</f>
        <v>0</v>
      </c>
      <c r="E60" s="158">
        <f ca="1">SUMIF(Ledger_Q1!$G$11:$G$110,E52,OFFSET(Ledger_Q1!$BB$11,0,$A60,100,1))+SUMIF(Ledger_Q2!$G$11:$G$110,E52,OFFSET(Ledger_Q2!$BB$11,0,$A60,100,1))+SUMIF(Ledger_Q3!$G$11:$G$110,E52,OFFSET(Ledger_Q3!$BB$11,0,$A60,100,1))+SUMIF(Ledger_Q4!$G$11:$G$110,E52,OFFSET(Ledger_Q4!$BB$11,0,$A60,100,1))+ SUMIF($S54:$S59,E52,$R54:$R59)+ SUMIF($X54:$X59,E52,$W54:$W59)+ SUMIF($AC54:$AC59,E52,$AB54:$AB59)+ SUMIF($AH54:$AH59,E52,$AG54:$AG59)+ SUMIF($AM54:$AM59,E52,$AL54:$AL59)</f>
        <v>0</v>
      </c>
      <c r="F60" s="158">
        <f ca="1">SUMIF(Ledger_Q1!$G$11:$G$110,F52,OFFSET(Ledger_Q1!$BB$11,0,$A60,100,1))+SUMIF(Ledger_Q2!$G$11:$G$110,F52,OFFSET(Ledger_Q2!$BB$11,0,$A60,100,1))+SUMIF(Ledger_Q3!$G$11:$G$110,F52,OFFSET(Ledger_Q3!$BB$11,0,$A60,100,1))+SUMIF(Ledger_Q4!$G$11:$G$110,F52,OFFSET(Ledger_Q4!$BB$11,0,$A60,100,1))+ SUMIF($S54:$S59,F52,$R54:$R59)+ SUMIF($X54:$X59,F52,$W54:$W59)+ SUMIF($AC54:$AC59,F52,$AB54:$AB59)+ SUMIF($AH54:$AH59,F52,$AG54:$AG59)+ SUMIF($AM54:$AM59,F52,$AL54:$AL59)</f>
        <v>0</v>
      </c>
      <c r="G60" s="158">
        <f ca="1">SUMIF(Ledger_Q1!$G$11:$G$110,G52,OFFSET(Ledger_Q1!$BB$11,0,$A60,100,1))+SUMIF(Ledger_Q2!$G$11:$G$110,G52,OFFSET(Ledger_Q2!$BB$11,0,$A60,100,1))+SUMIF(Ledger_Q3!$G$11:$G$110,G52,OFFSET(Ledger_Q3!$BB$11,0,$A60,100,1))+SUMIF(Ledger_Q4!$G$11:$G$110,G52,OFFSET(Ledger_Q4!$BB$11,0,$A60,100,1))+ SUMIF($S54:$S59,G52,$R54:$R59)+ SUMIF($X54:$X59,G52,$W54:$W59)+ SUMIF($AC54:$AC59,G52,$AB54:$AB59)+ SUMIF($AH54:$AH59,G52,$AG54:$AG59)+ SUMIF($AM54:$AM59,G52,$AL54:$AL59)</f>
        <v>0</v>
      </c>
      <c r="H60" s="158">
        <f ca="1">SUMIF(Ledger_Q1!$G$11:$G$110,H52,OFFSET(Ledger_Q1!$BB$11,0,$A60,100,1))+SUMIF(Ledger_Q2!$G$11:$G$110,H52,OFFSET(Ledger_Q2!$BB$11,0,$A60,100,1))+SUMIF(Ledger_Q3!$G$11:$G$110,H52,OFFSET(Ledger_Q3!$BB$11,0,$A60,100,1))+SUMIF(Ledger_Q4!$G$11:$G$110,H52,OFFSET(Ledger_Q4!$BB$11,0,$A60,100,1))+ SUMIF($S54:$S59,H52,$R54:$R59)+ SUMIF($X54:$X59,H52,$W54:$W59)+ SUMIF($AC54:$AC59,H52,$AB54:$AB59)+ SUMIF($AH54:$AH59,H52,$AG54:$AG59)+ SUMIF($AM54:$AM59,H52,$AL54:$AL59)</f>
        <v>0</v>
      </c>
      <c r="I60" s="158">
        <f ca="1">SUMIF(Ledger_Q1!$G$11:$G$110,I52,OFFSET(Ledger_Q1!$BB$11,0,$A60,100,1))+SUMIF(Ledger_Q2!$G$11:$G$110,I52,OFFSET(Ledger_Q2!$BB$11,0,$A60,100,1))+SUMIF(Ledger_Q3!$G$11:$G$110,I52,OFFSET(Ledger_Q3!$BB$11,0,$A60,100,1))+SUMIF(Ledger_Q4!$G$11:$G$110,I52,OFFSET(Ledger_Q4!$BB$11,0,$A60,100,1))+ SUMIF($S54:$S59,I52,$R54:$R59)+ SUMIF($X54:$X59,I52,$W54:$W59)+ SUMIF($AC54:$AC59,I52,$AB54:$AB59)+ SUMIF($AH54:$AH59,I52,$AG54:$AG59)+ SUMIF($AM54:$AM59,I52,$AL54:$AL59)</f>
        <v>0</v>
      </c>
      <c r="J60" s="158">
        <f ca="1">SUMIF(Ledger_Q1!$G$11:$G$110,J52,OFFSET(Ledger_Q1!$BB$11,0,$A60,100,1))+SUMIF(Ledger_Q2!$G$11:$G$110,J52,OFFSET(Ledger_Q2!$BB$11,0,$A60,100,1))+SUMIF(Ledger_Q3!$G$11:$G$110,J52,OFFSET(Ledger_Q3!$BB$11,0,$A60,100,1))+SUMIF(Ledger_Q4!$G$11:$G$110,J52,OFFSET(Ledger_Q4!$BB$11,0,$A60,100,1))+ SUMIF($S54:$S59,J52,$R54:$R59)+ SUMIF($X54:$X59,J52,$W54:$W59)+ SUMIF($AC54:$AC59,J52,$AB54:$AB59)+ SUMIF($AH54:$AH59,J52,$AG54:$AG59)+ SUMIF($AM54:$AM59,J52,$AL54:$AL59)</f>
        <v>0</v>
      </c>
      <c r="K60" s="158">
        <f ca="1">SUMIF(Ledger_Q1!$G$11:$G$110,K52,OFFSET(Ledger_Q1!$BB$11,0,$A60,100,1))+SUMIF(Ledger_Q2!$G$11:$G$110,K52,OFFSET(Ledger_Q2!$BB$11,0,$A60,100,1))+SUMIF(Ledger_Q3!$G$11:$G$110,K52,OFFSET(Ledger_Q3!$BB$11,0,$A60,100,1))+SUMIF(Ledger_Q4!$G$11:$G$110,K52,OFFSET(Ledger_Q4!$BB$11,0,$A60,100,1))+ SUMIF($S54:$S59,K52,$R54:$R59)+ SUMIF($X54:$X59,K52,$W54:$W59)+ SUMIF($AC54:$AC59,K52,$AB54:$AB59)+ SUMIF($AH54:$AH59,K52,$AG54:$AG59)+ SUMIF($AM54:$AM59,K52,$AL54:$AL59)</f>
        <v>0</v>
      </c>
      <c r="L60" s="158">
        <f ca="1">SUMIF(Ledger_Q1!$G$11:$G$110,L52,OFFSET(Ledger_Q1!$BB$11,0,$A60,100,1))+SUMIF(Ledger_Q2!$G$11:$G$110,L52,OFFSET(Ledger_Q2!$BB$11,0,$A60,100,1))+SUMIF(Ledger_Q3!$G$11:$G$110,L52,OFFSET(Ledger_Q3!$BB$11,0,$A60,100,1))+SUMIF(Ledger_Q4!$G$11:$G$110,L52,OFFSET(Ledger_Q4!$BB$11,0,$A60,100,1))+ SUMIF($S54:$S59,L52,$R54:$R59)+ SUMIF($X54:$X59,L52,$W54:$W59)+ SUMIF($AC54:$AC59,L52,$AB54:$AB59)+ SUMIF($AH54:$AH59,L52,$AG54:$AG59)+ SUMIF($AM54:$AM59,L52,$AL54:$AL59)</f>
        <v>0</v>
      </c>
      <c r="M60" s="158">
        <f ca="1">SUMIF(Ledger_Q1!$G$11:$G$110,M52,OFFSET(Ledger_Q1!$BB$11,0,$A60,100,1))+SUMIF(Ledger_Q2!$G$11:$G$110,M52,OFFSET(Ledger_Q2!$BB$11,0,$A60,100,1))+SUMIF(Ledger_Q3!$G$11:$G$110,M52,OFFSET(Ledger_Q3!$BB$11,0,$A60,100,1))+SUMIF(Ledger_Q4!$G$11:$G$110,M52,OFFSET(Ledger_Q4!$BB$11,0,$A60,100,1))+ SUMIF($S54:$S59,M52,$R54:$R59)+ SUMIF($X54:$X59,M52,$W54:$W59)+ SUMIF($AC54:$AC59,M52,$AB54:$AB59)+ SUMIF($AH54:$AH59,M52,$AG54:$AG59)+ SUMIF($AM54:$AM59,M52,$AL54:$AL59)</f>
        <v>0</v>
      </c>
      <c r="N60" s="158">
        <f ca="1">SUMIF(Ledger_Q1!$G$11:$G$110,N52,OFFSET(Ledger_Q1!$BB$11,0,$A60,100,1))+SUMIF(Ledger_Q2!$G$11:$G$110,N52,OFFSET(Ledger_Q2!$BB$11,0,$A60,100,1))+SUMIF(Ledger_Q3!$G$11:$G$110,N52,OFFSET(Ledger_Q3!$BB$11,0,$A60,100,1))+SUMIF(Ledger_Q4!$G$11:$G$110,N52,OFFSET(Ledger_Q4!$BB$11,0,$A60,100,1))+ SUMIF($S54:$S59,N52,$R54:$R59)+ SUMIF($X54:$X59,N52,$W54:$W59)+ SUMIF($AC54:$AC59,N52,$AB54:$AB59)+ SUMIF($AH54:$AH59,N52,$AG54:$AG59)+ SUMIF($AM54:$AM59,N52,$AL54:$AL59)</f>
        <v>0</v>
      </c>
      <c r="R60" s="363">
        <f>SUM(R54:R59)</f>
        <v>0</v>
      </c>
      <c r="W60" s="363">
        <f>SUM(W54:W59)</f>
        <v>0</v>
      </c>
      <c r="AB60" s="363">
        <f>SUM(AB54:AB59)</f>
        <v>0</v>
      </c>
      <c r="AG60" s="363">
        <f>SUM(AG54:AG59)</f>
        <v>0</v>
      </c>
      <c r="AL60" s="363">
        <f>SUM(AL54:AL59)</f>
        <v>0</v>
      </c>
    </row>
    <row r="61" spans="1:42" hidden="1" x14ac:dyDescent="0.25"/>
    <row r="62" spans="1:42" hidden="1" x14ac:dyDescent="0.25">
      <c r="A62" s="440" t="str">
        <f ca="1">IF(OFFSET(Summary!C$10,A70,0) = "","No Account", OFFSET(Summary!C$10,A70,0))</f>
        <v>No Account</v>
      </c>
      <c r="B62" s="433"/>
      <c r="C62" s="73" t="s">
        <v>160</v>
      </c>
      <c r="D62" s="73" t="s">
        <v>164</v>
      </c>
      <c r="E62" s="73" t="s">
        <v>167</v>
      </c>
      <c r="F62" s="73" t="s">
        <v>170</v>
      </c>
      <c r="G62" s="73" t="s">
        <v>173</v>
      </c>
      <c r="H62" s="73" t="s">
        <v>176</v>
      </c>
      <c r="I62" s="73" t="s">
        <v>183</v>
      </c>
      <c r="J62" s="73" t="s">
        <v>190</v>
      </c>
      <c r="K62" s="73" t="s">
        <v>198</v>
      </c>
      <c r="L62" s="73" t="s">
        <v>205</v>
      </c>
      <c r="M62" s="73" t="s">
        <v>210</v>
      </c>
      <c r="N62" s="73" t="s">
        <v>217</v>
      </c>
      <c r="O62" s="431" t="str">
        <f>"Outstanding Transactions From: " &amp; Contents!$C$5 -1</f>
        <v>Outstanding Transactions From: 2024</v>
      </c>
      <c r="P62" s="432"/>
      <c r="Q62" s="432"/>
      <c r="R62" s="432"/>
      <c r="S62" s="433"/>
      <c r="T62" s="431" t="str">
        <f>"Outstanding Transactions From: " &amp; Contents!$C$5 -1</f>
        <v>Outstanding Transactions From: 2024</v>
      </c>
      <c r="U62" s="432"/>
      <c r="V62" s="432"/>
      <c r="W62" s="432"/>
      <c r="X62" s="433"/>
      <c r="Y62" s="431" t="str">
        <f>"Outstanding Transactions From: " &amp; Contents!$C$5 -1</f>
        <v>Outstanding Transactions From: 2024</v>
      </c>
      <c r="Z62" s="432"/>
      <c r="AA62" s="432"/>
      <c r="AB62" s="432"/>
      <c r="AC62" s="433"/>
      <c r="AD62" s="431" t="str">
        <f>"Outstanding Transactions From: " &amp; Contents!$C$5 -1</f>
        <v>Outstanding Transactions From: 2024</v>
      </c>
      <c r="AE62" s="432"/>
      <c r="AF62" s="432"/>
      <c r="AG62" s="432"/>
      <c r="AH62" s="433"/>
      <c r="AI62" s="431" t="str">
        <f>"Outstanding Transactions From: " &amp; Contents!$C$5 -1</f>
        <v>Outstanding Transactions From: 2024</v>
      </c>
      <c r="AJ62" s="432"/>
      <c r="AK62" s="432"/>
      <c r="AL62" s="432"/>
      <c r="AM62" s="433"/>
    </row>
    <row r="63" spans="1:42" hidden="1" x14ac:dyDescent="0.25">
      <c r="A63" s="74" t="s">
        <v>440</v>
      </c>
      <c r="B63" s="80"/>
      <c r="C63" s="75">
        <f ca="1">B66+C70</f>
        <v>0</v>
      </c>
      <c r="D63" s="75">
        <f t="shared" ref="D63:N63" ca="1" si="12">C63+D70</f>
        <v>0</v>
      </c>
      <c r="E63" s="75">
        <f t="shared" ca="1" si="12"/>
        <v>0</v>
      </c>
      <c r="F63" s="75">
        <f t="shared" ca="1" si="12"/>
        <v>0</v>
      </c>
      <c r="G63" s="75">
        <f t="shared" ca="1" si="12"/>
        <v>0</v>
      </c>
      <c r="H63" s="75">
        <f t="shared" ca="1" si="12"/>
        <v>0</v>
      </c>
      <c r="I63" s="75">
        <f t="shared" ca="1" si="12"/>
        <v>0</v>
      </c>
      <c r="J63" s="75">
        <f t="shared" ca="1" si="12"/>
        <v>0</v>
      </c>
      <c r="K63" s="75">
        <f t="shared" ca="1" si="12"/>
        <v>0</v>
      </c>
      <c r="L63" s="75">
        <f t="shared" ca="1" si="12"/>
        <v>0</v>
      </c>
      <c r="M63" s="75">
        <f t="shared" ca="1" si="12"/>
        <v>0</v>
      </c>
      <c r="N63" s="75">
        <f t="shared" ca="1" si="12"/>
        <v>0</v>
      </c>
      <c r="O63" s="76"/>
      <c r="P63" s="77" t="s">
        <v>441</v>
      </c>
      <c r="Q63" s="77" t="s">
        <v>442</v>
      </c>
      <c r="R63" s="77" t="s">
        <v>443</v>
      </c>
      <c r="S63" s="77" t="s">
        <v>444</v>
      </c>
      <c r="T63" s="76"/>
      <c r="U63" s="77" t="s">
        <v>441</v>
      </c>
      <c r="V63" s="77" t="s">
        <v>442</v>
      </c>
      <c r="W63" s="77" t="s">
        <v>443</v>
      </c>
      <c r="X63" s="77" t="s">
        <v>444</v>
      </c>
      <c r="Y63" s="76"/>
      <c r="Z63" s="77" t="s">
        <v>441</v>
      </c>
      <c r="AA63" s="77" t="s">
        <v>442</v>
      </c>
      <c r="AB63" s="77" t="s">
        <v>443</v>
      </c>
      <c r="AC63" s="77" t="s">
        <v>444</v>
      </c>
      <c r="AD63" s="76"/>
      <c r="AE63" s="77" t="s">
        <v>441</v>
      </c>
      <c r="AF63" s="77" t="s">
        <v>442</v>
      </c>
      <c r="AG63" s="77" t="s">
        <v>443</v>
      </c>
      <c r="AH63" s="77" t="s">
        <v>444</v>
      </c>
      <c r="AI63" s="76"/>
      <c r="AJ63" s="77" t="s">
        <v>441</v>
      </c>
      <c r="AK63" s="77" t="s">
        <v>442</v>
      </c>
      <c r="AL63" s="77" t="s">
        <v>443</v>
      </c>
      <c r="AM63" s="77" t="s">
        <v>444</v>
      </c>
    </row>
    <row r="64" spans="1:42" hidden="1" x14ac:dyDescent="0.25">
      <c r="A64" s="74" t="s">
        <v>446</v>
      </c>
      <c r="B64" s="344"/>
      <c r="C64" s="78" t="s">
        <v>447</v>
      </c>
      <c r="D64" s="78" t="s">
        <v>447</v>
      </c>
      <c r="E64" s="78" t="s">
        <v>447</v>
      </c>
      <c r="F64" s="78" t="s">
        <v>447</v>
      </c>
      <c r="G64" s="78" t="s">
        <v>447</v>
      </c>
      <c r="H64" s="78" t="s">
        <v>447</v>
      </c>
      <c r="I64" s="78" t="s">
        <v>447</v>
      </c>
      <c r="J64" s="78" t="s">
        <v>447</v>
      </c>
      <c r="K64" s="78" t="s">
        <v>447</v>
      </c>
      <c r="L64" s="78" t="s">
        <v>447</v>
      </c>
      <c r="M64" s="78" t="s">
        <v>447</v>
      </c>
      <c r="N64" s="78" t="s">
        <v>447</v>
      </c>
      <c r="O64" s="76">
        <v>1</v>
      </c>
      <c r="P64" s="81"/>
      <c r="Q64" s="82"/>
      <c r="R64" s="83"/>
      <c r="S64" s="81" t="s">
        <v>137</v>
      </c>
      <c r="T64" s="76">
        <v>7</v>
      </c>
      <c r="U64" s="81"/>
      <c r="V64" s="82"/>
      <c r="W64" s="83"/>
      <c r="X64" s="81" t="s">
        <v>137</v>
      </c>
      <c r="Y64" s="76">
        <v>13</v>
      </c>
      <c r="Z64" s="81"/>
      <c r="AA64" s="82"/>
      <c r="AB64" s="83"/>
      <c r="AC64" s="81" t="s">
        <v>137</v>
      </c>
      <c r="AD64" s="76">
        <v>19</v>
      </c>
      <c r="AE64" s="81"/>
      <c r="AF64" s="82"/>
      <c r="AG64" s="83"/>
      <c r="AH64" s="81" t="s">
        <v>137</v>
      </c>
      <c r="AI64" s="76">
        <v>25</v>
      </c>
      <c r="AJ64" s="81"/>
      <c r="AK64" s="82"/>
      <c r="AL64" s="83"/>
      <c r="AM64" s="81" t="s">
        <v>137</v>
      </c>
      <c r="AO64" s="159">
        <f>30 - (COUNTBLANK(R64:R69)+COUNTBLANK(W64:W69)+COUNTBLANK(AB64:AB69)+COUNTBLANK(AG64:AG69)+COUNTBLANK(AL64:AL69))</f>
        <v>0</v>
      </c>
      <c r="AP64" s="340">
        <f>SUMIF(S64:S69,"=-",R64:R69)+SUMIF(X64:X69,"=-",W64:W69)+SUMIF(AC64:AC69,"=-",AB64:AB69)+SUMIF(AH64:AH69,"=-",AG64:AG69)+SUMIF(AM64:AM69,"=-",AL64:AL69)</f>
        <v>0</v>
      </c>
    </row>
    <row r="65" spans="1:42" hidden="1" x14ac:dyDescent="0.25">
      <c r="A65" s="76" t="s">
        <v>449</v>
      </c>
      <c r="B65" s="80"/>
      <c r="C65" s="84"/>
      <c r="D65" s="84"/>
      <c r="E65" s="84"/>
      <c r="F65" s="84"/>
      <c r="G65" s="84"/>
      <c r="H65" s="84"/>
      <c r="I65" s="84"/>
      <c r="J65" s="84"/>
      <c r="K65" s="84"/>
      <c r="L65" s="84"/>
      <c r="M65" s="84"/>
      <c r="N65" s="84"/>
      <c r="O65" s="76">
        <v>2</v>
      </c>
      <c r="P65" s="81"/>
      <c r="Q65" s="82"/>
      <c r="R65" s="83"/>
      <c r="S65" s="81" t="s">
        <v>137</v>
      </c>
      <c r="T65" s="76">
        <v>8</v>
      </c>
      <c r="U65" s="81"/>
      <c r="V65" s="82"/>
      <c r="W65" s="83"/>
      <c r="X65" s="81" t="s">
        <v>137</v>
      </c>
      <c r="Y65" s="76">
        <v>14</v>
      </c>
      <c r="Z65" s="81"/>
      <c r="AA65" s="82"/>
      <c r="AB65" s="83"/>
      <c r="AC65" s="81" t="s">
        <v>137</v>
      </c>
      <c r="AD65" s="76">
        <v>20</v>
      </c>
      <c r="AE65" s="81"/>
      <c r="AF65" s="82"/>
      <c r="AG65" s="83"/>
      <c r="AH65" s="81" t="s">
        <v>137</v>
      </c>
      <c r="AI65" s="76">
        <v>26</v>
      </c>
      <c r="AJ65" s="81"/>
      <c r="AK65" s="82"/>
      <c r="AL65" s="83"/>
      <c r="AM65" s="81" t="s">
        <v>137</v>
      </c>
    </row>
    <row r="66" spans="1:42" hidden="1" x14ac:dyDescent="0.25">
      <c r="A66" s="76" t="str">
        <f>"Dec " &amp; Contents!C$5 -1 &amp;  " Statement Balance:"</f>
        <v>Dec 2024 Statement Balance:</v>
      </c>
      <c r="B66" s="347">
        <v>0</v>
      </c>
      <c r="C66" s="78" t="s">
        <v>450</v>
      </c>
      <c r="D66" s="78" t="s">
        <v>450</v>
      </c>
      <c r="E66" s="78" t="s">
        <v>450</v>
      </c>
      <c r="F66" s="78" t="s">
        <v>450</v>
      </c>
      <c r="G66" s="78" t="s">
        <v>450</v>
      </c>
      <c r="H66" s="78" t="s">
        <v>450</v>
      </c>
      <c r="I66" s="78" t="s">
        <v>450</v>
      </c>
      <c r="J66" s="78" t="s">
        <v>450</v>
      </c>
      <c r="K66" s="78" t="s">
        <v>450</v>
      </c>
      <c r="L66" s="78" t="s">
        <v>450</v>
      </c>
      <c r="M66" s="78" t="s">
        <v>450</v>
      </c>
      <c r="N66" s="78" t="s">
        <v>450</v>
      </c>
      <c r="O66" s="76">
        <v>3</v>
      </c>
      <c r="P66" s="81"/>
      <c r="Q66" s="82"/>
      <c r="R66" s="83"/>
      <c r="S66" s="81" t="s">
        <v>137</v>
      </c>
      <c r="T66" s="76">
        <v>9</v>
      </c>
      <c r="U66" s="81"/>
      <c r="V66" s="82"/>
      <c r="W66" s="83"/>
      <c r="X66" s="81" t="s">
        <v>137</v>
      </c>
      <c r="Y66" s="76">
        <v>15</v>
      </c>
      <c r="Z66" s="81"/>
      <c r="AA66" s="82"/>
      <c r="AB66" s="83"/>
      <c r="AC66" s="81" t="s">
        <v>137</v>
      </c>
      <c r="AD66" s="76">
        <v>21</v>
      </c>
      <c r="AE66" s="81"/>
      <c r="AF66" s="82"/>
      <c r="AG66" s="83"/>
      <c r="AH66" s="81" t="s">
        <v>137</v>
      </c>
      <c r="AI66" s="76">
        <v>27</v>
      </c>
      <c r="AJ66" s="81"/>
      <c r="AK66" s="82"/>
      <c r="AL66" s="83"/>
      <c r="AM66" s="81" t="s">
        <v>137</v>
      </c>
    </row>
    <row r="67" spans="1:42" hidden="1" x14ac:dyDescent="0.25">
      <c r="A67" s="76" t="s">
        <v>451</v>
      </c>
      <c r="B67" s="80"/>
      <c r="C67" s="79" t="str">
        <f t="shared" ref="C67:N67" si="13">IF(C65&gt;0,C63-C65,"N/A")</f>
        <v>N/A</v>
      </c>
      <c r="D67" s="79" t="str">
        <f t="shared" si="13"/>
        <v>N/A</v>
      </c>
      <c r="E67" s="79" t="str">
        <f t="shared" si="13"/>
        <v>N/A</v>
      </c>
      <c r="F67" s="79" t="str">
        <f t="shared" si="13"/>
        <v>N/A</v>
      </c>
      <c r="G67" s="79" t="str">
        <f t="shared" si="13"/>
        <v>N/A</v>
      </c>
      <c r="H67" s="79" t="str">
        <f t="shared" si="13"/>
        <v>N/A</v>
      </c>
      <c r="I67" s="79" t="str">
        <f t="shared" si="13"/>
        <v>N/A</v>
      </c>
      <c r="J67" s="79" t="str">
        <f t="shared" si="13"/>
        <v>N/A</v>
      </c>
      <c r="K67" s="79" t="str">
        <f t="shared" si="13"/>
        <v>N/A</v>
      </c>
      <c r="L67" s="79" t="str">
        <f t="shared" si="13"/>
        <v>N/A</v>
      </c>
      <c r="M67" s="79" t="str">
        <f t="shared" si="13"/>
        <v>N/A</v>
      </c>
      <c r="N67" s="79" t="str">
        <f t="shared" si="13"/>
        <v>N/A</v>
      </c>
      <c r="O67" s="76">
        <v>4</v>
      </c>
      <c r="P67" s="81"/>
      <c r="Q67" s="82"/>
      <c r="R67" s="83"/>
      <c r="S67" s="81" t="s">
        <v>137</v>
      </c>
      <c r="T67" s="76">
        <v>10</v>
      </c>
      <c r="U67" s="81"/>
      <c r="V67" s="82"/>
      <c r="W67" s="83"/>
      <c r="X67" s="81" t="s">
        <v>137</v>
      </c>
      <c r="Y67" s="76">
        <v>16</v>
      </c>
      <c r="Z67" s="81"/>
      <c r="AA67" s="82"/>
      <c r="AB67" s="83"/>
      <c r="AC67" s="81" t="s">
        <v>137</v>
      </c>
      <c r="AD67" s="76">
        <v>22</v>
      </c>
      <c r="AE67" s="81"/>
      <c r="AF67" s="82"/>
      <c r="AG67" s="83"/>
      <c r="AH67" s="81" t="s">
        <v>137</v>
      </c>
      <c r="AI67" s="76">
        <v>28</v>
      </c>
      <c r="AJ67" s="81"/>
      <c r="AK67" s="82"/>
      <c r="AL67" s="83"/>
      <c r="AM67" s="81" t="s">
        <v>137</v>
      </c>
    </row>
    <row r="68" spans="1:42" hidden="1" x14ac:dyDescent="0.25">
      <c r="A68" s="74" t="s">
        <v>452</v>
      </c>
      <c r="B68" s="309"/>
      <c r="C68" s="438" t="s">
        <v>453</v>
      </c>
      <c r="D68" s="437"/>
      <c r="E68" s="439"/>
      <c r="F68" s="436"/>
      <c r="G68" s="436"/>
      <c r="H68" s="436"/>
      <c r="I68" s="436"/>
      <c r="J68" s="436"/>
      <c r="K68" s="436"/>
      <c r="L68" s="436"/>
      <c r="M68" s="436"/>
      <c r="N68" s="437"/>
      <c r="O68" s="76">
        <v>5</v>
      </c>
      <c r="P68" s="81"/>
      <c r="Q68" s="82"/>
      <c r="R68" s="83"/>
      <c r="S68" s="81" t="s">
        <v>137</v>
      </c>
      <c r="T68" s="76">
        <v>11</v>
      </c>
      <c r="U68" s="81"/>
      <c r="V68" s="82"/>
      <c r="W68" s="83"/>
      <c r="X68" s="81" t="s">
        <v>137</v>
      </c>
      <c r="Y68" s="76">
        <v>17</v>
      </c>
      <c r="Z68" s="81"/>
      <c r="AA68" s="82"/>
      <c r="AB68" s="83"/>
      <c r="AC68" s="81" t="s">
        <v>137</v>
      </c>
      <c r="AD68" s="76">
        <v>23</v>
      </c>
      <c r="AE68" s="81"/>
      <c r="AF68" s="82"/>
      <c r="AG68" s="83"/>
      <c r="AH68" s="81" t="s">
        <v>137</v>
      </c>
      <c r="AI68" s="76">
        <v>29</v>
      </c>
      <c r="AJ68" s="81"/>
      <c r="AK68" s="82"/>
      <c r="AL68" s="83"/>
      <c r="AM68" s="81" t="s">
        <v>137</v>
      </c>
    </row>
    <row r="69" spans="1:42" hidden="1" x14ac:dyDescent="0.25">
      <c r="A69" s="434" t="s">
        <v>454</v>
      </c>
      <c r="B69" s="432"/>
      <c r="C69" s="435"/>
      <c r="D69" s="436"/>
      <c r="E69" s="436"/>
      <c r="F69" s="436"/>
      <c r="G69" s="436"/>
      <c r="H69" s="436"/>
      <c r="I69" s="436"/>
      <c r="J69" s="436"/>
      <c r="K69" s="436"/>
      <c r="L69" s="436"/>
      <c r="M69" s="436"/>
      <c r="N69" s="437"/>
      <c r="O69" s="76">
        <v>6</v>
      </c>
      <c r="P69" s="81"/>
      <c r="Q69" s="82"/>
      <c r="R69" s="83"/>
      <c r="S69" s="81" t="s">
        <v>137</v>
      </c>
      <c r="T69" s="76">
        <v>12</v>
      </c>
      <c r="U69" s="81"/>
      <c r="V69" s="82"/>
      <c r="W69" s="83"/>
      <c r="X69" s="81" t="s">
        <v>137</v>
      </c>
      <c r="Y69" s="76">
        <v>18</v>
      </c>
      <c r="Z69" s="81"/>
      <c r="AA69" s="82"/>
      <c r="AB69" s="83"/>
      <c r="AC69" s="81" t="s">
        <v>137</v>
      </c>
      <c r="AD69" s="76">
        <v>24</v>
      </c>
      <c r="AE69" s="81"/>
      <c r="AF69" s="82"/>
      <c r="AG69" s="83"/>
      <c r="AH69" s="81" t="s">
        <v>137</v>
      </c>
      <c r="AI69" s="76">
        <v>30</v>
      </c>
      <c r="AJ69" s="81"/>
      <c r="AK69" s="82"/>
      <c r="AL69" s="83"/>
      <c r="AM69" s="81" t="s">
        <v>137</v>
      </c>
    </row>
    <row r="70" spans="1:42" hidden="1" x14ac:dyDescent="0.25">
      <c r="A70" s="158">
        <f>A60+1</f>
        <v>6</v>
      </c>
      <c r="C70" s="158">
        <f ca="1">SUMIF(Ledger_Q1!$G$11:$G$110,C62,OFFSET(Ledger_Q1!$BB$11,0,$A70,100,1))+SUMIF(Ledger_Q2!$G$11:$G$110,C62,OFFSET(Ledger_Q2!$BB$11,0,$A70,100,1))+SUMIF(Ledger_Q3!$G$11:$G$110,C62,OFFSET(Ledger_Q3!$BB$11,0,$A70,100,1))+SUMIF(Ledger_Q4!$G$11:$G$110,C62,OFFSET(Ledger_Q4!$BB$11,0,$A70,100,1))+ SUMIF($S64:$S69,C62,$R64:$R69)+ SUMIF($X64:$X69,C62,$W64:$W69)+ SUMIF($AC64:$AC69,C62,$AB64:$AB69)+ SUMIF($AH64:$AH69,C62,$AG64:$AG69)+ SUMIF($AM64:$AM69,C62,$AL64:$AL69)</f>
        <v>0</v>
      </c>
      <c r="D70" s="158">
        <f ca="1">SUMIF(Ledger_Q1!$G$11:$G$110,D62,OFFSET(Ledger_Q1!$BB$11,0,$A70,100,1))+SUMIF(Ledger_Q2!$G$11:$G$110,D62,OFFSET(Ledger_Q2!$BB$11,0,$A70,100,1))+SUMIF(Ledger_Q3!$G$11:$G$110,D62,OFFSET(Ledger_Q3!$BB$11,0,$A70,100,1))+SUMIF(Ledger_Q4!$G$11:$G$110,D62,OFFSET(Ledger_Q4!$BB$11,0,$A70,100,1))+ SUMIF($S64:$S69,D62,$R64:$R69)+ SUMIF($X64:$X69,D62,$W64:$W69)+ SUMIF($AC64:$AC69,D62,$AB64:$AB69)+ SUMIF($AH64:$AH69,D62,$AG64:$AG69)+ SUMIF($AM64:$AM69,D62,$AL64:$AL69)</f>
        <v>0</v>
      </c>
      <c r="E70" s="158">
        <f ca="1">SUMIF(Ledger_Q1!$G$11:$G$110,E62,OFFSET(Ledger_Q1!$BB$11,0,$A70,100,1))+SUMIF(Ledger_Q2!$G$11:$G$110,E62,OFFSET(Ledger_Q2!$BB$11,0,$A70,100,1))+SUMIF(Ledger_Q3!$G$11:$G$110,E62,OFFSET(Ledger_Q3!$BB$11,0,$A70,100,1))+SUMIF(Ledger_Q4!$G$11:$G$110,E62,OFFSET(Ledger_Q4!$BB$11,0,$A70,100,1))+ SUMIF($S64:$S69,E62,$R64:$R69)+ SUMIF($X64:$X69,E62,$W64:$W69)+ SUMIF($AC64:$AC69,E62,$AB64:$AB69)+ SUMIF($AH64:$AH69,E62,$AG64:$AG69)+ SUMIF($AM64:$AM69,E62,$AL64:$AL69)</f>
        <v>0</v>
      </c>
      <c r="F70" s="158">
        <f ca="1">SUMIF(Ledger_Q1!$G$11:$G$110,F62,OFFSET(Ledger_Q1!$BB$11,0,$A70,100,1))+SUMIF(Ledger_Q2!$G$11:$G$110,F62,OFFSET(Ledger_Q2!$BB$11,0,$A70,100,1))+SUMIF(Ledger_Q3!$G$11:$G$110,F62,OFFSET(Ledger_Q3!$BB$11,0,$A70,100,1))+SUMIF(Ledger_Q4!$G$11:$G$110,F62,OFFSET(Ledger_Q4!$BB$11,0,$A70,100,1))+ SUMIF($S64:$S69,F62,$R64:$R69)+ SUMIF($X64:$X69,F62,$W64:$W69)+ SUMIF($AC64:$AC69,F62,$AB64:$AB69)+ SUMIF($AH64:$AH69,F62,$AG64:$AG69)+ SUMIF($AM64:$AM69,F62,$AL64:$AL69)</f>
        <v>0</v>
      </c>
      <c r="G70" s="158">
        <f ca="1">SUMIF(Ledger_Q1!$G$11:$G$110,G62,OFFSET(Ledger_Q1!$BB$11,0,$A70,100,1))+SUMIF(Ledger_Q2!$G$11:$G$110,G62,OFFSET(Ledger_Q2!$BB$11,0,$A70,100,1))+SUMIF(Ledger_Q3!$G$11:$G$110,G62,OFFSET(Ledger_Q3!$BB$11,0,$A70,100,1))+SUMIF(Ledger_Q4!$G$11:$G$110,G62,OFFSET(Ledger_Q4!$BB$11,0,$A70,100,1))+ SUMIF($S64:$S69,G62,$R64:$R69)+ SUMIF($X64:$X69,G62,$W64:$W69)+ SUMIF($AC64:$AC69,G62,$AB64:$AB69)+ SUMIF($AH64:$AH69,G62,$AG64:$AG69)+ SUMIF($AM64:$AM69,G62,$AL64:$AL69)</f>
        <v>0</v>
      </c>
      <c r="H70" s="158">
        <f ca="1">SUMIF(Ledger_Q1!$G$11:$G$110,H62,OFFSET(Ledger_Q1!$BB$11,0,$A70,100,1))+SUMIF(Ledger_Q2!$G$11:$G$110,H62,OFFSET(Ledger_Q2!$BB$11,0,$A70,100,1))+SUMIF(Ledger_Q3!$G$11:$G$110,H62,OFFSET(Ledger_Q3!$BB$11,0,$A70,100,1))+SUMIF(Ledger_Q4!$G$11:$G$110,H62,OFFSET(Ledger_Q4!$BB$11,0,$A70,100,1))+ SUMIF($S64:$S69,H62,$R64:$R69)+ SUMIF($X64:$X69,H62,$W64:$W69)+ SUMIF($AC64:$AC69,H62,$AB64:$AB69)+ SUMIF($AH64:$AH69,H62,$AG64:$AG69)+ SUMIF($AM64:$AM69,H62,$AL64:$AL69)</f>
        <v>0</v>
      </c>
      <c r="I70" s="158">
        <f ca="1">SUMIF(Ledger_Q1!$G$11:$G$110,I62,OFFSET(Ledger_Q1!$BB$11,0,$A70,100,1))+SUMIF(Ledger_Q2!$G$11:$G$110,I62,OFFSET(Ledger_Q2!$BB$11,0,$A70,100,1))+SUMIF(Ledger_Q3!$G$11:$G$110,I62,OFFSET(Ledger_Q3!$BB$11,0,$A70,100,1))+SUMIF(Ledger_Q4!$G$11:$G$110,I62,OFFSET(Ledger_Q4!$BB$11,0,$A70,100,1))+ SUMIF($S64:$S69,I62,$R64:$R69)+ SUMIF($X64:$X69,I62,$W64:$W69)+ SUMIF($AC64:$AC69,I62,$AB64:$AB69)+ SUMIF($AH64:$AH69,I62,$AG64:$AG69)+ SUMIF($AM64:$AM69,I62,$AL64:$AL69)</f>
        <v>0</v>
      </c>
      <c r="J70" s="158">
        <f ca="1">SUMIF(Ledger_Q1!$G$11:$G$110,J62,OFFSET(Ledger_Q1!$BB$11,0,$A70,100,1))+SUMIF(Ledger_Q2!$G$11:$G$110,J62,OFFSET(Ledger_Q2!$BB$11,0,$A70,100,1))+SUMIF(Ledger_Q3!$G$11:$G$110,J62,OFFSET(Ledger_Q3!$BB$11,0,$A70,100,1))+SUMIF(Ledger_Q4!$G$11:$G$110,J62,OFFSET(Ledger_Q4!$BB$11,0,$A70,100,1))+ SUMIF($S64:$S69,J62,$R64:$R69)+ SUMIF($X64:$X69,J62,$W64:$W69)+ SUMIF($AC64:$AC69,J62,$AB64:$AB69)+ SUMIF($AH64:$AH69,J62,$AG64:$AG69)+ SUMIF($AM64:$AM69,J62,$AL64:$AL69)</f>
        <v>0</v>
      </c>
      <c r="K70" s="158">
        <f ca="1">SUMIF(Ledger_Q1!$G$11:$G$110,K62,OFFSET(Ledger_Q1!$BB$11,0,$A70,100,1))+SUMIF(Ledger_Q2!$G$11:$G$110,K62,OFFSET(Ledger_Q2!$BB$11,0,$A70,100,1))+SUMIF(Ledger_Q3!$G$11:$G$110,K62,OFFSET(Ledger_Q3!$BB$11,0,$A70,100,1))+SUMIF(Ledger_Q4!$G$11:$G$110,K62,OFFSET(Ledger_Q4!$BB$11,0,$A70,100,1))+ SUMIF($S64:$S69,K62,$R64:$R69)+ SUMIF($X64:$X69,K62,$W64:$W69)+ SUMIF($AC64:$AC69,K62,$AB64:$AB69)+ SUMIF($AH64:$AH69,K62,$AG64:$AG69)+ SUMIF($AM64:$AM69,K62,$AL64:$AL69)</f>
        <v>0</v>
      </c>
      <c r="L70" s="158">
        <f ca="1">SUMIF(Ledger_Q1!$G$11:$G$110,L62,OFFSET(Ledger_Q1!$BB$11,0,$A70,100,1))+SUMIF(Ledger_Q2!$G$11:$G$110,L62,OFFSET(Ledger_Q2!$BB$11,0,$A70,100,1))+SUMIF(Ledger_Q3!$G$11:$G$110,L62,OFFSET(Ledger_Q3!$BB$11,0,$A70,100,1))+SUMIF(Ledger_Q4!$G$11:$G$110,L62,OFFSET(Ledger_Q4!$BB$11,0,$A70,100,1))+ SUMIF($S64:$S69,L62,$R64:$R69)+ SUMIF($X64:$X69,L62,$W64:$W69)+ SUMIF($AC64:$AC69,L62,$AB64:$AB69)+ SUMIF($AH64:$AH69,L62,$AG64:$AG69)+ SUMIF($AM64:$AM69,L62,$AL64:$AL69)</f>
        <v>0</v>
      </c>
      <c r="M70" s="158">
        <f ca="1">SUMIF(Ledger_Q1!$G$11:$G$110,M62,OFFSET(Ledger_Q1!$BB$11,0,$A70,100,1))+SUMIF(Ledger_Q2!$G$11:$G$110,M62,OFFSET(Ledger_Q2!$BB$11,0,$A70,100,1))+SUMIF(Ledger_Q3!$G$11:$G$110,M62,OFFSET(Ledger_Q3!$BB$11,0,$A70,100,1))+SUMIF(Ledger_Q4!$G$11:$G$110,M62,OFFSET(Ledger_Q4!$BB$11,0,$A70,100,1))+ SUMIF($S64:$S69,M62,$R64:$R69)+ SUMIF($X64:$X69,M62,$W64:$W69)+ SUMIF($AC64:$AC69,M62,$AB64:$AB69)+ SUMIF($AH64:$AH69,M62,$AG64:$AG69)+ SUMIF($AM64:$AM69,M62,$AL64:$AL69)</f>
        <v>0</v>
      </c>
      <c r="N70" s="158">
        <f ca="1">SUMIF(Ledger_Q1!$G$11:$G$110,N62,OFFSET(Ledger_Q1!$BB$11,0,$A70,100,1))+SUMIF(Ledger_Q2!$G$11:$G$110,N62,OFFSET(Ledger_Q2!$BB$11,0,$A70,100,1))+SUMIF(Ledger_Q3!$G$11:$G$110,N62,OFFSET(Ledger_Q3!$BB$11,0,$A70,100,1))+SUMIF(Ledger_Q4!$G$11:$G$110,N62,OFFSET(Ledger_Q4!$BB$11,0,$A70,100,1))+ SUMIF($S64:$S69,N62,$R64:$R69)+ SUMIF($X64:$X69,N62,$W64:$W69)+ SUMIF($AC64:$AC69,N62,$AB64:$AB69)+ SUMIF($AH64:$AH69,N62,$AG64:$AG69)+ SUMIF($AM64:$AM69,N62,$AL64:$AL69)</f>
        <v>0</v>
      </c>
      <c r="R70" s="363">
        <f>SUM(R64:R69)</f>
        <v>0</v>
      </c>
      <c r="W70" s="363">
        <f>SUM(W64:W69)</f>
        <v>0</v>
      </c>
      <c r="AB70" s="363">
        <f>SUM(AB64:AB69)</f>
        <v>0</v>
      </c>
      <c r="AG70" s="363">
        <f>SUM(AG64:AG69)</f>
        <v>0</v>
      </c>
      <c r="AL70" s="363">
        <f>SUM(AL64:AL69)</f>
        <v>0</v>
      </c>
    </row>
    <row r="71" spans="1:42" hidden="1" x14ac:dyDescent="0.25"/>
    <row r="72" spans="1:42" hidden="1" x14ac:dyDescent="0.25">
      <c r="A72" s="440" t="str">
        <f ca="1">IF(OFFSET(Summary!C$10,A80,0) = "","No Account", OFFSET(Summary!C$10,A80,0))</f>
        <v>No Account</v>
      </c>
      <c r="B72" s="433"/>
      <c r="C72" s="73" t="s">
        <v>160</v>
      </c>
      <c r="D72" s="73" t="s">
        <v>164</v>
      </c>
      <c r="E72" s="73" t="s">
        <v>167</v>
      </c>
      <c r="F72" s="73" t="s">
        <v>170</v>
      </c>
      <c r="G72" s="73" t="s">
        <v>173</v>
      </c>
      <c r="H72" s="73" t="s">
        <v>176</v>
      </c>
      <c r="I72" s="73" t="s">
        <v>183</v>
      </c>
      <c r="J72" s="73" t="s">
        <v>190</v>
      </c>
      <c r="K72" s="73" t="s">
        <v>198</v>
      </c>
      <c r="L72" s="73" t="s">
        <v>205</v>
      </c>
      <c r="M72" s="73" t="s">
        <v>210</v>
      </c>
      <c r="N72" s="73" t="s">
        <v>217</v>
      </c>
      <c r="O72" s="431" t="str">
        <f>"Outstanding Transactions From: " &amp; Contents!$C$5 -1</f>
        <v>Outstanding Transactions From: 2024</v>
      </c>
      <c r="P72" s="432"/>
      <c r="Q72" s="432"/>
      <c r="R72" s="432"/>
      <c r="S72" s="433"/>
      <c r="T72" s="431" t="str">
        <f>"Outstanding Transactions From: " &amp; Contents!$C$5 -1</f>
        <v>Outstanding Transactions From: 2024</v>
      </c>
      <c r="U72" s="432"/>
      <c r="V72" s="432"/>
      <c r="W72" s="432"/>
      <c r="X72" s="433"/>
      <c r="Y72" s="431" t="str">
        <f>"Outstanding Transactions From: " &amp; Contents!$C$5 -1</f>
        <v>Outstanding Transactions From: 2024</v>
      </c>
      <c r="Z72" s="432"/>
      <c r="AA72" s="432"/>
      <c r="AB72" s="432"/>
      <c r="AC72" s="433"/>
      <c r="AD72" s="431" t="str">
        <f>"Outstanding Transactions From: " &amp; Contents!$C$5 -1</f>
        <v>Outstanding Transactions From: 2024</v>
      </c>
      <c r="AE72" s="432"/>
      <c r="AF72" s="432"/>
      <c r="AG72" s="432"/>
      <c r="AH72" s="433"/>
      <c r="AI72" s="431" t="str">
        <f>"Outstanding Transactions From: " &amp; Contents!$C$5 -1</f>
        <v>Outstanding Transactions From: 2024</v>
      </c>
      <c r="AJ72" s="432"/>
      <c r="AK72" s="432"/>
      <c r="AL72" s="432"/>
      <c r="AM72" s="433"/>
    </row>
    <row r="73" spans="1:42" hidden="1" x14ac:dyDescent="0.25">
      <c r="A73" s="74" t="s">
        <v>440</v>
      </c>
      <c r="B73" s="80"/>
      <c r="C73" s="75">
        <f ca="1">B76+C80</f>
        <v>0</v>
      </c>
      <c r="D73" s="75">
        <f t="shared" ref="D73:N73" ca="1" si="14">C73+D80</f>
        <v>0</v>
      </c>
      <c r="E73" s="75">
        <f t="shared" ca="1" si="14"/>
        <v>0</v>
      </c>
      <c r="F73" s="75">
        <f t="shared" ca="1" si="14"/>
        <v>0</v>
      </c>
      <c r="G73" s="75">
        <f t="shared" ca="1" si="14"/>
        <v>0</v>
      </c>
      <c r="H73" s="75">
        <f t="shared" ca="1" si="14"/>
        <v>0</v>
      </c>
      <c r="I73" s="75">
        <f t="shared" ca="1" si="14"/>
        <v>0</v>
      </c>
      <c r="J73" s="75">
        <f t="shared" ca="1" si="14"/>
        <v>0</v>
      </c>
      <c r="K73" s="75">
        <f t="shared" ca="1" si="14"/>
        <v>0</v>
      </c>
      <c r="L73" s="75">
        <f t="shared" ca="1" si="14"/>
        <v>0</v>
      </c>
      <c r="M73" s="75">
        <f t="shared" ca="1" si="14"/>
        <v>0</v>
      </c>
      <c r="N73" s="75">
        <f t="shared" ca="1" si="14"/>
        <v>0</v>
      </c>
      <c r="O73" s="76"/>
      <c r="P73" s="77" t="s">
        <v>441</v>
      </c>
      <c r="Q73" s="77" t="s">
        <v>442</v>
      </c>
      <c r="R73" s="77" t="s">
        <v>443</v>
      </c>
      <c r="S73" s="77" t="s">
        <v>444</v>
      </c>
      <c r="T73" s="76"/>
      <c r="U73" s="77" t="s">
        <v>441</v>
      </c>
      <c r="V73" s="77" t="s">
        <v>442</v>
      </c>
      <c r="W73" s="77" t="s">
        <v>443</v>
      </c>
      <c r="X73" s="77" t="s">
        <v>444</v>
      </c>
      <c r="Y73" s="76"/>
      <c r="Z73" s="77" t="s">
        <v>441</v>
      </c>
      <c r="AA73" s="77" t="s">
        <v>442</v>
      </c>
      <c r="AB73" s="77" t="s">
        <v>443</v>
      </c>
      <c r="AC73" s="77" t="s">
        <v>444</v>
      </c>
      <c r="AD73" s="76"/>
      <c r="AE73" s="77" t="s">
        <v>441</v>
      </c>
      <c r="AF73" s="77" t="s">
        <v>442</v>
      </c>
      <c r="AG73" s="77" t="s">
        <v>443</v>
      </c>
      <c r="AH73" s="77" t="s">
        <v>444</v>
      </c>
      <c r="AI73" s="76"/>
      <c r="AJ73" s="77" t="s">
        <v>441</v>
      </c>
      <c r="AK73" s="77" t="s">
        <v>442</v>
      </c>
      <c r="AL73" s="77" t="s">
        <v>443</v>
      </c>
      <c r="AM73" s="77" t="s">
        <v>444</v>
      </c>
    </row>
    <row r="74" spans="1:42" hidden="1" x14ac:dyDescent="0.25">
      <c r="A74" s="74" t="s">
        <v>446</v>
      </c>
      <c r="B74" s="344"/>
      <c r="C74" s="78" t="s">
        <v>447</v>
      </c>
      <c r="D74" s="78" t="s">
        <v>447</v>
      </c>
      <c r="E74" s="78" t="s">
        <v>447</v>
      </c>
      <c r="F74" s="78" t="s">
        <v>447</v>
      </c>
      <c r="G74" s="78" t="s">
        <v>447</v>
      </c>
      <c r="H74" s="78" t="s">
        <v>447</v>
      </c>
      <c r="I74" s="78" t="s">
        <v>447</v>
      </c>
      <c r="J74" s="78" t="s">
        <v>447</v>
      </c>
      <c r="K74" s="78" t="s">
        <v>447</v>
      </c>
      <c r="L74" s="78" t="s">
        <v>447</v>
      </c>
      <c r="M74" s="78" t="s">
        <v>447</v>
      </c>
      <c r="N74" s="78" t="s">
        <v>447</v>
      </c>
      <c r="O74" s="76">
        <v>1</v>
      </c>
      <c r="P74" s="81"/>
      <c r="Q74" s="82"/>
      <c r="R74" s="83"/>
      <c r="S74" s="81" t="s">
        <v>137</v>
      </c>
      <c r="T74" s="76">
        <v>7</v>
      </c>
      <c r="U74" s="81"/>
      <c r="V74" s="82"/>
      <c r="W74" s="83"/>
      <c r="X74" s="81" t="s">
        <v>137</v>
      </c>
      <c r="Y74" s="76">
        <v>13</v>
      </c>
      <c r="Z74" s="81"/>
      <c r="AA74" s="82"/>
      <c r="AB74" s="83"/>
      <c r="AC74" s="81" t="s">
        <v>137</v>
      </c>
      <c r="AD74" s="76">
        <v>19</v>
      </c>
      <c r="AE74" s="81"/>
      <c r="AF74" s="82"/>
      <c r="AG74" s="83"/>
      <c r="AH74" s="81" t="s">
        <v>137</v>
      </c>
      <c r="AI74" s="76">
        <v>25</v>
      </c>
      <c r="AJ74" s="81"/>
      <c r="AK74" s="82"/>
      <c r="AL74" s="83"/>
      <c r="AM74" s="81" t="s">
        <v>137</v>
      </c>
      <c r="AO74" s="159">
        <f>30 - (COUNTBLANK(R74:R79)+COUNTBLANK(W74:W79)+COUNTBLANK(AB74:AB79)+COUNTBLANK(AG74:AG79)+COUNTBLANK(AL74:AL79))</f>
        <v>0</v>
      </c>
      <c r="AP74" s="340">
        <f>SUMIF(S74:S79,"=-",R74:R79)+SUMIF(X74:X79,"=-",W74:W79)+SUMIF(AC74:AC79,"=-",AB74:AB79)+SUMIF(AH74:AH79,"=-",AG74:AG79)+SUMIF(AM74:AM79,"=-",AL74:AL79)</f>
        <v>0</v>
      </c>
    </row>
    <row r="75" spans="1:42" hidden="1" x14ac:dyDescent="0.25">
      <c r="A75" s="76" t="s">
        <v>449</v>
      </c>
      <c r="B75" s="80"/>
      <c r="C75" s="84"/>
      <c r="D75" s="84"/>
      <c r="E75" s="84"/>
      <c r="F75" s="84"/>
      <c r="G75" s="84"/>
      <c r="H75" s="84"/>
      <c r="I75" s="84"/>
      <c r="J75" s="84"/>
      <c r="K75" s="84"/>
      <c r="L75" s="84"/>
      <c r="M75" s="84"/>
      <c r="N75" s="84"/>
      <c r="O75" s="76">
        <v>2</v>
      </c>
      <c r="P75" s="81"/>
      <c r="Q75" s="82"/>
      <c r="R75" s="83"/>
      <c r="S75" s="81" t="s">
        <v>137</v>
      </c>
      <c r="T75" s="76">
        <v>8</v>
      </c>
      <c r="U75" s="81"/>
      <c r="V75" s="82"/>
      <c r="W75" s="83"/>
      <c r="X75" s="81" t="s">
        <v>137</v>
      </c>
      <c r="Y75" s="76">
        <v>14</v>
      </c>
      <c r="Z75" s="81"/>
      <c r="AA75" s="82"/>
      <c r="AB75" s="83"/>
      <c r="AC75" s="81" t="s">
        <v>137</v>
      </c>
      <c r="AD75" s="76">
        <v>20</v>
      </c>
      <c r="AE75" s="81"/>
      <c r="AF75" s="82"/>
      <c r="AG75" s="83"/>
      <c r="AH75" s="81" t="s">
        <v>137</v>
      </c>
      <c r="AI75" s="76">
        <v>26</v>
      </c>
      <c r="AJ75" s="81"/>
      <c r="AK75" s="82"/>
      <c r="AL75" s="83"/>
      <c r="AM75" s="81" t="s">
        <v>137</v>
      </c>
    </row>
    <row r="76" spans="1:42" hidden="1" x14ac:dyDescent="0.25">
      <c r="A76" s="76" t="str">
        <f>"Dec " &amp; Contents!C$5 -1 &amp;  " Statement Balance:"</f>
        <v>Dec 2024 Statement Balance:</v>
      </c>
      <c r="B76" s="347">
        <v>0</v>
      </c>
      <c r="C76" s="78" t="s">
        <v>450</v>
      </c>
      <c r="D76" s="78" t="s">
        <v>450</v>
      </c>
      <c r="E76" s="78" t="s">
        <v>450</v>
      </c>
      <c r="F76" s="78" t="s">
        <v>450</v>
      </c>
      <c r="G76" s="78" t="s">
        <v>450</v>
      </c>
      <c r="H76" s="78" t="s">
        <v>450</v>
      </c>
      <c r="I76" s="78" t="s">
        <v>450</v>
      </c>
      <c r="J76" s="78" t="s">
        <v>450</v>
      </c>
      <c r="K76" s="78" t="s">
        <v>450</v>
      </c>
      <c r="L76" s="78" t="s">
        <v>450</v>
      </c>
      <c r="M76" s="78" t="s">
        <v>450</v>
      </c>
      <c r="N76" s="78" t="s">
        <v>450</v>
      </c>
      <c r="O76" s="76">
        <v>3</v>
      </c>
      <c r="P76" s="81"/>
      <c r="Q76" s="82"/>
      <c r="R76" s="83"/>
      <c r="S76" s="81" t="s">
        <v>137</v>
      </c>
      <c r="T76" s="76">
        <v>9</v>
      </c>
      <c r="U76" s="81"/>
      <c r="V76" s="82"/>
      <c r="W76" s="83"/>
      <c r="X76" s="81" t="s">
        <v>137</v>
      </c>
      <c r="Y76" s="76">
        <v>15</v>
      </c>
      <c r="Z76" s="81"/>
      <c r="AA76" s="82"/>
      <c r="AB76" s="83"/>
      <c r="AC76" s="81" t="s">
        <v>137</v>
      </c>
      <c r="AD76" s="76">
        <v>21</v>
      </c>
      <c r="AE76" s="81"/>
      <c r="AF76" s="82"/>
      <c r="AG76" s="83"/>
      <c r="AH76" s="81" t="s">
        <v>137</v>
      </c>
      <c r="AI76" s="76">
        <v>27</v>
      </c>
      <c r="AJ76" s="81"/>
      <c r="AK76" s="82"/>
      <c r="AL76" s="83"/>
      <c r="AM76" s="81" t="s">
        <v>137</v>
      </c>
    </row>
    <row r="77" spans="1:42" hidden="1" x14ac:dyDescent="0.25">
      <c r="A77" s="76" t="s">
        <v>451</v>
      </c>
      <c r="B77" s="80"/>
      <c r="C77" s="79" t="str">
        <f t="shared" ref="C77:N77" si="15">IF(C75&gt;0,C73-C75,"N/A")</f>
        <v>N/A</v>
      </c>
      <c r="D77" s="79" t="str">
        <f t="shared" si="15"/>
        <v>N/A</v>
      </c>
      <c r="E77" s="79" t="str">
        <f t="shared" si="15"/>
        <v>N/A</v>
      </c>
      <c r="F77" s="79" t="str">
        <f t="shared" si="15"/>
        <v>N/A</v>
      </c>
      <c r="G77" s="79" t="str">
        <f t="shared" si="15"/>
        <v>N/A</v>
      </c>
      <c r="H77" s="79" t="str">
        <f t="shared" si="15"/>
        <v>N/A</v>
      </c>
      <c r="I77" s="79" t="str">
        <f t="shared" si="15"/>
        <v>N/A</v>
      </c>
      <c r="J77" s="79" t="str">
        <f t="shared" si="15"/>
        <v>N/A</v>
      </c>
      <c r="K77" s="79" t="str">
        <f t="shared" si="15"/>
        <v>N/A</v>
      </c>
      <c r="L77" s="79" t="str">
        <f t="shared" si="15"/>
        <v>N/A</v>
      </c>
      <c r="M77" s="79" t="str">
        <f t="shared" si="15"/>
        <v>N/A</v>
      </c>
      <c r="N77" s="79" t="str">
        <f t="shared" si="15"/>
        <v>N/A</v>
      </c>
      <c r="O77" s="76">
        <v>4</v>
      </c>
      <c r="P77" s="81"/>
      <c r="Q77" s="82"/>
      <c r="R77" s="83"/>
      <c r="S77" s="81" t="s">
        <v>137</v>
      </c>
      <c r="T77" s="76">
        <v>10</v>
      </c>
      <c r="U77" s="81"/>
      <c r="V77" s="82"/>
      <c r="W77" s="83"/>
      <c r="X77" s="81" t="s">
        <v>137</v>
      </c>
      <c r="Y77" s="76">
        <v>16</v>
      </c>
      <c r="Z77" s="81"/>
      <c r="AA77" s="82"/>
      <c r="AB77" s="83"/>
      <c r="AC77" s="81" t="s">
        <v>137</v>
      </c>
      <c r="AD77" s="76">
        <v>22</v>
      </c>
      <c r="AE77" s="81"/>
      <c r="AF77" s="82"/>
      <c r="AG77" s="83"/>
      <c r="AH77" s="81" t="s">
        <v>137</v>
      </c>
      <c r="AI77" s="76">
        <v>28</v>
      </c>
      <c r="AJ77" s="81"/>
      <c r="AK77" s="82"/>
      <c r="AL77" s="83"/>
      <c r="AM77" s="81" t="s">
        <v>137</v>
      </c>
    </row>
    <row r="78" spans="1:42" hidden="1" x14ac:dyDescent="0.25">
      <c r="A78" s="74" t="s">
        <v>452</v>
      </c>
      <c r="B78" s="309"/>
      <c r="C78" s="438" t="s">
        <v>453</v>
      </c>
      <c r="D78" s="437"/>
      <c r="E78" s="439"/>
      <c r="F78" s="436"/>
      <c r="G78" s="436"/>
      <c r="H78" s="436"/>
      <c r="I78" s="436"/>
      <c r="J78" s="436"/>
      <c r="K78" s="436"/>
      <c r="L78" s="436"/>
      <c r="M78" s="436"/>
      <c r="N78" s="437"/>
      <c r="O78" s="76">
        <v>5</v>
      </c>
      <c r="P78" s="81"/>
      <c r="Q78" s="82"/>
      <c r="R78" s="83"/>
      <c r="S78" s="81" t="s">
        <v>137</v>
      </c>
      <c r="T78" s="76">
        <v>11</v>
      </c>
      <c r="U78" s="81"/>
      <c r="V78" s="82"/>
      <c r="W78" s="83"/>
      <c r="X78" s="81" t="s">
        <v>137</v>
      </c>
      <c r="Y78" s="76">
        <v>17</v>
      </c>
      <c r="Z78" s="81"/>
      <c r="AA78" s="82"/>
      <c r="AB78" s="83"/>
      <c r="AC78" s="81" t="s">
        <v>137</v>
      </c>
      <c r="AD78" s="76">
        <v>23</v>
      </c>
      <c r="AE78" s="81"/>
      <c r="AF78" s="82"/>
      <c r="AG78" s="83"/>
      <c r="AH78" s="81" t="s">
        <v>137</v>
      </c>
      <c r="AI78" s="76">
        <v>29</v>
      </c>
      <c r="AJ78" s="81"/>
      <c r="AK78" s="82"/>
      <c r="AL78" s="83"/>
      <c r="AM78" s="81" t="s">
        <v>137</v>
      </c>
    </row>
    <row r="79" spans="1:42" hidden="1" x14ac:dyDescent="0.25">
      <c r="A79" s="434" t="s">
        <v>454</v>
      </c>
      <c r="B79" s="432"/>
      <c r="C79" s="435"/>
      <c r="D79" s="436"/>
      <c r="E79" s="436"/>
      <c r="F79" s="436"/>
      <c r="G79" s="436"/>
      <c r="H79" s="436"/>
      <c r="I79" s="436"/>
      <c r="J79" s="436"/>
      <c r="K79" s="436"/>
      <c r="L79" s="436"/>
      <c r="M79" s="436"/>
      <c r="N79" s="437"/>
      <c r="O79" s="76">
        <v>6</v>
      </c>
      <c r="P79" s="81"/>
      <c r="Q79" s="82"/>
      <c r="R79" s="83"/>
      <c r="S79" s="81" t="s">
        <v>137</v>
      </c>
      <c r="T79" s="76">
        <v>12</v>
      </c>
      <c r="U79" s="81"/>
      <c r="V79" s="82"/>
      <c r="W79" s="83"/>
      <c r="X79" s="81" t="s">
        <v>137</v>
      </c>
      <c r="Y79" s="76">
        <v>18</v>
      </c>
      <c r="Z79" s="81"/>
      <c r="AA79" s="82"/>
      <c r="AB79" s="83"/>
      <c r="AC79" s="81" t="s">
        <v>137</v>
      </c>
      <c r="AD79" s="76">
        <v>24</v>
      </c>
      <c r="AE79" s="81"/>
      <c r="AF79" s="82"/>
      <c r="AG79" s="83"/>
      <c r="AH79" s="81" t="s">
        <v>137</v>
      </c>
      <c r="AI79" s="76">
        <v>30</v>
      </c>
      <c r="AJ79" s="81"/>
      <c r="AK79" s="82"/>
      <c r="AL79" s="83"/>
      <c r="AM79" s="81" t="s">
        <v>137</v>
      </c>
    </row>
    <row r="80" spans="1:42" hidden="1" x14ac:dyDescent="0.25">
      <c r="A80" s="158">
        <f>A70+1</f>
        <v>7</v>
      </c>
      <c r="C80" s="158">
        <f ca="1">SUMIF(Ledger_Q1!$G$11:$G$110,C72,OFFSET(Ledger_Q1!$BB$11,0,$A80,100,1))+SUMIF(Ledger_Q2!$G$11:$G$110,C72,OFFSET(Ledger_Q2!$BB$11,0,$A80,100,1))+SUMIF(Ledger_Q3!$G$11:$G$110,C72,OFFSET(Ledger_Q3!$BB$11,0,$A80,100,1))+SUMIF(Ledger_Q4!$G$11:$G$110,C72,OFFSET(Ledger_Q4!$BB$11,0,$A80,100,1))+ SUMIF($S74:$S79,C72,$R74:$R79)+ SUMIF($X74:$X79,C72,$W74:$W79)+ SUMIF($AC74:$AC79,C72,$AB74:$AB79)+ SUMIF($AH74:$AH79,C72,$AG74:$AG79)+ SUMIF($AM74:$AM79,C72,$AL74:$AL79)</f>
        <v>0</v>
      </c>
      <c r="D80" s="158">
        <f ca="1">SUMIF(Ledger_Q1!$G$11:$G$110,D72,OFFSET(Ledger_Q1!$BB$11,0,$A80,100,1))+SUMIF(Ledger_Q2!$G$11:$G$110,D72,OFFSET(Ledger_Q2!$BB$11,0,$A80,100,1))+SUMIF(Ledger_Q3!$G$11:$G$110,D72,OFFSET(Ledger_Q3!$BB$11,0,$A80,100,1))+SUMIF(Ledger_Q4!$G$11:$G$110,D72,OFFSET(Ledger_Q4!$BB$11,0,$A80,100,1))+ SUMIF($S74:$S79,D72,$R74:$R79)+ SUMIF($X74:$X79,D72,$W74:$W79)+ SUMIF($AC74:$AC79,D72,$AB74:$AB79)+ SUMIF($AH74:$AH79,D72,$AG74:$AG79)+ SUMIF($AM74:$AM79,D72,$AL74:$AL79)</f>
        <v>0</v>
      </c>
      <c r="E80" s="158">
        <f ca="1">SUMIF(Ledger_Q1!$G$11:$G$110,E72,OFFSET(Ledger_Q1!$BB$11,0,$A80,100,1))+SUMIF(Ledger_Q2!$G$11:$G$110,E72,OFFSET(Ledger_Q2!$BB$11,0,$A80,100,1))+SUMIF(Ledger_Q3!$G$11:$G$110,E72,OFFSET(Ledger_Q3!$BB$11,0,$A80,100,1))+SUMIF(Ledger_Q4!$G$11:$G$110,E72,OFFSET(Ledger_Q4!$BB$11,0,$A80,100,1))+ SUMIF($S74:$S79,E72,$R74:$R79)+ SUMIF($X74:$X79,E72,$W74:$W79)+ SUMIF($AC74:$AC79,E72,$AB74:$AB79)+ SUMIF($AH74:$AH79,E72,$AG74:$AG79)+ SUMIF($AM74:$AM79,E72,$AL74:$AL79)</f>
        <v>0</v>
      </c>
      <c r="F80" s="158">
        <f ca="1">SUMIF(Ledger_Q1!$G$11:$G$110,F72,OFFSET(Ledger_Q1!$BB$11,0,$A80,100,1))+SUMIF(Ledger_Q2!$G$11:$G$110,F72,OFFSET(Ledger_Q2!$BB$11,0,$A80,100,1))+SUMIF(Ledger_Q3!$G$11:$G$110,F72,OFFSET(Ledger_Q3!$BB$11,0,$A80,100,1))+SUMIF(Ledger_Q4!$G$11:$G$110,F72,OFFSET(Ledger_Q4!$BB$11,0,$A80,100,1))+ SUMIF($S74:$S79,F72,$R74:$R79)+ SUMIF($X74:$X79,F72,$W74:$W79)+ SUMIF($AC74:$AC79,F72,$AB74:$AB79)+ SUMIF($AH74:$AH79,F72,$AG74:$AG79)+ SUMIF($AM74:$AM79,F72,$AL74:$AL79)</f>
        <v>0</v>
      </c>
      <c r="G80" s="158">
        <f ca="1">SUMIF(Ledger_Q1!$G$11:$G$110,G72,OFFSET(Ledger_Q1!$BB$11,0,$A80,100,1))+SUMIF(Ledger_Q2!$G$11:$G$110,G72,OFFSET(Ledger_Q2!$BB$11,0,$A80,100,1))+SUMIF(Ledger_Q3!$G$11:$G$110,G72,OFFSET(Ledger_Q3!$BB$11,0,$A80,100,1))+SUMIF(Ledger_Q4!$G$11:$G$110,G72,OFFSET(Ledger_Q4!$BB$11,0,$A80,100,1))+ SUMIF($S74:$S79,G72,$R74:$R79)+ SUMIF($X74:$X79,G72,$W74:$W79)+ SUMIF($AC74:$AC79,G72,$AB74:$AB79)+ SUMIF($AH74:$AH79,G72,$AG74:$AG79)+ SUMIF($AM74:$AM79,G72,$AL74:$AL79)</f>
        <v>0</v>
      </c>
      <c r="H80" s="158">
        <f ca="1">SUMIF(Ledger_Q1!$G$11:$G$110,H72,OFFSET(Ledger_Q1!$BB$11,0,$A80,100,1))+SUMIF(Ledger_Q2!$G$11:$G$110,H72,OFFSET(Ledger_Q2!$BB$11,0,$A80,100,1))+SUMIF(Ledger_Q3!$G$11:$G$110,H72,OFFSET(Ledger_Q3!$BB$11,0,$A80,100,1))+SUMIF(Ledger_Q4!$G$11:$G$110,H72,OFFSET(Ledger_Q4!$BB$11,0,$A80,100,1))+ SUMIF($S74:$S79,H72,$R74:$R79)+ SUMIF($X74:$X79,H72,$W74:$W79)+ SUMIF($AC74:$AC79,H72,$AB74:$AB79)+ SUMIF($AH74:$AH79,H72,$AG74:$AG79)+ SUMIF($AM74:$AM79,H72,$AL74:$AL79)</f>
        <v>0</v>
      </c>
      <c r="I80" s="158">
        <f ca="1">SUMIF(Ledger_Q1!$G$11:$G$110,I72,OFFSET(Ledger_Q1!$BB$11,0,$A80,100,1))+SUMIF(Ledger_Q2!$G$11:$G$110,I72,OFFSET(Ledger_Q2!$BB$11,0,$A80,100,1))+SUMIF(Ledger_Q3!$G$11:$G$110,I72,OFFSET(Ledger_Q3!$BB$11,0,$A80,100,1))+SUMIF(Ledger_Q4!$G$11:$G$110,I72,OFFSET(Ledger_Q4!$BB$11,0,$A80,100,1))+ SUMIF($S74:$S79,I72,$R74:$R79)+ SUMIF($X74:$X79,I72,$W74:$W79)+ SUMIF($AC74:$AC79,I72,$AB74:$AB79)+ SUMIF($AH74:$AH79,I72,$AG74:$AG79)+ SUMIF($AM74:$AM79,I72,$AL74:$AL79)</f>
        <v>0</v>
      </c>
      <c r="J80" s="158">
        <f ca="1">SUMIF(Ledger_Q1!$G$11:$G$110,J72,OFFSET(Ledger_Q1!$BB$11,0,$A80,100,1))+SUMIF(Ledger_Q2!$G$11:$G$110,J72,OFFSET(Ledger_Q2!$BB$11,0,$A80,100,1))+SUMIF(Ledger_Q3!$G$11:$G$110,J72,OFFSET(Ledger_Q3!$BB$11,0,$A80,100,1))+SUMIF(Ledger_Q4!$G$11:$G$110,J72,OFFSET(Ledger_Q4!$BB$11,0,$A80,100,1))+ SUMIF($S74:$S79,J72,$R74:$R79)+ SUMIF($X74:$X79,J72,$W74:$W79)+ SUMIF($AC74:$AC79,J72,$AB74:$AB79)+ SUMIF($AH74:$AH79,J72,$AG74:$AG79)+ SUMIF($AM74:$AM79,J72,$AL74:$AL79)</f>
        <v>0</v>
      </c>
      <c r="K80" s="158">
        <f ca="1">SUMIF(Ledger_Q1!$G$11:$G$110,K72,OFFSET(Ledger_Q1!$BB$11,0,$A80,100,1))+SUMIF(Ledger_Q2!$G$11:$G$110,K72,OFFSET(Ledger_Q2!$BB$11,0,$A80,100,1))+SUMIF(Ledger_Q3!$G$11:$G$110,K72,OFFSET(Ledger_Q3!$BB$11,0,$A80,100,1))+SUMIF(Ledger_Q4!$G$11:$G$110,K72,OFFSET(Ledger_Q4!$BB$11,0,$A80,100,1))+ SUMIF($S74:$S79,K72,$R74:$R79)+ SUMIF($X74:$X79,K72,$W74:$W79)+ SUMIF($AC74:$AC79,K72,$AB74:$AB79)+ SUMIF($AH74:$AH79,K72,$AG74:$AG79)+ SUMIF($AM74:$AM79,K72,$AL74:$AL79)</f>
        <v>0</v>
      </c>
      <c r="L80" s="158">
        <f ca="1">SUMIF(Ledger_Q1!$G$11:$G$110,L72,OFFSET(Ledger_Q1!$BB$11,0,$A80,100,1))+SUMIF(Ledger_Q2!$G$11:$G$110,L72,OFFSET(Ledger_Q2!$BB$11,0,$A80,100,1))+SUMIF(Ledger_Q3!$G$11:$G$110,L72,OFFSET(Ledger_Q3!$BB$11,0,$A80,100,1))+SUMIF(Ledger_Q4!$G$11:$G$110,L72,OFFSET(Ledger_Q4!$BB$11,0,$A80,100,1))+ SUMIF($S74:$S79,L72,$R74:$R79)+ SUMIF($X74:$X79,L72,$W74:$W79)+ SUMIF($AC74:$AC79,L72,$AB74:$AB79)+ SUMIF($AH74:$AH79,L72,$AG74:$AG79)+ SUMIF($AM74:$AM79,L72,$AL74:$AL79)</f>
        <v>0</v>
      </c>
      <c r="M80" s="158">
        <f ca="1">SUMIF(Ledger_Q1!$G$11:$G$110,M72,OFFSET(Ledger_Q1!$BB$11,0,$A80,100,1))+SUMIF(Ledger_Q2!$G$11:$G$110,M72,OFFSET(Ledger_Q2!$BB$11,0,$A80,100,1))+SUMIF(Ledger_Q3!$G$11:$G$110,M72,OFFSET(Ledger_Q3!$BB$11,0,$A80,100,1))+SUMIF(Ledger_Q4!$G$11:$G$110,M72,OFFSET(Ledger_Q4!$BB$11,0,$A80,100,1))+ SUMIF($S74:$S79,M72,$R74:$R79)+ SUMIF($X74:$X79,M72,$W74:$W79)+ SUMIF($AC74:$AC79,M72,$AB74:$AB79)+ SUMIF($AH74:$AH79,M72,$AG74:$AG79)+ SUMIF($AM74:$AM79,M72,$AL74:$AL79)</f>
        <v>0</v>
      </c>
      <c r="N80" s="158">
        <f ca="1">SUMIF(Ledger_Q1!$G$11:$G$110,N72,OFFSET(Ledger_Q1!$BB$11,0,$A80,100,1))+SUMIF(Ledger_Q2!$G$11:$G$110,N72,OFFSET(Ledger_Q2!$BB$11,0,$A80,100,1))+SUMIF(Ledger_Q3!$G$11:$G$110,N72,OFFSET(Ledger_Q3!$BB$11,0,$A80,100,1))+SUMIF(Ledger_Q4!$G$11:$G$110,N72,OFFSET(Ledger_Q4!$BB$11,0,$A80,100,1))+ SUMIF($S74:$S79,N72,$R74:$R79)+ SUMIF($X74:$X79,N72,$W74:$W79)+ SUMIF($AC74:$AC79,N72,$AB74:$AB79)+ SUMIF($AH74:$AH79,N72,$AG74:$AG79)+ SUMIF($AM74:$AM79,N72,$AL74:$AL79)</f>
        <v>0</v>
      </c>
      <c r="R80" s="363">
        <f>SUM(R74:R79)</f>
        <v>0</v>
      </c>
      <c r="W80" s="363">
        <f>SUM(W74:W79)</f>
        <v>0</v>
      </c>
      <c r="AB80" s="363">
        <f>SUM(AB74:AB79)</f>
        <v>0</v>
      </c>
      <c r="AG80" s="363">
        <f>SUM(AG74:AG79)</f>
        <v>0</v>
      </c>
      <c r="AL80" s="363">
        <f>SUM(AL74:AL79)</f>
        <v>0</v>
      </c>
    </row>
    <row r="81" spans="1:42" hidden="1" x14ac:dyDescent="0.25"/>
    <row r="82" spans="1:42" hidden="1" x14ac:dyDescent="0.25">
      <c r="A82" s="440" t="str">
        <f ca="1">IF(OFFSET(Summary!C$10,A90,0) = "","No Account", OFFSET(Summary!C$10,A90,0))</f>
        <v>No Account</v>
      </c>
      <c r="B82" s="433"/>
      <c r="C82" s="73" t="s">
        <v>160</v>
      </c>
      <c r="D82" s="73" t="s">
        <v>164</v>
      </c>
      <c r="E82" s="73" t="s">
        <v>167</v>
      </c>
      <c r="F82" s="73" t="s">
        <v>170</v>
      </c>
      <c r="G82" s="73" t="s">
        <v>173</v>
      </c>
      <c r="H82" s="73" t="s">
        <v>176</v>
      </c>
      <c r="I82" s="73" t="s">
        <v>183</v>
      </c>
      <c r="J82" s="73" t="s">
        <v>190</v>
      </c>
      <c r="K82" s="73" t="s">
        <v>198</v>
      </c>
      <c r="L82" s="73" t="s">
        <v>205</v>
      </c>
      <c r="M82" s="73" t="s">
        <v>210</v>
      </c>
      <c r="N82" s="73" t="s">
        <v>217</v>
      </c>
      <c r="O82" s="431" t="str">
        <f>"Outstanding Transactions From: " &amp; Contents!$C$5 -1</f>
        <v>Outstanding Transactions From: 2024</v>
      </c>
      <c r="P82" s="432"/>
      <c r="Q82" s="432"/>
      <c r="R82" s="432"/>
      <c r="S82" s="433"/>
      <c r="T82" s="431" t="str">
        <f>"Outstanding Transactions From: " &amp; Contents!$C$5 -1</f>
        <v>Outstanding Transactions From: 2024</v>
      </c>
      <c r="U82" s="432"/>
      <c r="V82" s="432"/>
      <c r="W82" s="432"/>
      <c r="X82" s="433"/>
      <c r="Y82" s="431" t="str">
        <f>"Outstanding Transactions From: " &amp; Contents!$C$5 -1</f>
        <v>Outstanding Transactions From: 2024</v>
      </c>
      <c r="Z82" s="432"/>
      <c r="AA82" s="432"/>
      <c r="AB82" s="432"/>
      <c r="AC82" s="433"/>
      <c r="AD82" s="431" t="str">
        <f>"Outstanding Transactions From: " &amp; Contents!$C$5 -1</f>
        <v>Outstanding Transactions From: 2024</v>
      </c>
      <c r="AE82" s="432"/>
      <c r="AF82" s="432"/>
      <c r="AG82" s="432"/>
      <c r="AH82" s="433"/>
      <c r="AI82" s="431" t="str">
        <f>"Outstanding Transactions From: " &amp; Contents!$C$5 -1</f>
        <v>Outstanding Transactions From: 2024</v>
      </c>
      <c r="AJ82" s="432"/>
      <c r="AK82" s="432"/>
      <c r="AL82" s="432"/>
      <c r="AM82" s="433"/>
    </row>
    <row r="83" spans="1:42" hidden="1" x14ac:dyDescent="0.25">
      <c r="A83" s="74" t="s">
        <v>440</v>
      </c>
      <c r="B83" s="80" t="s">
        <v>110</v>
      </c>
      <c r="C83" s="75">
        <f ca="1">B86+C90</f>
        <v>0</v>
      </c>
      <c r="D83" s="75">
        <f t="shared" ref="D83:N83" ca="1" si="16">C83+D90</f>
        <v>0</v>
      </c>
      <c r="E83" s="75">
        <f t="shared" ca="1" si="16"/>
        <v>0</v>
      </c>
      <c r="F83" s="75">
        <f t="shared" ca="1" si="16"/>
        <v>0</v>
      </c>
      <c r="G83" s="75">
        <f t="shared" ca="1" si="16"/>
        <v>0</v>
      </c>
      <c r="H83" s="75">
        <f t="shared" ca="1" si="16"/>
        <v>0</v>
      </c>
      <c r="I83" s="75">
        <f t="shared" ca="1" si="16"/>
        <v>0</v>
      </c>
      <c r="J83" s="75">
        <f t="shared" ca="1" si="16"/>
        <v>0</v>
      </c>
      <c r="K83" s="75">
        <f t="shared" ca="1" si="16"/>
        <v>0</v>
      </c>
      <c r="L83" s="75">
        <f t="shared" ca="1" si="16"/>
        <v>0</v>
      </c>
      <c r="M83" s="75">
        <f t="shared" ca="1" si="16"/>
        <v>0</v>
      </c>
      <c r="N83" s="75">
        <f t="shared" ca="1" si="16"/>
        <v>0</v>
      </c>
      <c r="O83" s="76"/>
      <c r="P83" s="77" t="s">
        <v>441</v>
      </c>
      <c r="Q83" s="77" t="s">
        <v>442</v>
      </c>
      <c r="R83" s="77" t="s">
        <v>443</v>
      </c>
      <c r="S83" s="77" t="s">
        <v>444</v>
      </c>
      <c r="T83" s="76"/>
      <c r="U83" s="77" t="s">
        <v>441</v>
      </c>
      <c r="V83" s="77" t="s">
        <v>442</v>
      </c>
      <c r="W83" s="77" t="s">
        <v>443</v>
      </c>
      <c r="X83" s="77" t="s">
        <v>444</v>
      </c>
      <c r="Y83" s="76"/>
      <c r="Z83" s="77" t="s">
        <v>441</v>
      </c>
      <c r="AA83" s="77" t="s">
        <v>442</v>
      </c>
      <c r="AB83" s="77" t="s">
        <v>443</v>
      </c>
      <c r="AC83" s="77" t="s">
        <v>444</v>
      </c>
      <c r="AD83" s="76"/>
      <c r="AE83" s="77" t="s">
        <v>441</v>
      </c>
      <c r="AF83" s="77" t="s">
        <v>442</v>
      </c>
      <c r="AG83" s="77" t="s">
        <v>443</v>
      </c>
      <c r="AH83" s="77" t="s">
        <v>444</v>
      </c>
      <c r="AI83" s="76"/>
      <c r="AJ83" s="77" t="s">
        <v>441</v>
      </c>
      <c r="AK83" s="77" t="s">
        <v>442</v>
      </c>
      <c r="AL83" s="77" t="s">
        <v>443</v>
      </c>
      <c r="AM83" s="77" t="s">
        <v>444</v>
      </c>
    </row>
    <row r="84" spans="1:42" hidden="1" x14ac:dyDescent="0.25">
      <c r="A84" s="74" t="s">
        <v>446</v>
      </c>
      <c r="B84" s="344"/>
      <c r="C84" s="78" t="s">
        <v>447</v>
      </c>
      <c r="D84" s="78" t="s">
        <v>447</v>
      </c>
      <c r="E84" s="78" t="s">
        <v>447</v>
      </c>
      <c r="F84" s="78" t="s">
        <v>447</v>
      </c>
      <c r="G84" s="78" t="s">
        <v>447</v>
      </c>
      <c r="H84" s="78" t="s">
        <v>447</v>
      </c>
      <c r="I84" s="78" t="s">
        <v>447</v>
      </c>
      <c r="J84" s="78" t="s">
        <v>447</v>
      </c>
      <c r="K84" s="78" t="s">
        <v>447</v>
      </c>
      <c r="L84" s="78" t="s">
        <v>447</v>
      </c>
      <c r="M84" s="78" t="s">
        <v>447</v>
      </c>
      <c r="N84" s="78" t="s">
        <v>447</v>
      </c>
      <c r="O84" s="76">
        <v>1</v>
      </c>
      <c r="P84" s="81"/>
      <c r="Q84" s="82"/>
      <c r="R84" s="83"/>
      <c r="S84" s="81"/>
      <c r="T84" s="76">
        <v>7</v>
      </c>
      <c r="U84" s="81"/>
      <c r="V84" s="82"/>
      <c r="W84" s="83"/>
      <c r="X84" s="81"/>
      <c r="Y84" s="76">
        <v>13</v>
      </c>
      <c r="Z84" s="81"/>
      <c r="AA84" s="82"/>
      <c r="AB84" s="83"/>
      <c r="AC84" s="81"/>
      <c r="AD84" s="76">
        <v>19</v>
      </c>
      <c r="AE84" s="81"/>
      <c r="AF84" s="82"/>
      <c r="AG84" s="83"/>
      <c r="AH84" s="81"/>
      <c r="AI84" s="76">
        <v>25</v>
      </c>
      <c r="AJ84" s="81"/>
      <c r="AK84" s="82"/>
      <c r="AL84" s="83"/>
      <c r="AM84" s="81"/>
      <c r="AO84" s="159">
        <f>30 - (COUNTBLANK(R84:R89)+COUNTBLANK(W84:W89)+COUNTBLANK(AB84:AB89)+COUNTBLANK(AG84:AG89)+COUNTBLANK(AL84:AL89))</f>
        <v>0</v>
      </c>
      <c r="AP84" s="340">
        <f>SUMIF(S84:S89,"=-",R84:R89)+SUMIF(X84:X89,"=-",W84:W89)+SUMIF(AC84:AC89,"=-",AB84:AB89)+SUMIF(AH84:AH89,"=-",AG84:AG89)+SUMIF(AM84:AM89,"=-",AL84:AL89)</f>
        <v>0</v>
      </c>
    </row>
    <row r="85" spans="1:42" hidden="1" x14ac:dyDescent="0.25">
      <c r="A85" s="76" t="s">
        <v>449</v>
      </c>
      <c r="B85" s="80" t="s">
        <v>438</v>
      </c>
      <c r="C85" s="84"/>
      <c r="D85" s="84"/>
      <c r="E85" s="84"/>
      <c r="F85" s="84"/>
      <c r="G85" s="84"/>
      <c r="H85" s="84"/>
      <c r="I85" s="84"/>
      <c r="J85" s="84"/>
      <c r="K85" s="84"/>
      <c r="L85" s="84"/>
      <c r="M85" s="84"/>
      <c r="N85" s="84"/>
      <c r="O85" s="76">
        <v>2</v>
      </c>
      <c r="P85" s="81"/>
      <c r="Q85" s="82"/>
      <c r="R85" s="83"/>
      <c r="S85" s="81"/>
      <c r="T85" s="76">
        <v>8</v>
      </c>
      <c r="U85" s="81"/>
      <c r="V85" s="82"/>
      <c r="W85" s="83"/>
      <c r="X85" s="81"/>
      <c r="Y85" s="76">
        <v>14</v>
      </c>
      <c r="Z85" s="81"/>
      <c r="AA85" s="82"/>
      <c r="AB85" s="83"/>
      <c r="AC85" s="81"/>
      <c r="AD85" s="76">
        <v>20</v>
      </c>
      <c r="AE85" s="81"/>
      <c r="AF85" s="82"/>
      <c r="AG85" s="83"/>
      <c r="AH85" s="81"/>
      <c r="AI85" s="76">
        <v>26</v>
      </c>
      <c r="AJ85" s="81"/>
      <c r="AK85" s="82"/>
      <c r="AL85" s="83"/>
      <c r="AM85" s="81"/>
    </row>
    <row r="86" spans="1:42" hidden="1" x14ac:dyDescent="0.25">
      <c r="A86" s="76" t="str">
        <f>"Dec " &amp; Contents!C$5 -1 &amp;  " Statement Balance:"</f>
        <v>Dec 2024 Statement Balance:</v>
      </c>
      <c r="B86" s="347">
        <v>0</v>
      </c>
      <c r="C86" s="78" t="s">
        <v>450</v>
      </c>
      <c r="D86" s="78" t="s">
        <v>450</v>
      </c>
      <c r="E86" s="78" t="s">
        <v>450</v>
      </c>
      <c r="F86" s="78" t="s">
        <v>450</v>
      </c>
      <c r="G86" s="78" t="s">
        <v>450</v>
      </c>
      <c r="H86" s="78" t="s">
        <v>450</v>
      </c>
      <c r="I86" s="78" t="s">
        <v>450</v>
      </c>
      <c r="J86" s="78" t="s">
        <v>450</v>
      </c>
      <c r="K86" s="78" t="s">
        <v>450</v>
      </c>
      <c r="L86" s="78" t="s">
        <v>450</v>
      </c>
      <c r="M86" s="78" t="s">
        <v>450</v>
      </c>
      <c r="N86" s="78" t="s">
        <v>450</v>
      </c>
      <c r="O86" s="76">
        <v>3</v>
      </c>
      <c r="P86" s="81"/>
      <c r="Q86" s="82"/>
      <c r="R86" s="83"/>
      <c r="S86" s="81"/>
      <c r="T86" s="76">
        <v>9</v>
      </c>
      <c r="U86" s="81"/>
      <c r="V86" s="82"/>
      <c r="W86" s="83"/>
      <c r="X86" s="81"/>
      <c r="Y86" s="76">
        <v>15</v>
      </c>
      <c r="Z86" s="81"/>
      <c r="AA86" s="82"/>
      <c r="AB86" s="83"/>
      <c r="AC86" s="81"/>
      <c r="AD86" s="76">
        <v>21</v>
      </c>
      <c r="AE86" s="81"/>
      <c r="AF86" s="82"/>
      <c r="AG86" s="83"/>
      <c r="AH86" s="81"/>
      <c r="AI86" s="76">
        <v>27</v>
      </c>
      <c r="AJ86" s="81"/>
      <c r="AK86" s="82"/>
      <c r="AL86" s="83"/>
      <c r="AM86" s="81"/>
    </row>
    <row r="87" spans="1:42" hidden="1" x14ac:dyDescent="0.25">
      <c r="A87" s="76" t="s">
        <v>451</v>
      </c>
      <c r="B87" s="80" t="s">
        <v>437</v>
      </c>
      <c r="C87" s="79" t="str">
        <f t="shared" ref="C87:N87" si="17">IF(C85&gt;0,C83-C85,"N/A")</f>
        <v>N/A</v>
      </c>
      <c r="D87" s="79" t="str">
        <f t="shared" si="17"/>
        <v>N/A</v>
      </c>
      <c r="E87" s="79" t="str">
        <f t="shared" si="17"/>
        <v>N/A</v>
      </c>
      <c r="F87" s="79" t="str">
        <f t="shared" si="17"/>
        <v>N/A</v>
      </c>
      <c r="G87" s="79" t="str">
        <f t="shared" si="17"/>
        <v>N/A</v>
      </c>
      <c r="H87" s="79" t="str">
        <f t="shared" si="17"/>
        <v>N/A</v>
      </c>
      <c r="I87" s="79" t="str">
        <f t="shared" si="17"/>
        <v>N/A</v>
      </c>
      <c r="J87" s="79" t="str">
        <f t="shared" si="17"/>
        <v>N/A</v>
      </c>
      <c r="K87" s="79" t="str">
        <f t="shared" si="17"/>
        <v>N/A</v>
      </c>
      <c r="L87" s="79" t="str">
        <f t="shared" si="17"/>
        <v>N/A</v>
      </c>
      <c r="M87" s="79" t="str">
        <f t="shared" si="17"/>
        <v>N/A</v>
      </c>
      <c r="N87" s="79" t="str">
        <f t="shared" si="17"/>
        <v>N/A</v>
      </c>
      <c r="O87" s="76">
        <v>4</v>
      </c>
      <c r="P87" s="81"/>
      <c r="Q87" s="82"/>
      <c r="R87" s="83"/>
      <c r="S87" s="81"/>
      <c r="T87" s="76">
        <v>10</v>
      </c>
      <c r="U87" s="81"/>
      <c r="V87" s="82"/>
      <c r="W87" s="83"/>
      <c r="X87" s="81"/>
      <c r="Y87" s="76">
        <v>16</v>
      </c>
      <c r="Z87" s="81"/>
      <c r="AA87" s="82"/>
      <c r="AB87" s="83"/>
      <c r="AC87" s="81"/>
      <c r="AD87" s="76">
        <v>22</v>
      </c>
      <c r="AE87" s="81"/>
      <c r="AF87" s="82"/>
      <c r="AG87" s="83"/>
      <c r="AH87" s="81"/>
      <c r="AI87" s="76">
        <v>28</v>
      </c>
      <c r="AJ87" s="81"/>
      <c r="AK87" s="82"/>
      <c r="AL87" s="83"/>
      <c r="AM87" s="81"/>
    </row>
    <row r="88" spans="1:42" hidden="1" x14ac:dyDescent="0.25">
      <c r="A88" s="74" t="s">
        <v>452</v>
      </c>
      <c r="B88" s="309"/>
      <c r="C88" s="438" t="s">
        <v>453</v>
      </c>
      <c r="D88" s="437"/>
      <c r="E88" s="439"/>
      <c r="F88" s="436"/>
      <c r="G88" s="436"/>
      <c r="H88" s="436"/>
      <c r="I88" s="436"/>
      <c r="J88" s="436"/>
      <c r="K88" s="436"/>
      <c r="L88" s="436"/>
      <c r="M88" s="436"/>
      <c r="N88" s="437"/>
      <c r="O88" s="76">
        <v>5</v>
      </c>
      <c r="P88" s="81"/>
      <c r="Q88" s="82"/>
      <c r="R88" s="83"/>
      <c r="S88" s="81"/>
      <c r="T88" s="76">
        <v>11</v>
      </c>
      <c r="U88" s="81"/>
      <c r="V88" s="82"/>
      <c r="W88" s="83"/>
      <c r="X88" s="81"/>
      <c r="Y88" s="76">
        <v>17</v>
      </c>
      <c r="Z88" s="81"/>
      <c r="AA88" s="82"/>
      <c r="AB88" s="83"/>
      <c r="AC88" s="81"/>
      <c r="AD88" s="76">
        <v>23</v>
      </c>
      <c r="AE88" s="81"/>
      <c r="AF88" s="82"/>
      <c r="AG88" s="83"/>
      <c r="AH88" s="81"/>
      <c r="AI88" s="76">
        <v>29</v>
      </c>
      <c r="AJ88" s="81"/>
      <c r="AK88" s="82"/>
      <c r="AL88" s="83"/>
      <c r="AM88" s="81"/>
    </row>
    <row r="89" spans="1:42" hidden="1" x14ac:dyDescent="0.25">
      <c r="A89" s="434" t="s">
        <v>454</v>
      </c>
      <c r="B89" s="432"/>
      <c r="C89" s="435"/>
      <c r="D89" s="436"/>
      <c r="E89" s="436"/>
      <c r="F89" s="436"/>
      <c r="G89" s="436"/>
      <c r="H89" s="436"/>
      <c r="I89" s="436"/>
      <c r="J89" s="436"/>
      <c r="K89" s="436"/>
      <c r="L89" s="436"/>
      <c r="M89" s="436"/>
      <c r="N89" s="437"/>
      <c r="O89" s="76">
        <v>6</v>
      </c>
      <c r="P89" s="81"/>
      <c r="Q89" s="82"/>
      <c r="R89" s="83"/>
      <c r="S89" s="81"/>
      <c r="T89" s="76">
        <v>12</v>
      </c>
      <c r="U89" s="81"/>
      <c r="V89" s="82"/>
      <c r="W89" s="83"/>
      <c r="X89" s="81"/>
      <c r="Y89" s="76">
        <v>18</v>
      </c>
      <c r="Z89" s="81"/>
      <c r="AA89" s="82"/>
      <c r="AB89" s="83"/>
      <c r="AC89" s="81"/>
      <c r="AD89" s="76">
        <v>24</v>
      </c>
      <c r="AE89" s="81"/>
      <c r="AF89" s="82"/>
      <c r="AG89" s="83"/>
      <c r="AH89" s="81"/>
      <c r="AI89" s="76">
        <v>30</v>
      </c>
      <c r="AJ89" s="81"/>
      <c r="AK89" s="82"/>
      <c r="AL89" s="83"/>
      <c r="AM89" s="81"/>
    </row>
    <row r="90" spans="1:42" hidden="1" x14ac:dyDescent="0.25">
      <c r="A90" s="158">
        <f>A80+1</f>
        <v>8</v>
      </c>
      <c r="C90" s="158">
        <f ca="1">SUMIF(Ledger_Q1!$G$11:$G$110,C82,OFFSET(Ledger_Q1!$BB$11,0,$A90,100,1))+SUMIF(Ledger_Q2!$G$11:$G$110,C82,OFFSET(Ledger_Q2!$BB$11,0,$A90,100,1))+SUMIF(Ledger_Q3!$G$11:$G$110,C82,OFFSET(Ledger_Q3!$BB$11,0,$A90,100,1))+SUMIF(Ledger_Q4!$G$11:$G$110,C82,OFFSET(Ledger_Q4!$BB$11,0,$A90,100,1))+ SUMIF($S84:$S89,C82,$R84:$R89)+ SUMIF($X84:$X89,C82,$W84:$W89)+ SUMIF($AC84:$AC89,C82,$AB84:$AB89)+ SUMIF($AH84:$AH89,C82,$AG84:$AG89)+ SUMIF($AM84:$AM89,C82,$AL84:$AL89)</f>
        <v>0</v>
      </c>
      <c r="D90" s="158">
        <f ca="1">SUMIF(Ledger_Q1!$G$11:$G$110,D82,OFFSET(Ledger_Q1!$BB$11,0,$A90,100,1))+SUMIF(Ledger_Q2!$G$11:$G$110,D82,OFFSET(Ledger_Q2!$BB$11,0,$A90,100,1))+SUMIF(Ledger_Q3!$G$11:$G$110,D82,OFFSET(Ledger_Q3!$BB$11,0,$A90,100,1))+SUMIF(Ledger_Q4!$G$11:$G$110,D82,OFFSET(Ledger_Q4!$BB$11,0,$A90,100,1))+ SUMIF($S84:$S89,D82,$R84:$R89)+ SUMIF($X84:$X89,D82,$W84:$W89)+ SUMIF($AC84:$AC89,D82,$AB84:$AB89)+ SUMIF($AH84:$AH89,D82,$AG84:$AG89)+ SUMIF($AM84:$AM89,D82,$AL84:$AL89)</f>
        <v>0</v>
      </c>
      <c r="E90" s="158">
        <f ca="1">SUMIF(Ledger_Q1!$G$11:$G$110,E82,OFFSET(Ledger_Q1!$BB$11,0,$A90,100,1))+SUMIF(Ledger_Q2!$G$11:$G$110,E82,OFFSET(Ledger_Q2!$BB$11,0,$A90,100,1))+SUMIF(Ledger_Q3!$G$11:$G$110,E82,OFFSET(Ledger_Q3!$BB$11,0,$A90,100,1))+SUMIF(Ledger_Q4!$G$11:$G$110,E82,OFFSET(Ledger_Q4!$BB$11,0,$A90,100,1))+ SUMIF($S84:$S89,E82,$R84:$R89)+ SUMIF($X84:$X89,E82,$W84:$W89)+ SUMIF($AC84:$AC89,E82,$AB84:$AB89)+ SUMIF($AH84:$AH89,E82,$AG84:$AG89)+ SUMIF($AM84:$AM89,E82,$AL84:$AL89)</f>
        <v>0</v>
      </c>
      <c r="F90" s="158">
        <f ca="1">SUMIF(Ledger_Q1!$G$11:$G$110,F82,OFFSET(Ledger_Q1!$BB$11,0,$A90,100,1))+SUMIF(Ledger_Q2!$G$11:$G$110,F82,OFFSET(Ledger_Q2!$BB$11,0,$A90,100,1))+SUMIF(Ledger_Q3!$G$11:$G$110,F82,OFFSET(Ledger_Q3!$BB$11,0,$A90,100,1))+SUMIF(Ledger_Q4!$G$11:$G$110,F82,OFFSET(Ledger_Q4!$BB$11,0,$A90,100,1))+ SUMIF($S84:$S89,F82,$R84:$R89)+ SUMIF($X84:$X89,F82,$W84:$W89)+ SUMIF($AC84:$AC89,F82,$AB84:$AB89)+ SUMIF($AH84:$AH89,F82,$AG84:$AG89)+ SUMIF($AM84:$AM89,F82,$AL84:$AL89)</f>
        <v>0</v>
      </c>
      <c r="G90" s="158">
        <f ca="1">SUMIF(Ledger_Q1!$G$11:$G$110,G82,OFFSET(Ledger_Q1!$BB$11,0,$A90,100,1))+SUMIF(Ledger_Q2!$G$11:$G$110,G82,OFFSET(Ledger_Q2!$BB$11,0,$A90,100,1))+SUMIF(Ledger_Q3!$G$11:$G$110,G82,OFFSET(Ledger_Q3!$BB$11,0,$A90,100,1))+SUMIF(Ledger_Q4!$G$11:$G$110,G82,OFFSET(Ledger_Q4!$BB$11,0,$A90,100,1))+ SUMIF($S84:$S89,G82,$R84:$R89)+ SUMIF($X84:$X89,G82,$W84:$W89)+ SUMIF($AC84:$AC89,G82,$AB84:$AB89)+ SUMIF($AH84:$AH89,G82,$AG84:$AG89)+ SUMIF($AM84:$AM89,G82,$AL84:$AL89)</f>
        <v>0</v>
      </c>
      <c r="H90" s="158">
        <f ca="1">SUMIF(Ledger_Q1!$G$11:$G$110,H82,OFFSET(Ledger_Q1!$BB$11,0,$A90,100,1))+SUMIF(Ledger_Q2!$G$11:$G$110,H82,OFFSET(Ledger_Q2!$BB$11,0,$A90,100,1))+SUMIF(Ledger_Q3!$G$11:$G$110,H82,OFFSET(Ledger_Q3!$BB$11,0,$A90,100,1))+SUMIF(Ledger_Q4!$G$11:$G$110,H82,OFFSET(Ledger_Q4!$BB$11,0,$A90,100,1))+ SUMIF($S84:$S89,H82,$R84:$R89)+ SUMIF($X84:$X89,H82,$W84:$W89)+ SUMIF($AC84:$AC89,H82,$AB84:$AB89)+ SUMIF($AH84:$AH89,H82,$AG84:$AG89)+ SUMIF($AM84:$AM89,H82,$AL84:$AL89)</f>
        <v>0</v>
      </c>
      <c r="I90" s="158">
        <f ca="1">SUMIF(Ledger_Q1!$G$11:$G$110,I82,OFFSET(Ledger_Q1!$BB$11,0,$A90,100,1))+SUMIF(Ledger_Q2!$G$11:$G$110,I82,OFFSET(Ledger_Q2!$BB$11,0,$A90,100,1))+SUMIF(Ledger_Q3!$G$11:$G$110,I82,OFFSET(Ledger_Q3!$BB$11,0,$A90,100,1))+SUMIF(Ledger_Q4!$G$11:$G$110,I82,OFFSET(Ledger_Q4!$BB$11,0,$A90,100,1))+ SUMIF($S84:$S89,I82,$R84:$R89)+ SUMIF($X84:$X89,I82,$W84:$W89)+ SUMIF($AC84:$AC89,I82,$AB84:$AB89)+ SUMIF($AH84:$AH89,I82,$AG84:$AG89)+ SUMIF($AM84:$AM89,I82,$AL84:$AL89)</f>
        <v>0</v>
      </c>
      <c r="J90" s="158">
        <f ca="1">SUMIF(Ledger_Q1!$G$11:$G$110,J82,OFFSET(Ledger_Q1!$BB$11,0,$A90,100,1))+SUMIF(Ledger_Q2!$G$11:$G$110,J82,OFFSET(Ledger_Q2!$BB$11,0,$A90,100,1))+SUMIF(Ledger_Q3!$G$11:$G$110,J82,OFFSET(Ledger_Q3!$BB$11,0,$A90,100,1))+SUMIF(Ledger_Q4!$G$11:$G$110,J82,OFFSET(Ledger_Q4!$BB$11,0,$A90,100,1))+ SUMIF($S84:$S89,J82,$R84:$R89)+ SUMIF($X84:$X89,J82,$W84:$W89)+ SUMIF($AC84:$AC89,J82,$AB84:$AB89)+ SUMIF($AH84:$AH89,J82,$AG84:$AG89)+ SUMIF($AM84:$AM89,J82,$AL84:$AL89)</f>
        <v>0</v>
      </c>
      <c r="K90" s="158">
        <f ca="1">SUMIF(Ledger_Q1!$G$11:$G$110,K82,OFFSET(Ledger_Q1!$BB$11,0,$A90,100,1))+SUMIF(Ledger_Q2!$G$11:$G$110,K82,OFFSET(Ledger_Q2!$BB$11,0,$A90,100,1))+SUMIF(Ledger_Q3!$G$11:$G$110,K82,OFFSET(Ledger_Q3!$BB$11,0,$A90,100,1))+SUMIF(Ledger_Q4!$G$11:$G$110,K82,OFFSET(Ledger_Q4!$BB$11,0,$A90,100,1))+ SUMIF($S84:$S89,K82,$R84:$R89)+ SUMIF($X84:$X89,K82,$W84:$W89)+ SUMIF($AC84:$AC89,K82,$AB84:$AB89)+ SUMIF($AH84:$AH89,K82,$AG84:$AG89)+ SUMIF($AM84:$AM89,K82,$AL84:$AL89)</f>
        <v>0</v>
      </c>
      <c r="L90" s="158">
        <f ca="1">SUMIF(Ledger_Q1!$G$11:$G$110,L82,OFFSET(Ledger_Q1!$BB$11,0,$A90,100,1))+SUMIF(Ledger_Q2!$G$11:$G$110,L82,OFFSET(Ledger_Q2!$BB$11,0,$A90,100,1))+SUMIF(Ledger_Q3!$G$11:$G$110,L82,OFFSET(Ledger_Q3!$BB$11,0,$A90,100,1))+SUMIF(Ledger_Q4!$G$11:$G$110,L82,OFFSET(Ledger_Q4!$BB$11,0,$A90,100,1))+ SUMIF($S84:$S89,L82,$R84:$R89)+ SUMIF($X84:$X89,L82,$W84:$W89)+ SUMIF($AC84:$AC89,L82,$AB84:$AB89)+ SUMIF($AH84:$AH89,L82,$AG84:$AG89)+ SUMIF($AM84:$AM89,L82,$AL84:$AL89)</f>
        <v>0</v>
      </c>
      <c r="M90" s="158">
        <f ca="1">SUMIF(Ledger_Q1!$G$11:$G$110,M82,OFFSET(Ledger_Q1!$BB$11,0,$A90,100,1))+SUMIF(Ledger_Q2!$G$11:$G$110,M82,OFFSET(Ledger_Q2!$BB$11,0,$A90,100,1))+SUMIF(Ledger_Q3!$G$11:$G$110,M82,OFFSET(Ledger_Q3!$BB$11,0,$A90,100,1))+SUMIF(Ledger_Q4!$G$11:$G$110,M82,OFFSET(Ledger_Q4!$BB$11,0,$A90,100,1))+ SUMIF($S84:$S89,M82,$R84:$R89)+ SUMIF($X84:$X89,M82,$W84:$W89)+ SUMIF($AC84:$AC89,M82,$AB84:$AB89)+ SUMIF($AH84:$AH89,M82,$AG84:$AG89)+ SUMIF($AM84:$AM89,M82,$AL84:$AL89)</f>
        <v>0</v>
      </c>
      <c r="N90" s="158">
        <f ca="1">SUMIF(Ledger_Q1!$G$11:$G$110,N82,OFFSET(Ledger_Q1!$BB$11,0,$A90,100,1))+SUMIF(Ledger_Q2!$G$11:$G$110,N82,OFFSET(Ledger_Q2!$BB$11,0,$A90,100,1))+SUMIF(Ledger_Q3!$G$11:$G$110,N82,OFFSET(Ledger_Q3!$BB$11,0,$A90,100,1))+SUMIF(Ledger_Q4!$G$11:$G$110,N82,OFFSET(Ledger_Q4!$BB$11,0,$A90,100,1))+ SUMIF($S84:$S89,N82,$R84:$R89)+ SUMIF($X84:$X89,N82,$W84:$W89)+ SUMIF($AC84:$AC89,N82,$AB84:$AB89)+ SUMIF($AH84:$AH89,N82,$AG84:$AG89)+ SUMIF($AM84:$AM89,N82,$AL84:$AL89)</f>
        <v>0</v>
      </c>
      <c r="R90" s="363">
        <f>SUM(R84:R89)</f>
        <v>0</v>
      </c>
      <c r="W90" s="363">
        <f>SUM(W84:W89)</f>
        <v>0</v>
      </c>
      <c r="AB90" s="363">
        <f>SUM(AB84:AB89)</f>
        <v>0</v>
      </c>
      <c r="AG90" s="363">
        <f>SUM(AG84:AG89)</f>
        <v>0</v>
      </c>
      <c r="AL90" s="363">
        <f>SUM(AL84:AL89)</f>
        <v>0</v>
      </c>
    </row>
    <row r="91" spans="1:42" hidden="1" x14ac:dyDescent="0.25"/>
    <row r="92" spans="1:42" hidden="1" x14ac:dyDescent="0.25">
      <c r="A92" s="440" t="str">
        <f ca="1">IF(OFFSET(Summary!C$10,A100,0) = "","No Account", OFFSET(Summary!C$10,A100,0))</f>
        <v>No Account</v>
      </c>
      <c r="B92" s="433"/>
      <c r="C92" s="73" t="s">
        <v>160</v>
      </c>
      <c r="D92" s="73" t="s">
        <v>164</v>
      </c>
      <c r="E92" s="73" t="s">
        <v>167</v>
      </c>
      <c r="F92" s="73" t="s">
        <v>170</v>
      </c>
      <c r="G92" s="73" t="s">
        <v>173</v>
      </c>
      <c r="H92" s="73" t="s">
        <v>176</v>
      </c>
      <c r="I92" s="73" t="s">
        <v>183</v>
      </c>
      <c r="J92" s="73" t="s">
        <v>190</v>
      </c>
      <c r="K92" s="73" t="s">
        <v>198</v>
      </c>
      <c r="L92" s="73" t="s">
        <v>205</v>
      </c>
      <c r="M92" s="73" t="s">
        <v>210</v>
      </c>
      <c r="N92" s="73" t="s">
        <v>217</v>
      </c>
      <c r="O92" s="431" t="str">
        <f>"Outstanding Transactions From: " &amp; Contents!$C$5 -1</f>
        <v>Outstanding Transactions From: 2024</v>
      </c>
      <c r="P92" s="432"/>
      <c r="Q92" s="432"/>
      <c r="R92" s="432"/>
      <c r="S92" s="433"/>
      <c r="T92" s="431" t="str">
        <f>"Outstanding Transactions From: " &amp; Contents!$C$5 -1</f>
        <v>Outstanding Transactions From: 2024</v>
      </c>
      <c r="U92" s="432"/>
      <c r="V92" s="432"/>
      <c r="W92" s="432"/>
      <c r="X92" s="433"/>
      <c r="Y92" s="431" t="str">
        <f>"Outstanding Transactions From: " &amp; Contents!$C$5 -1</f>
        <v>Outstanding Transactions From: 2024</v>
      </c>
      <c r="Z92" s="432"/>
      <c r="AA92" s="432"/>
      <c r="AB92" s="432"/>
      <c r="AC92" s="433"/>
      <c r="AD92" s="431" t="str">
        <f>"Outstanding Transactions From: " &amp; Contents!$C$5 -1</f>
        <v>Outstanding Transactions From: 2024</v>
      </c>
      <c r="AE92" s="432"/>
      <c r="AF92" s="432"/>
      <c r="AG92" s="432"/>
      <c r="AH92" s="433"/>
      <c r="AI92" s="431" t="str">
        <f>"Outstanding Transactions From: " &amp; Contents!$C$5 -1</f>
        <v>Outstanding Transactions From: 2024</v>
      </c>
      <c r="AJ92" s="432"/>
      <c r="AK92" s="432"/>
      <c r="AL92" s="432"/>
      <c r="AM92" s="433"/>
    </row>
    <row r="93" spans="1:42" hidden="1" x14ac:dyDescent="0.25">
      <c r="A93" s="74" t="s">
        <v>440</v>
      </c>
      <c r="B93" s="80" t="s">
        <v>110</v>
      </c>
      <c r="C93" s="75">
        <f ca="1">B96+C100</f>
        <v>0</v>
      </c>
      <c r="D93" s="75">
        <f t="shared" ref="D93:N93" ca="1" si="18">C93+D100</f>
        <v>0</v>
      </c>
      <c r="E93" s="75">
        <f t="shared" ca="1" si="18"/>
        <v>0</v>
      </c>
      <c r="F93" s="75">
        <f t="shared" ca="1" si="18"/>
        <v>0</v>
      </c>
      <c r="G93" s="75">
        <f t="shared" ca="1" si="18"/>
        <v>0</v>
      </c>
      <c r="H93" s="75">
        <f t="shared" ca="1" si="18"/>
        <v>0</v>
      </c>
      <c r="I93" s="75">
        <f t="shared" ca="1" si="18"/>
        <v>0</v>
      </c>
      <c r="J93" s="75">
        <f t="shared" ca="1" si="18"/>
        <v>0</v>
      </c>
      <c r="K93" s="75">
        <f t="shared" ca="1" si="18"/>
        <v>0</v>
      </c>
      <c r="L93" s="75">
        <f t="shared" ca="1" si="18"/>
        <v>0</v>
      </c>
      <c r="M93" s="75">
        <f t="shared" ca="1" si="18"/>
        <v>0</v>
      </c>
      <c r="N93" s="75">
        <f t="shared" ca="1" si="18"/>
        <v>0</v>
      </c>
      <c r="O93" s="76"/>
      <c r="P93" s="77" t="s">
        <v>441</v>
      </c>
      <c r="Q93" s="77" t="s">
        <v>442</v>
      </c>
      <c r="R93" s="77" t="s">
        <v>443</v>
      </c>
      <c r="S93" s="77" t="s">
        <v>444</v>
      </c>
      <c r="T93" s="76"/>
      <c r="U93" s="77" t="s">
        <v>441</v>
      </c>
      <c r="V93" s="77" t="s">
        <v>442</v>
      </c>
      <c r="W93" s="77" t="s">
        <v>443</v>
      </c>
      <c r="X93" s="77" t="s">
        <v>444</v>
      </c>
      <c r="Y93" s="76"/>
      <c r="Z93" s="77" t="s">
        <v>441</v>
      </c>
      <c r="AA93" s="77" t="s">
        <v>442</v>
      </c>
      <c r="AB93" s="77" t="s">
        <v>443</v>
      </c>
      <c r="AC93" s="77" t="s">
        <v>444</v>
      </c>
      <c r="AD93" s="76"/>
      <c r="AE93" s="77" t="s">
        <v>441</v>
      </c>
      <c r="AF93" s="77" t="s">
        <v>442</v>
      </c>
      <c r="AG93" s="77" t="s">
        <v>443</v>
      </c>
      <c r="AH93" s="77" t="s">
        <v>444</v>
      </c>
      <c r="AI93" s="76"/>
      <c r="AJ93" s="77" t="s">
        <v>441</v>
      </c>
      <c r="AK93" s="77" t="s">
        <v>442</v>
      </c>
      <c r="AL93" s="77" t="s">
        <v>443</v>
      </c>
      <c r="AM93" s="77" t="s">
        <v>444</v>
      </c>
    </row>
    <row r="94" spans="1:42" hidden="1" x14ac:dyDescent="0.25">
      <c r="A94" s="74" t="s">
        <v>446</v>
      </c>
      <c r="B94" s="344"/>
      <c r="C94" s="78" t="s">
        <v>447</v>
      </c>
      <c r="D94" s="78" t="s">
        <v>447</v>
      </c>
      <c r="E94" s="78" t="s">
        <v>447</v>
      </c>
      <c r="F94" s="78" t="s">
        <v>447</v>
      </c>
      <c r="G94" s="78" t="s">
        <v>447</v>
      </c>
      <c r="H94" s="78" t="s">
        <v>447</v>
      </c>
      <c r="I94" s="78" t="s">
        <v>447</v>
      </c>
      <c r="J94" s="78" t="s">
        <v>447</v>
      </c>
      <c r="K94" s="78" t="s">
        <v>447</v>
      </c>
      <c r="L94" s="78" t="s">
        <v>447</v>
      </c>
      <c r="M94" s="78" t="s">
        <v>447</v>
      </c>
      <c r="N94" s="78" t="s">
        <v>447</v>
      </c>
      <c r="O94" s="76">
        <v>1</v>
      </c>
      <c r="P94" s="81"/>
      <c r="Q94" s="82"/>
      <c r="R94" s="83"/>
      <c r="S94" s="81"/>
      <c r="T94" s="76">
        <v>7</v>
      </c>
      <c r="U94" s="81"/>
      <c r="V94" s="82"/>
      <c r="W94" s="83"/>
      <c r="X94" s="81"/>
      <c r="Y94" s="76">
        <v>13</v>
      </c>
      <c r="Z94" s="81"/>
      <c r="AA94" s="82"/>
      <c r="AB94" s="83"/>
      <c r="AC94" s="81"/>
      <c r="AD94" s="76">
        <v>19</v>
      </c>
      <c r="AE94" s="81"/>
      <c r="AF94" s="82"/>
      <c r="AG94" s="83"/>
      <c r="AH94" s="81"/>
      <c r="AI94" s="76">
        <v>25</v>
      </c>
      <c r="AJ94" s="81"/>
      <c r="AK94" s="82"/>
      <c r="AL94" s="83"/>
      <c r="AM94" s="81"/>
      <c r="AO94" s="159">
        <f>30 - (COUNTBLANK(R94:R99)+COUNTBLANK(W94:W99)+COUNTBLANK(AB94:AB99)+COUNTBLANK(AG94:AG99)+COUNTBLANK(AL94:AL99))</f>
        <v>0</v>
      </c>
      <c r="AP94" s="340">
        <f>SUMIF(S94:S99,"=-",R94:R99)+SUMIF(X94:X99,"=-",W94:W99)+SUMIF(AC94:AC99,"=-",AB94:AB99)+SUMIF(AH94:AH99,"=-",AG94:AG99)+SUMIF(AM94:AM99,"=-",AL94:AL99)</f>
        <v>0</v>
      </c>
    </row>
    <row r="95" spans="1:42" hidden="1" x14ac:dyDescent="0.25">
      <c r="A95" s="76" t="s">
        <v>449</v>
      </c>
      <c r="B95" s="80" t="s">
        <v>438</v>
      </c>
      <c r="C95" s="84"/>
      <c r="D95" s="84"/>
      <c r="E95" s="84"/>
      <c r="F95" s="84"/>
      <c r="G95" s="84"/>
      <c r="H95" s="84"/>
      <c r="I95" s="84"/>
      <c r="J95" s="84"/>
      <c r="K95" s="84"/>
      <c r="L95" s="84"/>
      <c r="M95" s="84"/>
      <c r="N95" s="84"/>
      <c r="O95" s="76">
        <v>2</v>
      </c>
      <c r="P95" s="81"/>
      <c r="Q95" s="82"/>
      <c r="R95" s="83"/>
      <c r="S95" s="81"/>
      <c r="T95" s="76">
        <v>8</v>
      </c>
      <c r="U95" s="81"/>
      <c r="V95" s="82"/>
      <c r="W95" s="83"/>
      <c r="X95" s="81"/>
      <c r="Y95" s="76">
        <v>14</v>
      </c>
      <c r="Z95" s="81"/>
      <c r="AA95" s="82"/>
      <c r="AB95" s="83"/>
      <c r="AC95" s="81"/>
      <c r="AD95" s="76">
        <v>20</v>
      </c>
      <c r="AE95" s="81"/>
      <c r="AF95" s="82"/>
      <c r="AG95" s="83"/>
      <c r="AH95" s="81"/>
      <c r="AI95" s="76">
        <v>26</v>
      </c>
      <c r="AJ95" s="81"/>
      <c r="AK95" s="82"/>
      <c r="AL95" s="83"/>
      <c r="AM95" s="81"/>
    </row>
    <row r="96" spans="1:42" hidden="1" x14ac:dyDescent="0.25">
      <c r="A96" s="76" t="str">
        <f>"Dec " &amp; Contents!C$5 -1 &amp;  " Statement Balance:"</f>
        <v>Dec 2024 Statement Balance:</v>
      </c>
      <c r="B96" s="347">
        <v>0</v>
      </c>
      <c r="C96" s="78" t="s">
        <v>450</v>
      </c>
      <c r="D96" s="78" t="s">
        <v>450</v>
      </c>
      <c r="E96" s="78" t="s">
        <v>450</v>
      </c>
      <c r="F96" s="78" t="s">
        <v>450</v>
      </c>
      <c r="G96" s="78" t="s">
        <v>450</v>
      </c>
      <c r="H96" s="78" t="s">
        <v>450</v>
      </c>
      <c r="I96" s="78" t="s">
        <v>450</v>
      </c>
      <c r="J96" s="78" t="s">
        <v>450</v>
      </c>
      <c r="K96" s="78" t="s">
        <v>450</v>
      </c>
      <c r="L96" s="78" t="s">
        <v>450</v>
      </c>
      <c r="M96" s="78" t="s">
        <v>450</v>
      </c>
      <c r="N96" s="78" t="s">
        <v>450</v>
      </c>
      <c r="O96" s="76">
        <v>3</v>
      </c>
      <c r="P96" s="81"/>
      <c r="Q96" s="82"/>
      <c r="R96" s="83"/>
      <c r="S96" s="81"/>
      <c r="T96" s="76">
        <v>9</v>
      </c>
      <c r="U96" s="81"/>
      <c r="V96" s="82"/>
      <c r="W96" s="83"/>
      <c r="X96" s="81"/>
      <c r="Y96" s="76">
        <v>15</v>
      </c>
      <c r="Z96" s="81"/>
      <c r="AA96" s="82"/>
      <c r="AB96" s="83"/>
      <c r="AC96" s="81"/>
      <c r="AD96" s="76">
        <v>21</v>
      </c>
      <c r="AE96" s="81"/>
      <c r="AF96" s="82"/>
      <c r="AG96" s="83"/>
      <c r="AH96" s="81"/>
      <c r="AI96" s="76">
        <v>27</v>
      </c>
      <c r="AJ96" s="81"/>
      <c r="AK96" s="82"/>
      <c r="AL96" s="83"/>
      <c r="AM96" s="81"/>
    </row>
    <row r="97" spans="1:42" hidden="1" x14ac:dyDescent="0.25">
      <c r="A97" s="76" t="s">
        <v>451</v>
      </c>
      <c r="B97" s="80" t="s">
        <v>437</v>
      </c>
      <c r="C97" s="79" t="str">
        <f t="shared" ref="C97:N97" si="19">IF(C95&gt;0,C93-C95,"N/A")</f>
        <v>N/A</v>
      </c>
      <c r="D97" s="79" t="str">
        <f t="shared" si="19"/>
        <v>N/A</v>
      </c>
      <c r="E97" s="79" t="str">
        <f t="shared" si="19"/>
        <v>N/A</v>
      </c>
      <c r="F97" s="79" t="str">
        <f t="shared" si="19"/>
        <v>N/A</v>
      </c>
      <c r="G97" s="79" t="str">
        <f t="shared" si="19"/>
        <v>N/A</v>
      </c>
      <c r="H97" s="79" t="str">
        <f t="shared" si="19"/>
        <v>N/A</v>
      </c>
      <c r="I97" s="79" t="str">
        <f t="shared" si="19"/>
        <v>N/A</v>
      </c>
      <c r="J97" s="79" t="str">
        <f t="shared" si="19"/>
        <v>N/A</v>
      </c>
      <c r="K97" s="79" t="str">
        <f t="shared" si="19"/>
        <v>N/A</v>
      </c>
      <c r="L97" s="79" t="str">
        <f t="shared" si="19"/>
        <v>N/A</v>
      </c>
      <c r="M97" s="79" t="str">
        <f t="shared" si="19"/>
        <v>N/A</v>
      </c>
      <c r="N97" s="79" t="str">
        <f t="shared" si="19"/>
        <v>N/A</v>
      </c>
      <c r="O97" s="76">
        <v>4</v>
      </c>
      <c r="P97" s="81"/>
      <c r="Q97" s="82"/>
      <c r="R97" s="83"/>
      <c r="S97" s="81"/>
      <c r="T97" s="76">
        <v>10</v>
      </c>
      <c r="U97" s="81"/>
      <c r="V97" s="82"/>
      <c r="W97" s="83"/>
      <c r="X97" s="81"/>
      <c r="Y97" s="76">
        <v>16</v>
      </c>
      <c r="Z97" s="81"/>
      <c r="AA97" s="82"/>
      <c r="AB97" s="83"/>
      <c r="AC97" s="81"/>
      <c r="AD97" s="76">
        <v>22</v>
      </c>
      <c r="AE97" s="81"/>
      <c r="AF97" s="82"/>
      <c r="AG97" s="83"/>
      <c r="AH97" s="81"/>
      <c r="AI97" s="76">
        <v>28</v>
      </c>
      <c r="AJ97" s="81"/>
      <c r="AK97" s="82"/>
      <c r="AL97" s="83"/>
      <c r="AM97" s="81"/>
    </row>
    <row r="98" spans="1:42" hidden="1" x14ac:dyDescent="0.25">
      <c r="A98" s="74" t="s">
        <v>452</v>
      </c>
      <c r="B98" s="309"/>
      <c r="C98" s="438" t="s">
        <v>453</v>
      </c>
      <c r="D98" s="437"/>
      <c r="E98" s="439"/>
      <c r="F98" s="436"/>
      <c r="G98" s="436"/>
      <c r="H98" s="436"/>
      <c r="I98" s="436"/>
      <c r="J98" s="436"/>
      <c r="K98" s="436"/>
      <c r="L98" s="436"/>
      <c r="M98" s="436"/>
      <c r="N98" s="437"/>
      <c r="O98" s="76">
        <v>5</v>
      </c>
      <c r="P98" s="81"/>
      <c r="Q98" s="82"/>
      <c r="R98" s="83"/>
      <c r="S98" s="81"/>
      <c r="T98" s="76">
        <v>11</v>
      </c>
      <c r="U98" s="81"/>
      <c r="V98" s="82"/>
      <c r="W98" s="83"/>
      <c r="X98" s="81"/>
      <c r="Y98" s="76">
        <v>17</v>
      </c>
      <c r="Z98" s="81"/>
      <c r="AA98" s="82"/>
      <c r="AB98" s="83"/>
      <c r="AC98" s="81"/>
      <c r="AD98" s="76">
        <v>23</v>
      </c>
      <c r="AE98" s="81"/>
      <c r="AF98" s="82"/>
      <c r="AG98" s="83"/>
      <c r="AH98" s="81"/>
      <c r="AI98" s="76">
        <v>29</v>
      </c>
      <c r="AJ98" s="81"/>
      <c r="AK98" s="82"/>
      <c r="AL98" s="83"/>
      <c r="AM98" s="81"/>
    </row>
    <row r="99" spans="1:42" hidden="1" x14ac:dyDescent="0.25">
      <c r="A99" s="434" t="s">
        <v>454</v>
      </c>
      <c r="B99" s="432"/>
      <c r="C99" s="435"/>
      <c r="D99" s="436"/>
      <c r="E99" s="436"/>
      <c r="F99" s="436"/>
      <c r="G99" s="436"/>
      <c r="H99" s="436"/>
      <c r="I99" s="436"/>
      <c r="J99" s="436"/>
      <c r="K99" s="436"/>
      <c r="L99" s="436"/>
      <c r="M99" s="436"/>
      <c r="N99" s="437"/>
      <c r="O99" s="76">
        <v>6</v>
      </c>
      <c r="P99" s="81"/>
      <c r="Q99" s="82"/>
      <c r="R99" s="83"/>
      <c r="S99" s="81"/>
      <c r="T99" s="76">
        <v>12</v>
      </c>
      <c r="U99" s="81"/>
      <c r="V99" s="82"/>
      <c r="W99" s="83"/>
      <c r="X99" s="81"/>
      <c r="Y99" s="76">
        <v>18</v>
      </c>
      <c r="Z99" s="81"/>
      <c r="AA99" s="82"/>
      <c r="AB99" s="83"/>
      <c r="AC99" s="81"/>
      <c r="AD99" s="76">
        <v>24</v>
      </c>
      <c r="AE99" s="81"/>
      <c r="AF99" s="82"/>
      <c r="AG99" s="83"/>
      <c r="AH99" s="81"/>
      <c r="AI99" s="76">
        <v>30</v>
      </c>
      <c r="AJ99" s="81"/>
      <c r="AK99" s="82"/>
      <c r="AL99" s="83"/>
      <c r="AM99" s="81"/>
    </row>
    <row r="100" spans="1:42" hidden="1" x14ac:dyDescent="0.25">
      <c r="A100" s="158">
        <f>A90+1</f>
        <v>9</v>
      </c>
      <c r="C100" s="158">
        <f ca="1">SUMIF(Ledger_Q1!$G$11:$G$110,C92,OFFSET(Ledger_Q1!$BB$11,0,$A100,100,1))+SUMIF(Ledger_Q2!$G$11:$G$110,C92,OFFSET(Ledger_Q2!$BB$11,0,$A100,100,1))+SUMIF(Ledger_Q3!$G$11:$G$110,C92,OFFSET(Ledger_Q3!$BB$11,0,$A100,100,1))+SUMIF(Ledger_Q4!$G$11:$G$110,C92,OFFSET(Ledger_Q4!$BB$11,0,$A100,100,1))+ SUMIF($S94:$S99,C92,$R94:$R99)+ SUMIF($X94:$X99,C92,$W94:$W99)+ SUMIF($AC94:$AC99,C92,$AB94:$AB99)+ SUMIF($AH94:$AH99,C92,$AG94:$AG99)+ SUMIF($AM94:$AM99,C92,$AL94:$AL99)</f>
        <v>0</v>
      </c>
      <c r="D100" s="158">
        <f ca="1">SUMIF(Ledger_Q1!$G$11:$G$110,D92,OFFSET(Ledger_Q1!$BB$11,0,$A100,100,1))+SUMIF(Ledger_Q2!$G$11:$G$110,D92,OFFSET(Ledger_Q2!$BB$11,0,$A100,100,1))+SUMIF(Ledger_Q3!$G$11:$G$110,D92,OFFSET(Ledger_Q3!$BB$11,0,$A100,100,1))+SUMIF(Ledger_Q4!$G$11:$G$110,D92,OFFSET(Ledger_Q4!$BB$11,0,$A100,100,1))+ SUMIF($S94:$S99,D92,$R94:$R99)+ SUMIF($X94:$X99,D92,$W94:$W99)+ SUMIF($AC94:$AC99,D92,$AB94:$AB99)+ SUMIF($AH94:$AH99,D92,$AG94:$AG99)+ SUMIF($AM94:$AM99,D92,$AL94:$AL99)</f>
        <v>0</v>
      </c>
      <c r="E100" s="158">
        <f ca="1">SUMIF(Ledger_Q1!$G$11:$G$110,E92,OFFSET(Ledger_Q1!$BB$11,0,$A100,100,1))+SUMIF(Ledger_Q2!$G$11:$G$110,E92,OFFSET(Ledger_Q2!$BB$11,0,$A100,100,1))+SUMIF(Ledger_Q3!$G$11:$G$110,E92,OFFSET(Ledger_Q3!$BB$11,0,$A100,100,1))+SUMIF(Ledger_Q4!$G$11:$G$110,E92,OFFSET(Ledger_Q4!$BB$11,0,$A100,100,1))+ SUMIF($S94:$S99,E92,$R94:$R99)+ SUMIF($X94:$X99,E92,$W94:$W99)+ SUMIF($AC94:$AC99,E92,$AB94:$AB99)+ SUMIF($AH94:$AH99,E92,$AG94:$AG99)+ SUMIF($AM94:$AM99,E92,$AL94:$AL99)</f>
        <v>0</v>
      </c>
      <c r="F100" s="158">
        <f ca="1">SUMIF(Ledger_Q1!$G$11:$G$110,F92,OFFSET(Ledger_Q1!$BB$11,0,$A100,100,1))+SUMIF(Ledger_Q2!$G$11:$G$110,F92,OFFSET(Ledger_Q2!$BB$11,0,$A100,100,1))+SUMIF(Ledger_Q3!$G$11:$G$110,F92,OFFSET(Ledger_Q3!$BB$11,0,$A100,100,1))+SUMIF(Ledger_Q4!$G$11:$G$110,F92,OFFSET(Ledger_Q4!$BB$11,0,$A100,100,1))+ SUMIF($S94:$S99,F92,$R94:$R99)+ SUMIF($X94:$X99,F92,$W94:$W99)+ SUMIF($AC94:$AC99,F92,$AB94:$AB99)+ SUMIF($AH94:$AH99,F92,$AG94:$AG99)+ SUMIF($AM94:$AM99,F92,$AL94:$AL99)</f>
        <v>0</v>
      </c>
      <c r="G100" s="158">
        <f ca="1">SUMIF(Ledger_Q1!$G$11:$G$110,G92,OFFSET(Ledger_Q1!$BB$11,0,$A100,100,1))+SUMIF(Ledger_Q2!$G$11:$G$110,G92,OFFSET(Ledger_Q2!$BB$11,0,$A100,100,1))+SUMIF(Ledger_Q3!$G$11:$G$110,G92,OFFSET(Ledger_Q3!$BB$11,0,$A100,100,1))+SUMIF(Ledger_Q4!$G$11:$G$110,G92,OFFSET(Ledger_Q4!$BB$11,0,$A100,100,1))+ SUMIF($S94:$S99,G92,$R94:$R99)+ SUMIF($X94:$X99,G92,$W94:$W99)+ SUMIF($AC94:$AC99,G92,$AB94:$AB99)+ SUMIF($AH94:$AH99,G92,$AG94:$AG99)+ SUMIF($AM94:$AM99,G92,$AL94:$AL99)</f>
        <v>0</v>
      </c>
      <c r="H100" s="158">
        <f ca="1">SUMIF(Ledger_Q1!$G$11:$G$110,H92,OFFSET(Ledger_Q1!$BB$11,0,$A100,100,1))+SUMIF(Ledger_Q2!$G$11:$G$110,H92,OFFSET(Ledger_Q2!$BB$11,0,$A100,100,1))+SUMIF(Ledger_Q3!$G$11:$G$110,H92,OFFSET(Ledger_Q3!$BB$11,0,$A100,100,1))+SUMIF(Ledger_Q4!$G$11:$G$110,H92,OFFSET(Ledger_Q4!$BB$11,0,$A100,100,1))+ SUMIF($S94:$S99,H92,$R94:$R99)+ SUMIF($X94:$X99,H92,$W94:$W99)+ SUMIF($AC94:$AC99,H92,$AB94:$AB99)+ SUMIF($AH94:$AH99,H92,$AG94:$AG99)+ SUMIF($AM94:$AM99,H92,$AL94:$AL99)</f>
        <v>0</v>
      </c>
      <c r="I100" s="158">
        <f ca="1">SUMIF(Ledger_Q1!$G$11:$G$110,I92,OFFSET(Ledger_Q1!$BB$11,0,$A100,100,1))+SUMIF(Ledger_Q2!$G$11:$G$110,I92,OFFSET(Ledger_Q2!$BB$11,0,$A100,100,1))+SUMIF(Ledger_Q3!$G$11:$G$110,I92,OFFSET(Ledger_Q3!$BB$11,0,$A100,100,1))+SUMIF(Ledger_Q4!$G$11:$G$110,I92,OFFSET(Ledger_Q4!$BB$11,0,$A100,100,1))+ SUMIF($S94:$S99,I92,$R94:$R99)+ SUMIF($X94:$X99,I92,$W94:$W99)+ SUMIF($AC94:$AC99,I92,$AB94:$AB99)+ SUMIF($AH94:$AH99,I92,$AG94:$AG99)+ SUMIF($AM94:$AM99,I92,$AL94:$AL99)</f>
        <v>0</v>
      </c>
      <c r="J100" s="158">
        <f ca="1">SUMIF(Ledger_Q1!$G$11:$G$110,J92,OFFSET(Ledger_Q1!$BB$11,0,$A100,100,1))+SUMIF(Ledger_Q2!$G$11:$G$110,J92,OFFSET(Ledger_Q2!$BB$11,0,$A100,100,1))+SUMIF(Ledger_Q3!$G$11:$G$110,J92,OFFSET(Ledger_Q3!$BB$11,0,$A100,100,1))+SUMIF(Ledger_Q4!$G$11:$G$110,J92,OFFSET(Ledger_Q4!$BB$11,0,$A100,100,1))+ SUMIF($S94:$S99,J92,$R94:$R99)+ SUMIF($X94:$X99,J92,$W94:$W99)+ SUMIF($AC94:$AC99,J92,$AB94:$AB99)+ SUMIF($AH94:$AH99,J92,$AG94:$AG99)+ SUMIF($AM94:$AM99,J92,$AL94:$AL99)</f>
        <v>0</v>
      </c>
      <c r="K100" s="158">
        <f ca="1">SUMIF(Ledger_Q1!$G$11:$G$110,K92,OFFSET(Ledger_Q1!$BB$11,0,$A100,100,1))+SUMIF(Ledger_Q2!$G$11:$G$110,K92,OFFSET(Ledger_Q2!$BB$11,0,$A100,100,1))+SUMIF(Ledger_Q3!$G$11:$G$110,K92,OFFSET(Ledger_Q3!$BB$11,0,$A100,100,1))+SUMIF(Ledger_Q4!$G$11:$G$110,K92,OFFSET(Ledger_Q4!$BB$11,0,$A100,100,1))+ SUMIF($S94:$S99,K92,$R94:$R99)+ SUMIF($X94:$X99,K92,$W94:$W99)+ SUMIF($AC94:$AC99,K92,$AB94:$AB99)+ SUMIF($AH94:$AH99,K92,$AG94:$AG99)+ SUMIF($AM94:$AM99,K92,$AL94:$AL99)</f>
        <v>0</v>
      </c>
      <c r="L100" s="158">
        <f ca="1">SUMIF(Ledger_Q1!$G$11:$G$110,L92,OFFSET(Ledger_Q1!$BB$11,0,$A100,100,1))+SUMIF(Ledger_Q2!$G$11:$G$110,L92,OFFSET(Ledger_Q2!$BB$11,0,$A100,100,1))+SUMIF(Ledger_Q3!$G$11:$G$110,L92,OFFSET(Ledger_Q3!$BB$11,0,$A100,100,1))+SUMIF(Ledger_Q4!$G$11:$G$110,L92,OFFSET(Ledger_Q4!$BB$11,0,$A100,100,1))+ SUMIF($S94:$S99,L92,$R94:$R99)+ SUMIF($X94:$X99,L92,$W94:$W99)+ SUMIF($AC94:$AC99,L92,$AB94:$AB99)+ SUMIF($AH94:$AH99,L92,$AG94:$AG99)+ SUMIF($AM94:$AM99,L92,$AL94:$AL99)</f>
        <v>0</v>
      </c>
      <c r="M100" s="158">
        <f ca="1">SUMIF(Ledger_Q1!$G$11:$G$110,M92,OFFSET(Ledger_Q1!$BB$11,0,$A100,100,1))+SUMIF(Ledger_Q2!$G$11:$G$110,M92,OFFSET(Ledger_Q2!$BB$11,0,$A100,100,1))+SUMIF(Ledger_Q3!$G$11:$G$110,M92,OFFSET(Ledger_Q3!$BB$11,0,$A100,100,1))+SUMIF(Ledger_Q4!$G$11:$G$110,M92,OFFSET(Ledger_Q4!$BB$11,0,$A100,100,1))+ SUMIF($S94:$S99,M92,$R94:$R99)+ SUMIF($X94:$X99,M92,$W94:$W99)+ SUMIF($AC94:$AC99,M92,$AB94:$AB99)+ SUMIF($AH94:$AH99,M92,$AG94:$AG99)+ SUMIF($AM94:$AM99,M92,$AL94:$AL99)</f>
        <v>0</v>
      </c>
      <c r="N100" s="158">
        <f ca="1">SUMIF(Ledger_Q1!$G$11:$G$110,N92,OFFSET(Ledger_Q1!$BB$11,0,$A100,100,1))+SUMIF(Ledger_Q2!$G$11:$G$110,N92,OFFSET(Ledger_Q2!$BB$11,0,$A100,100,1))+SUMIF(Ledger_Q3!$G$11:$G$110,N92,OFFSET(Ledger_Q3!$BB$11,0,$A100,100,1))+SUMIF(Ledger_Q4!$G$11:$G$110,N92,OFFSET(Ledger_Q4!$BB$11,0,$A100,100,1))+ SUMIF($S94:$S99,N92,$R94:$R99)+ SUMIF($X94:$X99,N92,$W94:$W99)+ SUMIF($AC94:$AC99,N92,$AB94:$AB99)+ SUMIF($AH94:$AH99,N92,$AG94:$AG99)+ SUMIF($AM94:$AM99,N92,$AL94:$AL99)</f>
        <v>0</v>
      </c>
      <c r="R100" s="363">
        <f>SUM(R94:R99)</f>
        <v>0</v>
      </c>
      <c r="W100" s="363">
        <f>SUM(W94:W99)</f>
        <v>0</v>
      </c>
      <c r="AB100" s="363">
        <f>SUM(AB94:AB99)</f>
        <v>0</v>
      </c>
      <c r="AG100" s="363">
        <f>SUM(AG94:AG99)</f>
        <v>0</v>
      </c>
      <c r="AL100" s="363">
        <f>SUM(AL94:AL99)</f>
        <v>0</v>
      </c>
    </row>
    <row r="101" spans="1:42" hidden="1" x14ac:dyDescent="0.25"/>
    <row r="102" spans="1:42" hidden="1" x14ac:dyDescent="0.25">
      <c r="A102" s="440" t="str">
        <f ca="1">IF(OFFSET(Summary!C$10,A110,0) = "","No Account", OFFSET(Summary!C$10,A110,0))</f>
        <v>No Account</v>
      </c>
      <c r="B102" s="433"/>
      <c r="C102" s="73" t="s">
        <v>160</v>
      </c>
      <c r="D102" s="73" t="s">
        <v>164</v>
      </c>
      <c r="E102" s="73" t="s">
        <v>167</v>
      </c>
      <c r="F102" s="73" t="s">
        <v>170</v>
      </c>
      <c r="G102" s="73" t="s">
        <v>173</v>
      </c>
      <c r="H102" s="73" t="s">
        <v>176</v>
      </c>
      <c r="I102" s="73" t="s">
        <v>183</v>
      </c>
      <c r="J102" s="73" t="s">
        <v>190</v>
      </c>
      <c r="K102" s="73" t="s">
        <v>198</v>
      </c>
      <c r="L102" s="73" t="s">
        <v>205</v>
      </c>
      <c r="M102" s="73" t="s">
        <v>210</v>
      </c>
      <c r="N102" s="73" t="s">
        <v>217</v>
      </c>
      <c r="O102" s="431" t="str">
        <f>"Outstanding Transactions From: " &amp; Contents!$C$5 -1</f>
        <v>Outstanding Transactions From: 2024</v>
      </c>
      <c r="P102" s="432"/>
      <c r="Q102" s="432"/>
      <c r="R102" s="432"/>
      <c r="S102" s="433"/>
      <c r="T102" s="431" t="str">
        <f>"Outstanding Transactions From: " &amp; Contents!$C$5 -1</f>
        <v>Outstanding Transactions From: 2024</v>
      </c>
      <c r="U102" s="432"/>
      <c r="V102" s="432"/>
      <c r="W102" s="432"/>
      <c r="X102" s="433"/>
      <c r="Y102" s="431" t="str">
        <f>"Outstanding Transactions From: " &amp; Contents!$C$5 -1</f>
        <v>Outstanding Transactions From: 2024</v>
      </c>
      <c r="Z102" s="432"/>
      <c r="AA102" s="432"/>
      <c r="AB102" s="432"/>
      <c r="AC102" s="433"/>
      <c r="AD102" s="431" t="str">
        <f>"Outstanding Transactions From: " &amp; Contents!$C$5 -1</f>
        <v>Outstanding Transactions From: 2024</v>
      </c>
      <c r="AE102" s="432"/>
      <c r="AF102" s="432"/>
      <c r="AG102" s="432"/>
      <c r="AH102" s="433"/>
      <c r="AI102" s="431" t="str">
        <f>"Outstanding Transactions From: " &amp; Contents!$C$5 -1</f>
        <v>Outstanding Transactions From: 2024</v>
      </c>
      <c r="AJ102" s="432"/>
      <c r="AK102" s="432"/>
      <c r="AL102" s="432"/>
      <c r="AM102" s="433"/>
    </row>
    <row r="103" spans="1:42" hidden="1" x14ac:dyDescent="0.25">
      <c r="A103" s="74" t="s">
        <v>440</v>
      </c>
      <c r="B103" s="80"/>
      <c r="C103" s="75">
        <f ca="1">B106+C110</f>
        <v>0</v>
      </c>
      <c r="D103" s="75">
        <f t="shared" ref="D103:N103" ca="1" si="20">C103+D110</f>
        <v>0</v>
      </c>
      <c r="E103" s="75">
        <f t="shared" ca="1" si="20"/>
        <v>0</v>
      </c>
      <c r="F103" s="75">
        <f t="shared" ca="1" si="20"/>
        <v>0</v>
      </c>
      <c r="G103" s="75">
        <f t="shared" ca="1" si="20"/>
        <v>0</v>
      </c>
      <c r="H103" s="75">
        <f t="shared" ca="1" si="20"/>
        <v>0</v>
      </c>
      <c r="I103" s="75">
        <f t="shared" ca="1" si="20"/>
        <v>0</v>
      </c>
      <c r="J103" s="75">
        <f t="shared" ca="1" si="20"/>
        <v>0</v>
      </c>
      <c r="K103" s="75">
        <f t="shared" ca="1" si="20"/>
        <v>0</v>
      </c>
      <c r="L103" s="75">
        <f t="shared" ca="1" si="20"/>
        <v>0</v>
      </c>
      <c r="M103" s="75">
        <f t="shared" ca="1" si="20"/>
        <v>0</v>
      </c>
      <c r="N103" s="75">
        <f t="shared" ca="1" si="20"/>
        <v>0</v>
      </c>
      <c r="O103" s="76"/>
      <c r="P103" s="77" t="s">
        <v>441</v>
      </c>
      <c r="Q103" s="77" t="s">
        <v>442</v>
      </c>
      <c r="R103" s="77" t="s">
        <v>443</v>
      </c>
      <c r="S103" s="77" t="s">
        <v>444</v>
      </c>
      <c r="T103" s="76"/>
      <c r="U103" s="77" t="s">
        <v>441</v>
      </c>
      <c r="V103" s="77" t="s">
        <v>442</v>
      </c>
      <c r="W103" s="77" t="s">
        <v>443</v>
      </c>
      <c r="X103" s="77" t="s">
        <v>444</v>
      </c>
      <c r="Y103" s="76"/>
      <c r="Z103" s="77" t="s">
        <v>441</v>
      </c>
      <c r="AA103" s="77" t="s">
        <v>442</v>
      </c>
      <c r="AB103" s="77" t="s">
        <v>443</v>
      </c>
      <c r="AC103" s="77" t="s">
        <v>444</v>
      </c>
      <c r="AD103" s="76"/>
      <c r="AE103" s="77" t="s">
        <v>441</v>
      </c>
      <c r="AF103" s="77" t="s">
        <v>442</v>
      </c>
      <c r="AG103" s="77" t="s">
        <v>443</v>
      </c>
      <c r="AH103" s="77" t="s">
        <v>444</v>
      </c>
      <c r="AI103" s="76"/>
      <c r="AJ103" s="77" t="s">
        <v>441</v>
      </c>
      <c r="AK103" s="77" t="s">
        <v>442</v>
      </c>
      <c r="AL103" s="77" t="s">
        <v>443</v>
      </c>
      <c r="AM103" s="77" t="s">
        <v>444</v>
      </c>
    </row>
    <row r="104" spans="1:42" hidden="1" x14ac:dyDescent="0.25">
      <c r="A104" s="74" t="s">
        <v>446</v>
      </c>
      <c r="B104" s="344"/>
      <c r="C104" s="78" t="s">
        <v>447</v>
      </c>
      <c r="D104" s="78" t="s">
        <v>447</v>
      </c>
      <c r="E104" s="78" t="s">
        <v>447</v>
      </c>
      <c r="F104" s="78" t="s">
        <v>447</v>
      </c>
      <c r="G104" s="78" t="s">
        <v>447</v>
      </c>
      <c r="H104" s="78" t="s">
        <v>447</v>
      </c>
      <c r="I104" s="78" t="s">
        <v>447</v>
      </c>
      <c r="J104" s="78" t="s">
        <v>447</v>
      </c>
      <c r="K104" s="78" t="s">
        <v>447</v>
      </c>
      <c r="L104" s="78" t="s">
        <v>447</v>
      </c>
      <c r="M104" s="78" t="s">
        <v>447</v>
      </c>
      <c r="N104" s="78" t="s">
        <v>447</v>
      </c>
      <c r="O104" s="76">
        <v>1</v>
      </c>
      <c r="P104" s="81"/>
      <c r="Q104" s="82"/>
      <c r="R104" s="83"/>
      <c r="S104" s="81"/>
      <c r="T104" s="76">
        <v>7</v>
      </c>
      <c r="U104" s="81"/>
      <c r="V104" s="82"/>
      <c r="W104" s="83"/>
      <c r="X104" s="81"/>
      <c r="Y104" s="76">
        <v>13</v>
      </c>
      <c r="Z104" s="81"/>
      <c r="AA104" s="82"/>
      <c r="AB104" s="83"/>
      <c r="AC104" s="81"/>
      <c r="AD104" s="76">
        <v>19</v>
      </c>
      <c r="AE104" s="81"/>
      <c r="AF104" s="82"/>
      <c r="AG104" s="83"/>
      <c r="AH104" s="81"/>
      <c r="AI104" s="76">
        <v>25</v>
      </c>
      <c r="AJ104" s="81"/>
      <c r="AK104" s="82"/>
      <c r="AL104" s="83"/>
      <c r="AM104" s="81"/>
      <c r="AO104" s="159">
        <f>30 - (COUNTBLANK(R104:R109)+COUNTBLANK(W104:W109)+COUNTBLANK(AB104:AB109)+COUNTBLANK(AG104:AG109)+COUNTBLANK(AL104:AL109))</f>
        <v>0</v>
      </c>
      <c r="AP104" s="340">
        <f>SUMIF(S104:S109,"=-",R104:R109)+SUMIF(X104:X109,"=-",W104:W109)+SUMIF(AC104:AC109,"=-",AB104:AB109)+SUMIF(AH104:AH109,"=-",AG104:AG109)+SUMIF(AM104:AM109,"=-",AL104:AL109)</f>
        <v>0</v>
      </c>
    </row>
    <row r="105" spans="1:42" hidden="1" x14ac:dyDescent="0.25">
      <c r="A105" s="76" t="s">
        <v>449</v>
      </c>
      <c r="B105" s="80"/>
      <c r="C105" s="84"/>
      <c r="D105" s="84"/>
      <c r="E105" s="84"/>
      <c r="F105" s="84"/>
      <c r="G105" s="84"/>
      <c r="H105" s="84"/>
      <c r="I105" s="84"/>
      <c r="J105" s="84"/>
      <c r="K105" s="84"/>
      <c r="L105" s="84"/>
      <c r="M105" s="84"/>
      <c r="N105" s="84"/>
      <c r="O105" s="76">
        <v>2</v>
      </c>
      <c r="P105" s="81"/>
      <c r="Q105" s="82"/>
      <c r="R105" s="83"/>
      <c r="S105" s="81"/>
      <c r="T105" s="76">
        <v>8</v>
      </c>
      <c r="U105" s="81"/>
      <c r="V105" s="82"/>
      <c r="W105" s="83"/>
      <c r="X105" s="81"/>
      <c r="Y105" s="76">
        <v>14</v>
      </c>
      <c r="Z105" s="81"/>
      <c r="AA105" s="82"/>
      <c r="AB105" s="83"/>
      <c r="AC105" s="81"/>
      <c r="AD105" s="76">
        <v>20</v>
      </c>
      <c r="AE105" s="81"/>
      <c r="AF105" s="82"/>
      <c r="AG105" s="83"/>
      <c r="AH105" s="81"/>
      <c r="AI105" s="76">
        <v>26</v>
      </c>
      <c r="AJ105" s="81"/>
      <c r="AK105" s="82"/>
      <c r="AL105" s="83"/>
      <c r="AM105" s="81"/>
    </row>
    <row r="106" spans="1:42" hidden="1" x14ac:dyDescent="0.25">
      <c r="A106" s="76" t="str">
        <f>"Dec " &amp; Contents!C$5 -1 &amp;  " Statement Balance:"</f>
        <v>Dec 2024 Statement Balance:</v>
      </c>
      <c r="B106" s="347">
        <v>0</v>
      </c>
      <c r="C106" s="78" t="s">
        <v>450</v>
      </c>
      <c r="D106" s="78" t="s">
        <v>450</v>
      </c>
      <c r="E106" s="78" t="s">
        <v>450</v>
      </c>
      <c r="F106" s="78" t="s">
        <v>450</v>
      </c>
      <c r="G106" s="78" t="s">
        <v>450</v>
      </c>
      <c r="H106" s="78" t="s">
        <v>450</v>
      </c>
      <c r="I106" s="78" t="s">
        <v>450</v>
      </c>
      <c r="J106" s="78" t="s">
        <v>450</v>
      </c>
      <c r="K106" s="78" t="s">
        <v>450</v>
      </c>
      <c r="L106" s="78" t="s">
        <v>450</v>
      </c>
      <c r="M106" s="78" t="s">
        <v>450</v>
      </c>
      <c r="N106" s="78" t="s">
        <v>450</v>
      </c>
      <c r="O106" s="76">
        <v>3</v>
      </c>
      <c r="P106" s="81"/>
      <c r="Q106" s="82"/>
      <c r="R106" s="83"/>
      <c r="S106" s="81"/>
      <c r="T106" s="76">
        <v>9</v>
      </c>
      <c r="U106" s="81"/>
      <c r="V106" s="82"/>
      <c r="W106" s="83"/>
      <c r="X106" s="81"/>
      <c r="Y106" s="76">
        <v>15</v>
      </c>
      <c r="Z106" s="81"/>
      <c r="AA106" s="82"/>
      <c r="AB106" s="83"/>
      <c r="AC106" s="81"/>
      <c r="AD106" s="76">
        <v>21</v>
      </c>
      <c r="AE106" s="81"/>
      <c r="AF106" s="82"/>
      <c r="AG106" s="83"/>
      <c r="AH106" s="81"/>
      <c r="AI106" s="76">
        <v>27</v>
      </c>
      <c r="AJ106" s="81"/>
      <c r="AK106" s="82"/>
      <c r="AL106" s="83"/>
      <c r="AM106" s="81"/>
    </row>
    <row r="107" spans="1:42" hidden="1" x14ac:dyDescent="0.25">
      <c r="A107" s="76" t="s">
        <v>451</v>
      </c>
      <c r="B107" s="80"/>
      <c r="C107" s="79" t="str">
        <f t="shared" ref="C107:N107" si="21">IF(C105&gt;0,C103-C105,"N/A")</f>
        <v>N/A</v>
      </c>
      <c r="D107" s="79" t="str">
        <f t="shared" si="21"/>
        <v>N/A</v>
      </c>
      <c r="E107" s="79" t="str">
        <f t="shared" si="21"/>
        <v>N/A</v>
      </c>
      <c r="F107" s="79" t="str">
        <f t="shared" si="21"/>
        <v>N/A</v>
      </c>
      <c r="G107" s="79" t="str">
        <f t="shared" si="21"/>
        <v>N/A</v>
      </c>
      <c r="H107" s="79" t="str">
        <f t="shared" si="21"/>
        <v>N/A</v>
      </c>
      <c r="I107" s="79" t="str">
        <f t="shared" si="21"/>
        <v>N/A</v>
      </c>
      <c r="J107" s="79" t="str">
        <f t="shared" si="21"/>
        <v>N/A</v>
      </c>
      <c r="K107" s="79" t="str">
        <f t="shared" si="21"/>
        <v>N/A</v>
      </c>
      <c r="L107" s="79" t="str">
        <f t="shared" si="21"/>
        <v>N/A</v>
      </c>
      <c r="M107" s="79" t="str">
        <f t="shared" si="21"/>
        <v>N/A</v>
      </c>
      <c r="N107" s="79" t="str">
        <f t="shared" si="21"/>
        <v>N/A</v>
      </c>
      <c r="O107" s="76">
        <v>4</v>
      </c>
      <c r="P107" s="81"/>
      <c r="Q107" s="82"/>
      <c r="R107" s="83"/>
      <c r="S107" s="81"/>
      <c r="T107" s="76">
        <v>10</v>
      </c>
      <c r="U107" s="81"/>
      <c r="V107" s="82"/>
      <c r="W107" s="83"/>
      <c r="X107" s="81"/>
      <c r="Y107" s="76">
        <v>16</v>
      </c>
      <c r="Z107" s="81"/>
      <c r="AA107" s="82"/>
      <c r="AB107" s="83"/>
      <c r="AC107" s="81"/>
      <c r="AD107" s="76">
        <v>22</v>
      </c>
      <c r="AE107" s="81"/>
      <c r="AF107" s="82"/>
      <c r="AG107" s="83"/>
      <c r="AH107" s="81"/>
      <c r="AI107" s="76">
        <v>28</v>
      </c>
      <c r="AJ107" s="81"/>
      <c r="AK107" s="82"/>
      <c r="AL107" s="83"/>
      <c r="AM107" s="81"/>
    </row>
    <row r="108" spans="1:42" hidden="1" x14ac:dyDescent="0.25">
      <c r="A108" s="74" t="s">
        <v>452</v>
      </c>
      <c r="B108" s="309"/>
      <c r="C108" s="438"/>
      <c r="D108" s="437"/>
      <c r="E108" s="439"/>
      <c r="F108" s="436"/>
      <c r="G108" s="436"/>
      <c r="H108" s="436"/>
      <c r="I108" s="436"/>
      <c r="J108" s="436"/>
      <c r="K108" s="436"/>
      <c r="L108" s="436"/>
      <c r="M108" s="436"/>
      <c r="N108" s="437"/>
      <c r="O108" s="76">
        <v>5</v>
      </c>
      <c r="P108" s="81"/>
      <c r="Q108" s="82"/>
      <c r="R108" s="83"/>
      <c r="S108" s="81"/>
      <c r="T108" s="76">
        <v>11</v>
      </c>
      <c r="U108" s="81"/>
      <c r="V108" s="82"/>
      <c r="W108" s="83"/>
      <c r="X108" s="81"/>
      <c r="Y108" s="76">
        <v>17</v>
      </c>
      <c r="Z108" s="81"/>
      <c r="AA108" s="82"/>
      <c r="AB108" s="83"/>
      <c r="AC108" s="81"/>
      <c r="AD108" s="76">
        <v>23</v>
      </c>
      <c r="AE108" s="81"/>
      <c r="AF108" s="82"/>
      <c r="AG108" s="83"/>
      <c r="AH108" s="81"/>
      <c r="AI108" s="76">
        <v>29</v>
      </c>
      <c r="AJ108" s="81"/>
      <c r="AK108" s="82"/>
      <c r="AL108" s="83"/>
      <c r="AM108" s="81"/>
    </row>
    <row r="109" spans="1:42" hidden="1" x14ac:dyDescent="0.25">
      <c r="A109" s="434" t="s">
        <v>454</v>
      </c>
      <c r="B109" s="432"/>
      <c r="C109" s="435"/>
      <c r="D109" s="436"/>
      <c r="E109" s="436"/>
      <c r="F109" s="436"/>
      <c r="G109" s="436"/>
      <c r="H109" s="436"/>
      <c r="I109" s="436"/>
      <c r="J109" s="436"/>
      <c r="K109" s="436"/>
      <c r="L109" s="436"/>
      <c r="M109" s="436"/>
      <c r="N109" s="437"/>
      <c r="O109" s="76">
        <v>6</v>
      </c>
      <c r="P109" s="81"/>
      <c r="Q109" s="82"/>
      <c r="R109" s="83"/>
      <c r="S109" s="81"/>
      <c r="T109" s="76">
        <v>12</v>
      </c>
      <c r="U109" s="81"/>
      <c r="V109" s="82"/>
      <c r="W109" s="83"/>
      <c r="X109" s="81"/>
      <c r="Y109" s="76">
        <v>18</v>
      </c>
      <c r="Z109" s="81"/>
      <c r="AA109" s="82"/>
      <c r="AB109" s="83"/>
      <c r="AC109" s="81"/>
      <c r="AD109" s="76">
        <v>24</v>
      </c>
      <c r="AE109" s="81"/>
      <c r="AF109" s="82"/>
      <c r="AG109" s="83"/>
      <c r="AH109" s="81"/>
      <c r="AI109" s="76">
        <v>30</v>
      </c>
      <c r="AJ109" s="81"/>
      <c r="AK109" s="82"/>
      <c r="AL109" s="83"/>
      <c r="AM109" s="81"/>
    </row>
    <row r="110" spans="1:42" hidden="1" x14ac:dyDescent="0.25">
      <c r="A110" s="158">
        <f>A100+1</f>
        <v>10</v>
      </c>
      <c r="C110" s="158">
        <f ca="1">SUMIF(Ledger_Q1!$G$11:$G$110,C102,OFFSET(Ledger_Q1!$BB$11,0,$A110,100,1))+SUMIF(Ledger_Q2!$G$11:$G$110,C102,OFFSET(Ledger_Q2!$BB$11,0,$A110,100,1))+SUMIF(Ledger_Q3!$G$11:$G$110,C102,OFFSET(Ledger_Q3!$BB$11,0,$A110,100,1))+SUMIF(Ledger_Q4!$G$11:$G$110,C102,OFFSET(Ledger_Q4!$BB$11,0,$A110,100,1))+ SUMIF($S104:$S109,C102,$R104:$R109)+ SUMIF($X104:$X109,C102,$W104:$W109)+ SUMIF($AC104:$AC109,C102,$AB104:$AB109)+ SUMIF($AH104:$AH109,C102,$AG104:$AG109)+ SUMIF($AM104:$AM109,C102,$AL104:$AL109)</f>
        <v>0</v>
      </c>
      <c r="D110" s="158">
        <f ca="1">SUMIF(Ledger_Q1!$G$11:$G$110,D102,OFFSET(Ledger_Q1!$BB$11,0,$A110,100,1))+SUMIF(Ledger_Q2!$G$11:$G$110,D102,OFFSET(Ledger_Q2!$BB$11,0,$A110,100,1))+SUMIF(Ledger_Q3!$G$11:$G$110,D102,OFFSET(Ledger_Q3!$BB$11,0,$A110,100,1))+SUMIF(Ledger_Q4!$G$11:$G$110,D102,OFFSET(Ledger_Q4!$BB$11,0,$A110,100,1))+ SUMIF($S104:$S109,D102,$R104:$R109)+ SUMIF($X104:$X109,D102,$W104:$W109)+ SUMIF($AC104:$AC109,D102,$AB104:$AB109)+ SUMIF($AH104:$AH109,D102,$AG104:$AG109)+ SUMIF($AM104:$AM109,D102,$AL104:$AL109)</f>
        <v>0</v>
      </c>
      <c r="E110" s="158">
        <f ca="1">SUMIF(Ledger_Q1!$G$11:$G$110,E102,OFFSET(Ledger_Q1!$BB$11,0,$A110,100,1))+SUMIF(Ledger_Q2!$G$11:$G$110,E102,OFFSET(Ledger_Q2!$BB$11,0,$A110,100,1))+SUMIF(Ledger_Q3!$G$11:$G$110,E102,OFFSET(Ledger_Q3!$BB$11,0,$A110,100,1))+SUMIF(Ledger_Q4!$G$11:$G$110,E102,OFFSET(Ledger_Q4!$BB$11,0,$A110,100,1))+ SUMIF($S104:$S109,E102,$R104:$R109)+ SUMIF($X104:$X109,E102,$W104:$W109)+ SUMIF($AC104:$AC109,E102,$AB104:$AB109)+ SUMIF($AH104:$AH109,E102,$AG104:$AG109)+ SUMIF($AM104:$AM109,E102,$AL104:$AL109)</f>
        <v>0</v>
      </c>
      <c r="F110" s="158">
        <f ca="1">SUMIF(Ledger_Q1!$G$11:$G$110,F102,OFFSET(Ledger_Q1!$BB$11,0,$A110,100,1))+SUMIF(Ledger_Q2!$G$11:$G$110,F102,OFFSET(Ledger_Q2!$BB$11,0,$A110,100,1))+SUMIF(Ledger_Q3!$G$11:$G$110,F102,OFFSET(Ledger_Q3!$BB$11,0,$A110,100,1))+SUMIF(Ledger_Q4!$G$11:$G$110,F102,OFFSET(Ledger_Q4!$BB$11,0,$A110,100,1))+ SUMIF($S104:$S109,F102,$R104:$R109)+ SUMIF($X104:$X109,F102,$W104:$W109)+ SUMIF($AC104:$AC109,F102,$AB104:$AB109)+ SUMIF($AH104:$AH109,F102,$AG104:$AG109)+ SUMIF($AM104:$AM109,F102,$AL104:$AL109)</f>
        <v>0</v>
      </c>
      <c r="G110" s="158">
        <f ca="1">SUMIF(Ledger_Q1!$G$11:$G$110,G102,OFFSET(Ledger_Q1!$BB$11,0,$A110,100,1))+SUMIF(Ledger_Q2!$G$11:$G$110,G102,OFFSET(Ledger_Q2!$BB$11,0,$A110,100,1))+SUMIF(Ledger_Q3!$G$11:$G$110,G102,OFFSET(Ledger_Q3!$BB$11,0,$A110,100,1))+SUMIF(Ledger_Q4!$G$11:$G$110,G102,OFFSET(Ledger_Q4!$BB$11,0,$A110,100,1))+ SUMIF($S104:$S109,G102,$R104:$R109)+ SUMIF($X104:$X109,G102,$W104:$W109)+ SUMIF($AC104:$AC109,G102,$AB104:$AB109)+ SUMIF($AH104:$AH109,G102,$AG104:$AG109)+ SUMIF($AM104:$AM109,G102,$AL104:$AL109)</f>
        <v>0</v>
      </c>
      <c r="H110" s="158">
        <f ca="1">SUMIF(Ledger_Q1!$G$11:$G$110,H102,OFFSET(Ledger_Q1!$BB$11,0,$A110,100,1))+SUMIF(Ledger_Q2!$G$11:$G$110,H102,OFFSET(Ledger_Q2!$BB$11,0,$A110,100,1))+SUMIF(Ledger_Q3!$G$11:$G$110,H102,OFFSET(Ledger_Q3!$BB$11,0,$A110,100,1))+SUMIF(Ledger_Q4!$G$11:$G$110,H102,OFFSET(Ledger_Q4!$BB$11,0,$A110,100,1))+ SUMIF($S104:$S109,H102,$R104:$R109)+ SUMIF($X104:$X109,H102,$W104:$W109)+ SUMIF($AC104:$AC109,H102,$AB104:$AB109)+ SUMIF($AH104:$AH109,H102,$AG104:$AG109)+ SUMIF($AM104:$AM109,H102,$AL104:$AL109)</f>
        <v>0</v>
      </c>
      <c r="I110" s="158">
        <f ca="1">SUMIF(Ledger_Q1!$G$11:$G$110,I102,OFFSET(Ledger_Q1!$BB$11,0,$A110,100,1))+SUMIF(Ledger_Q2!$G$11:$G$110,I102,OFFSET(Ledger_Q2!$BB$11,0,$A110,100,1))+SUMIF(Ledger_Q3!$G$11:$G$110,I102,OFFSET(Ledger_Q3!$BB$11,0,$A110,100,1))+SUMIF(Ledger_Q4!$G$11:$G$110,I102,OFFSET(Ledger_Q4!$BB$11,0,$A110,100,1))+ SUMIF($S104:$S109,I102,$R104:$R109)+ SUMIF($X104:$X109,I102,$W104:$W109)+ SUMIF($AC104:$AC109,I102,$AB104:$AB109)+ SUMIF($AH104:$AH109,I102,$AG104:$AG109)+ SUMIF($AM104:$AM109,I102,$AL104:$AL109)</f>
        <v>0</v>
      </c>
      <c r="J110" s="158">
        <f ca="1">SUMIF(Ledger_Q1!$G$11:$G$110,J102,OFFSET(Ledger_Q1!$BB$11,0,$A110,100,1))+SUMIF(Ledger_Q2!$G$11:$G$110,J102,OFFSET(Ledger_Q2!$BB$11,0,$A110,100,1))+SUMIF(Ledger_Q3!$G$11:$G$110,J102,OFFSET(Ledger_Q3!$BB$11,0,$A110,100,1))+SUMIF(Ledger_Q4!$G$11:$G$110,J102,OFFSET(Ledger_Q4!$BB$11,0,$A110,100,1))+ SUMIF($S104:$S109,J102,$R104:$R109)+ SUMIF($X104:$X109,J102,$W104:$W109)+ SUMIF($AC104:$AC109,J102,$AB104:$AB109)+ SUMIF($AH104:$AH109,J102,$AG104:$AG109)+ SUMIF($AM104:$AM109,J102,$AL104:$AL109)</f>
        <v>0</v>
      </c>
      <c r="K110" s="158">
        <f ca="1">SUMIF(Ledger_Q1!$G$11:$G$110,K102,OFFSET(Ledger_Q1!$BB$11,0,$A110,100,1))+SUMIF(Ledger_Q2!$G$11:$G$110,K102,OFFSET(Ledger_Q2!$BB$11,0,$A110,100,1))+SUMIF(Ledger_Q3!$G$11:$G$110,K102,OFFSET(Ledger_Q3!$BB$11,0,$A110,100,1))+SUMIF(Ledger_Q4!$G$11:$G$110,K102,OFFSET(Ledger_Q4!$BB$11,0,$A110,100,1))+ SUMIF($S104:$S109,K102,$R104:$R109)+ SUMIF($X104:$X109,K102,$W104:$W109)+ SUMIF($AC104:$AC109,K102,$AB104:$AB109)+ SUMIF($AH104:$AH109,K102,$AG104:$AG109)+ SUMIF($AM104:$AM109,K102,$AL104:$AL109)</f>
        <v>0</v>
      </c>
      <c r="L110" s="158">
        <f ca="1">SUMIF(Ledger_Q1!$G$11:$G$110,L102,OFFSET(Ledger_Q1!$BB$11,0,$A110,100,1))+SUMIF(Ledger_Q2!$G$11:$G$110,L102,OFFSET(Ledger_Q2!$BB$11,0,$A110,100,1))+SUMIF(Ledger_Q3!$G$11:$G$110,L102,OFFSET(Ledger_Q3!$BB$11,0,$A110,100,1))+SUMIF(Ledger_Q4!$G$11:$G$110,L102,OFFSET(Ledger_Q4!$BB$11,0,$A110,100,1))+ SUMIF($S104:$S109,L102,$R104:$R109)+ SUMIF($X104:$X109,L102,$W104:$W109)+ SUMIF($AC104:$AC109,L102,$AB104:$AB109)+ SUMIF($AH104:$AH109,L102,$AG104:$AG109)+ SUMIF($AM104:$AM109,L102,$AL104:$AL109)</f>
        <v>0</v>
      </c>
      <c r="M110" s="158">
        <f ca="1">SUMIF(Ledger_Q1!$G$11:$G$110,M102,OFFSET(Ledger_Q1!$BB$11,0,$A110,100,1))+SUMIF(Ledger_Q2!$G$11:$G$110,M102,OFFSET(Ledger_Q2!$BB$11,0,$A110,100,1))+SUMIF(Ledger_Q3!$G$11:$G$110,M102,OFFSET(Ledger_Q3!$BB$11,0,$A110,100,1))+SUMIF(Ledger_Q4!$G$11:$G$110,M102,OFFSET(Ledger_Q4!$BB$11,0,$A110,100,1))+ SUMIF($S104:$S109,M102,$R104:$R109)+ SUMIF($X104:$X109,M102,$W104:$W109)+ SUMIF($AC104:$AC109,M102,$AB104:$AB109)+ SUMIF($AH104:$AH109,M102,$AG104:$AG109)+ SUMIF($AM104:$AM109,M102,$AL104:$AL109)</f>
        <v>0</v>
      </c>
      <c r="N110" s="158">
        <f ca="1">SUMIF(Ledger_Q1!$G$11:$G$110,N102,OFFSET(Ledger_Q1!$BB$11,0,$A110,100,1))+SUMIF(Ledger_Q2!$G$11:$G$110,N102,OFFSET(Ledger_Q2!$BB$11,0,$A110,100,1))+SUMIF(Ledger_Q3!$G$11:$G$110,N102,OFFSET(Ledger_Q3!$BB$11,0,$A110,100,1))+SUMIF(Ledger_Q4!$G$11:$G$110,N102,OFFSET(Ledger_Q4!$BB$11,0,$A110,100,1))+ SUMIF($S104:$S109,N102,$R104:$R109)+ SUMIF($X104:$X109,N102,$W104:$W109)+ SUMIF($AC104:$AC109,N102,$AB104:$AB109)+ SUMIF($AH104:$AH109,N102,$AG104:$AG109)+ SUMIF($AM104:$AM109,N102,$AL104:$AL109)</f>
        <v>0</v>
      </c>
      <c r="R110" s="363">
        <f>SUM(R104:R109)</f>
        <v>0</v>
      </c>
      <c r="W110" s="363">
        <f>SUM(W104:W109)</f>
        <v>0</v>
      </c>
      <c r="AB110" s="363">
        <f>SUM(AB104:AB109)</f>
        <v>0</v>
      </c>
      <c r="AG110" s="363">
        <f>SUM(AG104:AG109)</f>
        <v>0</v>
      </c>
      <c r="AL110" s="363">
        <f>SUM(AL104:AL109)</f>
        <v>0</v>
      </c>
    </row>
    <row r="111" spans="1:42" hidden="1" x14ac:dyDescent="0.25"/>
    <row r="112" spans="1:42" hidden="1" x14ac:dyDescent="0.25">
      <c r="A112" s="440" t="str">
        <f ca="1">IF(OFFSET(Summary!C$10,A120,0) = "","No Account", OFFSET(Summary!C$10,A120,0))</f>
        <v>No Account</v>
      </c>
      <c r="B112" s="433"/>
      <c r="C112" s="73" t="s">
        <v>160</v>
      </c>
      <c r="D112" s="73" t="s">
        <v>164</v>
      </c>
      <c r="E112" s="73" t="s">
        <v>167</v>
      </c>
      <c r="F112" s="73" t="s">
        <v>170</v>
      </c>
      <c r="G112" s="73" t="s">
        <v>173</v>
      </c>
      <c r="H112" s="73" t="s">
        <v>176</v>
      </c>
      <c r="I112" s="73" t="s">
        <v>183</v>
      </c>
      <c r="J112" s="73" t="s">
        <v>190</v>
      </c>
      <c r="K112" s="73" t="s">
        <v>198</v>
      </c>
      <c r="L112" s="73" t="s">
        <v>205</v>
      </c>
      <c r="M112" s="73" t="s">
        <v>210</v>
      </c>
      <c r="N112" s="73" t="s">
        <v>217</v>
      </c>
      <c r="O112" s="431" t="str">
        <f>"Outstanding Transactions From: " &amp; Contents!$C$5 -1</f>
        <v>Outstanding Transactions From: 2024</v>
      </c>
      <c r="P112" s="432"/>
      <c r="Q112" s="432"/>
      <c r="R112" s="432"/>
      <c r="S112" s="433"/>
      <c r="T112" s="431" t="str">
        <f>"Outstanding Transactions From: " &amp; Contents!$C$5 -1</f>
        <v>Outstanding Transactions From: 2024</v>
      </c>
      <c r="U112" s="432"/>
      <c r="V112" s="432"/>
      <c r="W112" s="432"/>
      <c r="X112" s="433"/>
      <c r="Y112" s="431" t="str">
        <f>"Outstanding Transactions From: " &amp; Contents!$C$5 -1</f>
        <v>Outstanding Transactions From: 2024</v>
      </c>
      <c r="Z112" s="432"/>
      <c r="AA112" s="432"/>
      <c r="AB112" s="432"/>
      <c r="AC112" s="433"/>
      <c r="AD112" s="431" t="str">
        <f>"Outstanding Transactions From: " &amp; Contents!$C$5 -1</f>
        <v>Outstanding Transactions From: 2024</v>
      </c>
      <c r="AE112" s="432"/>
      <c r="AF112" s="432"/>
      <c r="AG112" s="432"/>
      <c r="AH112" s="433"/>
      <c r="AI112" s="431" t="str">
        <f>"Outstanding Transactions From: " &amp; Contents!$C$5 -1</f>
        <v>Outstanding Transactions From: 2024</v>
      </c>
      <c r="AJ112" s="432"/>
      <c r="AK112" s="432"/>
      <c r="AL112" s="432"/>
      <c r="AM112" s="433"/>
    </row>
    <row r="113" spans="1:42" hidden="1" x14ac:dyDescent="0.25">
      <c r="A113" s="74" t="s">
        <v>440</v>
      </c>
      <c r="B113" s="80"/>
      <c r="C113" s="75">
        <f ca="1">B116+C120</f>
        <v>0</v>
      </c>
      <c r="D113" s="75">
        <f t="shared" ref="D113:N113" ca="1" si="22">C113+D120</f>
        <v>0</v>
      </c>
      <c r="E113" s="75">
        <f t="shared" ca="1" si="22"/>
        <v>0</v>
      </c>
      <c r="F113" s="75">
        <f t="shared" ca="1" si="22"/>
        <v>0</v>
      </c>
      <c r="G113" s="75">
        <f t="shared" ca="1" si="22"/>
        <v>0</v>
      </c>
      <c r="H113" s="75">
        <f t="shared" ca="1" si="22"/>
        <v>0</v>
      </c>
      <c r="I113" s="75">
        <f t="shared" ca="1" si="22"/>
        <v>0</v>
      </c>
      <c r="J113" s="75">
        <f t="shared" ca="1" si="22"/>
        <v>0</v>
      </c>
      <c r="K113" s="75">
        <f t="shared" ca="1" si="22"/>
        <v>0</v>
      </c>
      <c r="L113" s="75">
        <f t="shared" ca="1" si="22"/>
        <v>0</v>
      </c>
      <c r="M113" s="75">
        <f t="shared" ca="1" si="22"/>
        <v>0</v>
      </c>
      <c r="N113" s="75">
        <f t="shared" ca="1" si="22"/>
        <v>0</v>
      </c>
      <c r="O113" s="76"/>
      <c r="P113" s="77" t="s">
        <v>441</v>
      </c>
      <c r="Q113" s="77" t="s">
        <v>442</v>
      </c>
      <c r="R113" s="77" t="s">
        <v>443</v>
      </c>
      <c r="S113" s="77" t="s">
        <v>444</v>
      </c>
      <c r="T113" s="76"/>
      <c r="U113" s="77" t="s">
        <v>441</v>
      </c>
      <c r="V113" s="77" t="s">
        <v>442</v>
      </c>
      <c r="W113" s="77" t="s">
        <v>443</v>
      </c>
      <c r="X113" s="77" t="s">
        <v>444</v>
      </c>
      <c r="Y113" s="76"/>
      <c r="Z113" s="77" t="s">
        <v>441</v>
      </c>
      <c r="AA113" s="77" t="s">
        <v>442</v>
      </c>
      <c r="AB113" s="77" t="s">
        <v>443</v>
      </c>
      <c r="AC113" s="77" t="s">
        <v>444</v>
      </c>
      <c r="AD113" s="76"/>
      <c r="AE113" s="77" t="s">
        <v>441</v>
      </c>
      <c r="AF113" s="77" t="s">
        <v>442</v>
      </c>
      <c r="AG113" s="77" t="s">
        <v>443</v>
      </c>
      <c r="AH113" s="77" t="s">
        <v>444</v>
      </c>
      <c r="AI113" s="76"/>
      <c r="AJ113" s="77" t="s">
        <v>441</v>
      </c>
      <c r="AK113" s="77" t="s">
        <v>442</v>
      </c>
      <c r="AL113" s="77" t="s">
        <v>443</v>
      </c>
      <c r="AM113" s="77" t="s">
        <v>444</v>
      </c>
    </row>
    <row r="114" spans="1:42" hidden="1" x14ac:dyDescent="0.25">
      <c r="A114" s="74" t="s">
        <v>446</v>
      </c>
      <c r="B114" s="344"/>
      <c r="C114" s="78" t="s">
        <v>447</v>
      </c>
      <c r="D114" s="78" t="s">
        <v>447</v>
      </c>
      <c r="E114" s="78" t="s">
        <v>447</v>
      </c>
      <c r="F114" s="78" t="s">
        <v>447</v>
      </c>
      <c r="G114" s="78" t="s">
        <v>447</v>
      </c>
      <c r="H114" s="78" t="s">
        <v>447</v>
      </c>
      <c r="I114" s="78" t="s">
        <v>447</v>
      </c>
      <c r="J114" s="78" t="s">
        <v>447</v>
      </c>
      <c r="K114" s="78" t="s">
        <v>447</v>
      </c>
      <c r="L114" s="78" t="s">
        <v>447</v>
      </c>
      <c r="M114" s="78" t="s">
        <v>447</v>
      </c>
      <c r="N114" s="78" t="s">
        <v>447</v>
      </c>
      <c r="O114" s="76">
        <v>1</v>
      </c>
      <c r="P114" s="81"/>
      <c r="Q114" s="82"/>
      <c r="R114" s="83"/>
      <c r="S114" s="81"/>
      <c r="T114" s="76">
        <v>7</v>
      </c>
      <c r="U114" s="81"/>
      <c r="V114" s="82"/>
      <c r="W114" s="83"/>
      <c r="X114" s="81"/>
      <c r="Y114" s="76">
        <v>13</v>
      </c>
      <c r="Z114" s="81"/>
      <c r="AA114" s="82"/>
      <c r="AB114" s="83"/>
      <c r="AC114" s="81"/>
      <c r="AD114" s="76">
        <v>19</v>
      </c>
      <c r="AE114" s="81"/>
      <c r="AF114" s="82"/>
      <c r="AG114" s="83"/>
      <c r="AH114" s="81"/>
      <c r="AI114" s="76">
        <v>25</v>
      </c>
      <c r="AJ114" s="81"/>
      <c r="AK114" s="82"/>
      <c r="AL114" s="83"/>
      <c r="AM114" s="81"/>
      <c r="AO114" s="159">
        <f>30 - (COUNTBLANK(R114:R119)+COUNTBLANK(W114:W119)+COUNTBLANK(AB114:AB119)+COUNTBLANK(AG114:AG119)+COUNTBLANK(AL114:AL119))</f>
        <v>0</v>
      </c>
      <c r="AP114" s="340">
        <f>SUMIF(S114:S119,"=-",R114:R119)+SUMIF(X114:X119,"=-",W114:W119)+SUMIF(AC114:AC119,"=-",AB114:AB119)+SUMIF(AH114:AH119,"=-",AG114:AG119)+SUMIF(AM114:AM119,"=-",AL114:AL119)</f>
        <v>0</v>
      </c>
    </row>
    <row r="115" spans="1:42" hidden="1" x14ac:dyDescent="0.25">
      <c r="A115" s="76" t="s">
        <v>449</v>
      </c>
      <c r="B115" s="80"/>
      <c r="C115" s="84"/>
      <c r="D115" s="84"/>
      <c r="E115" s="84"/>
      <c r="F115" s="84"/>
      <c r="G115" s="84"/>
      <c r="H115" s="84"/>
      <c r="I115" s="84"/>
      <c r="J115" s="84"/>
      <c r="K115" s="84"/>
      <c r="L115" s="84"/>
      <c r="M115" s="84"/>
      <c r="N115" s="84"/>
      <c r="O115" s="76">
        <v>2</v>
      </c>
      <c r="P115" s="81"/>
      <c r="Q115" s="82"/>
      <c r="R115" s="83"/>
      <c r="S115" s="81"/>
      <c r="T115" s="76">
        <v>8</v>
      </c>
      <c r="U115" s="81"/>
      <c r="V115" s="82"/>
      <c r="W115" s="83"/>
      <c r="X115" s="81"/>
      <c r="Y115" s="76">
        <v>14</v>
      </c>
      <c r="Z115" s="81"/>
      <c r="AA115" s="82"/>
      <c r="AB115" s="83"/>
      <c r="AC115" s="81"/>
      <c r="AD115" s="76">
        <v>20</v>
      </c>
      <c r="AE115" s="81"/>
      <c r="AF115" s="82"/>
      <c r="AG115" s="83"/>
      <c r="AH115" s="81"/>
      <c r="AI115" s="76">
        <v>26</v>
      </c>
      <c r="AJ115" s="81"/>
      <c r="AK115" s="82"/>
      <c r="AL115" s="83"/>
      <c r="AM115" s="81"/>
    </row>
    <row r="116" spans="1:42" hidden="1" x14ac:dyDescent="0.25">
      <c r="A116" s="76" t="str">
        <f>"Dec " &amp; Contents!C$5 -1 &amp;  " Statement Balance:"</f>
        <v>Dec 2024 Statement Balance:</v>
      </c>
      <c r="B116" s="347">
        <v>0</v>
      </c>
      <c r="C116" s="78" t="s">
        <v>450</v>
      </c>
      <c r="D116" s="78" t="s">
        <v>450</v>
      </c>
      <c r="E116" s="78" t="s">
        <v>450</v>
      </c>
      <c r="F116" s="78" t="s">
        <v>450</v>
      </c>
      <c r="G116" s="78" t="s">
        <v>450</v>
      </c>
      <c r="H116" s="78" t="s">
        <v>450</v>
      </c>
      <c r="I116" s="78" t="s">
        <v>450</v>
      </c>
      <c r="J116" s="78" t="s">
        <v>450</v>
      </c>
      <c r="K116" s="78" t="s">
        <v>450</v>
      </c>
      <c r="L116" s="78" t="s">
        <v>450</v>
      </c>
      <c r="M116" s="78" t="s">
        <v>450</v>
      </c>
      <c r="N116" s="78" t="s">
        <v>450</v>
      </c>
      <c r="O116" s="76">
        <v>3</v>
      </c>
      <c r="P116" s="81"/>
      <c r="Q116" s="82"/>
      <c r="R116" s="83"/>
      <c r="S116" s="81"/>
      <c r="T116" s="76">
        <v>9</v>
      </c>
      <c r="U116" s="81"/>
      <c r="V116" s="82"/>
      <c r="W116" s="83"/>
      <c r="X116" s="81"/>
      <c r="Y116" s="76">
        <v>15</v>
      </c>
      <c r="Z116" s="81"/>
      <c r="AA116" s="82"/>
      <c r="AB116" s="83"/>
      <c r="AC116" s="81"/>
      <c r="AD116" s="76">
        <v>21</v>
      </c>
      <c r="AE116" s="81"/>
      <c r="AF116" s="82"/>
      <c r="AG116" s="83"/>
      <c r="AH116" s="81"/>
      <c r="AI116" s="76">
        <v>27</v>
      </c>
      <c r="AJ116" s="81"/>
      <c r="AK116" s="82"/>
      <c r="AL116" s="83"/>
      <c r="AM116" s="81"/>
    </row>
    <row r="117" spans="1:42" hidden="1" x14ac:dyDescent="0.25">
      <c r="A117" s="76" t="s">
        <v>451</v>
      </c>
      <c r="B117" s="80"/>
      <c r="C117" s="79" t="str">
        <f t="shared" ref="C117:N117" si="23">IF(C115&gt;0,C113-C115,"N/A")</f>
        <v>N/A</v>
      </c>
      <c r="D117" s="79" t="str">
        <f t="shared" si="23"/>
        <v>N/A</v>
      </c>
      <c r="E117" s="79" t="str">
        <f t="shared" si="23"/>
        <v>N/A</v>
      </c>
      <c r="F117" s="79" t="str">
        <f t="shared" si="23"/>
        <v>N/A</v>
      </c>
      <c r="G117" s="79" t="str">
        <f t="shared" si="23"/>
        <v>N/A</v>
      </c>
      <c r="H117" s="79" t="str">
        <f t="shared" si="23"/>
        <v>N/A</v>
      </c>
      <c r="I117" s="79" t="str">
        <f t="shared" si="23"/>
        <v>N/A</v>
      </c>
      <c r="J117" s="79" t="str">
        <f t="shared" si="23"/>
        <v>N/A</v>
      </c>
      <c r="K117" s="79" t="str">
        <f t="shared" si="23"/>
        <v>N/A</v>
      </c>
      <c r="L117" s="79" t="str">
        <f t="shared" si="23"/>
        <v>N/A</v>
      </c>
      <c r="M117" s="79" t="str">
        <f t="shared" si="23"/>
        <v>N/A</v>
      </c>
      <c r="N117" s="79" t="str">
        <f t="shared" si="23"/>
        <v>N/A</v>
      </c>
      <c r="O117" s="76">
        <v>4</v>
      </c>
      <c r="P117" s="81"/>
      <c r="Q117" s="82"/>
      <c r="R117" s="83"/>
      <c r="S117" s="81"/>
      <c r="T117" s="76">
        <v>10</v>
      </c>
      <c r="U117" s="81"/>
      <c r="V117" s="82"/>
      <c r="W117" s="83"/>
      <c r="X117" s="81"/>
      <c r="Y117" s="76">
        <v>16</v>
      </c>
      <c r="Z117" s="81"/>
      <c r="AA117" s="82"/>
      <c r="AB117" s="83"/>
      <c r="AC117" s="81"/>
      <c r="AD117" s="76">
        <v>22</v>
      </c>
      <c r="AE117" s="81"/>
      <c r="AF117" s="82"/>
      <c r="AG117" s="83"/>
      <c r="AH117" s="81"/>
      <c r="AI117" s="76">
        <v>28</v>
      </c>
      <c r="AJ117" s="81"/>
      <c r="AK117" s="82"/>
      <c r="AL117" s="83"/>
      <c r="AM117" s="81"/>
    </row>
    <row r="118" spans="1:42" hidden="1" x14ac:dyDescent="0.25">
      <c r="A118" s="74" t="s">
        <v>453</v>
      </c>
      <c r="B118" s="439"/>
      <c r="C118" s="436"/>
      <c r="D118" s="436"/>
      <c r="E118" s="436"/>
      <c r="F118" s="436"/>
      <c r="G118" s="436"/>
      <c r="H118" s="436"/>
      <c r="I118" s="436"/>
      <c r="J118" s="436"/>
      <c r="K118" s="436"/>
      <c r="L118" s="436"/>
      <c r="M118" s="436"/>
      <c r="N118" s="437"/>
      <c r="O118" s="76">
        <v>5</v>
      </c>
      <c r="P118" s="81"/>
      <c r="Q118" s="82"/>
      <c r="R118" s="83"/>
      <c r="S118" s="81"/>
      <c r="T118" s="76">
        <v>11</v>
      </c>
      <c r="U118" s="81"/>
      <c r="V118" s="82"/>
      <c r="W118" s="83"/>
      <c r="X118" s="81"/>
      <c r="Y118" s="76">
        <v>17</v>
      </c>
      <c r="Z118" s="81"/>
      <c r="AA118" s="82"/>
      <c r="AB118" s="83"/>
      <c r="AC118" s="81"/>
      <c r="AD118" s="76">
        <v>23</v>
      </c>
      <c r="AE118" s="81"/>
      <c r="AF118" s="82"/>
      <c r="AG118" s="83"/>
      <c r="AH118" s="81"/>
      <c r="AI118" s="76">
        <v>29</v>
      </c>
      <c r="AJ118" s="81"/>
      <c r="AK118" s="82"/>
      <c r="AL118" s="83"/>
      <c r="AM118" s="81"/>
    </row>
    <row r="119" spans="1:42" hidden="1" x14ac:dyDescent="0.25">
      <c r="A119" s="434" t="s">
        <v>454</v>
      </c>
      <c r="B119" s="432"/>
      <c r="C119" s="439"/>
      <c r="D119" s="436"/>
      <c r="E119" s="436"/>
      <c r="F119" s="436"/>
      <c r="G119" s="436"/>
      <c r="H119" s="436"/>
      <c r="I119" s="436"/>
      <c r="J119" s="436"/>
      <c r="K119" s="436"/>
      <c r="L119" s="436"/>
      <c r="M119" s="436"/>
      <c r="N119" s="437"/>
      <c r="O119" s="76">
        <v>6</v>
      </c>
      <c r="P119" s="81"/>
      <c r="Q119" s="82"/>
      <c r="R119" s="83"/>
      <c r="S119" s="81"/>
      <c r="T119" s="76">
        <v>12</v>
      </c>
      <c r="U119" s="81"/>
      <c r="V119" s="82"/>
      <c r="W119" s="83"/>
      <c r="X119" s="81"/>
      <c r="Y119" s="76">
        <v>18</v>
      </c>
      <c r="Z119" s="81"/>
      <c r="AA119" s="82"/>
      <c r="AB119" s="83"/>
      <c r="AC119" s="81"/>
      <c r="AD119" s="76">
        <v>24</v>
      </c>
      <c r="AE119" s="81"/>
      <c r="AF119" s="82"/>
      <c r="AG119" s="83"/>
      <c r="AH119" s="81"/>
      <c r="AI119" s="76">
        <v>30</v>
      </c>
      <c r="AJ119" s="81"/>
      <c r="AK119" s="82"/>
      <c r="AL119" s="83"/>
      <c r="AM119" s="81"/>
    </row>
    <row r="120" spans="1:42" hidden="1" x14ac:dyDescent="0.25">
      <c r="A120" s="158">
        <f>A110+1</f>
        <v>11</v>
      </c>
      <c r="C120" s="158">
        <f ca="1">SUMIF(Ledger_Q1!$G$11:$G$110,C112,OFFSET(Ledger_Q1!$BB$11,0,$A120,100,1))+SUMIF(Ledger_Q2!$G$11:$G$110,C112,OFFSET(Ledger_Q2!$BB$11,0,$A120,100,1))+SUMIF(Ledger_Q3!$G$11:$G$110,C112,OFFSET(Ledger_Q3!$BB$11,0,$A120,100,1))+SUMIF(Ledger_Q4!$G$11:$G$110,C112,OFFSET(Ledger_Q4!$BB$11,0,$A120,100,1))+ SUMIF($S114:$S119,C112,$R114:$R119)+ SUMIF($X114:$X119,C112,$W114:$W119)+ SUMIF($AC114:$AC119,C112,$AB114:$AB119)+ SUMIF($AH114:$AH119,C112,$AG114:$AG119)+ SUMIF($AM114:$AM119,C112,$AL114:$AL119)</f>
        <v>0</v>
      </c>
      <c r="D120" s="158">
        <f ca="1">SUMIF(Ledger_Q1!$G$11:$G$110,D112,OFFSET(Ledger_Q1!$BB$11,0,$A120,100,1))+SUMIF(Ledger_Q2!$G$11:$G$110,D112,OFFSET(Ledger_Q2!$BB$11,0,$A120,100,1))+SUMIF(Ledger_Q3!$G$11:$G$110,D112,OFFSET(Ledger_Q3!$BB$11,0,$A120,100,1))+SUMIF(Ledger_Q4!$G$11:$G$110,D112,OFFSET(Ledger_Q4!$BB$11,0,$A120,100,1))+ SUMIF($S114:$S119,D112,$R114:$R119)+ SUMIF($X114:$X119,D112,$W114:$W119)+ SUMIF($AC114:$AC119,D112,$AB114:$AB119)+ SUMIF($AH114:$AH119,D112,$AG114:$AG119)+ SUMIF($AM114:$AM119,D112,$AL114:$AL119)</f>
        <v>0</v>
      </c>
      <c r="E120" s="158">
        <f ca="1">SUMIF(Ledger_Q1!$G$11:$G$110,E112,OFFSET(Ledger_Q1!$BB$11,0,$A120,100,1))+SUMIF(Ledger_Q2!$G$11:$G$110,E112,OFFSET(Ledger_Q2!$BB$11,0,$A120,100,1))+SUMIF(Ledger_Q3!$G$11:$G$110,E112,OFFSET(Ledger_Q3!$BB$11,0,$A120,100,1))+SUMIF(Ledger_Q4!$G$11:$G$110,E112,OFFSET(Ledger_Q4!$BB$11,0,$A120,100,1))+ SUMIF($S114:$S119,E112,$R114:$R119)+ SUMIF($X114:$X119,E112,$W114:$W119)+ SUMIF($AC114:$AC119,E112,$AB114:$AB119)+ SUMIF($AH114:$AH119,E112,$AG114:$AG119)+ SUMIF($AM114:$AM119,E112,$AL114:$AL119)</f>
        <v>0</v>
      </c>
      <c r="F120" s="158">
        <f ca="1">SUMIF(Ledger_Q1!$G$11:$G$110,F112,OFFSET(Ledger_Q1!$BB$11,0,$A120,100,1))+SUMIF(Ledger_Q2!$G$11:$G$110,F112,OFFSET(Ledger_Q2!$BB$11,0,$A120,100,1))+SUMIF(Ledger_Q3!$G$11:$G$110,F112,OFFSET(Ledger_Q3!$BB$11,0,$A120,100,1))+SUMIF(Ledger_Q4!$G$11:$G$110,F112,OFFSET(Ledger_Q4!$BB$11,0,$A120,100,1))+ SUMIF($S114:$S119,F112,$R114:$R119)+ SUMIF($X114:$X119,F112,$W114:$W119)+ SUMIF($AC114:$AC119,F112,$AB114:$AB119)+ SUMIF($AH114:$AH119,F112,$AG114:$AG119)+ SUMIF($AM114:$AM119,F112,$AL114:$AL119)</f>
        <v>0</v>
      </c>
      <c r="G120" s="158">
        <f ca="1">SUMIF(Ledger_Q1!$G$11:$G$110,G112,OFFSET(Ledger_Q1!$BB$11,0,$A120,100,1))+SUMIF(Ledger_Q2!$G$11:$G$110,G112,OFFSET(Ledger_Q2!$BB$11,0,$A120,100,1))+SUMIF(Ledger_Q3!$G$11:$G$110,G112,OFFSET(Ledger_Q3!$BB$11,0,$A120,100,1))+SUMIF(Ledger_Q4!$G$11:$G$110,G112,OFFSET(Ledger_Q4!$BB$11,0,$A120,100,1))+ SUMIF($S114:$S119,G112,$R114:$R119)+ SUMIF($X114:$X119,G112,$W114:$W119)+ SUMIF($AC114:$AC119,G112,$AB114:$AB119)+ SUMIF($AH114:$AH119,G112,$AG114:$AG119)+ SUMIF($AM114:$AM119,G112,$AL114:$AL119)</f>
        <v>0</v>
      </c>
      <c r="H120" s="158">
        <f ca="1">SUMIF(Ledger_Q1!$G$11:$G$110,H112,OFFSET(Ledger_Q1!$BB$11,0,$A120,100,1))+SUMIF(Ledger_Q2!$G$11:$G$110,H112,OFFSET(Ledger_Q2!$BB$11,0,$A120,100,1))+SUMIF(Ledger_Q3!$G$11:$G$110,H112,OFFSET(Ledger_Q3!$BB$11,0,$A120,100,1))+SUMIF(Ledger_Q4!$G$11:$G$110,H112,OFFSET(Ledger_Q4!$BB$11,0,$A120,100,1))+ SUMIF($S114:$S119,H112,$R114:$R119)+ SUMIF($X114:$X119,H112,$W114:$W119)+ SUMIF($AC114:$AC119,H112,$AB114:$AB119)+ SUMIF($AH114:$AH119,H112,$AG114:$AG119)+ SUMIF($AM114:$AM119,H112,$AL114:$AL119)</f>
        <v>0</v>
      </c>
      <c r="I120" s="158">
        <f ca="1">SUMIF(Ledger_Q1!$G$11:$G$110,I112,OFFSET(Ledger_Q1!$BB$11,0,$A120,100,1))+SUMIF(Ledger_Q2!$G$11:$G$110,I112,OFFSET(Ledger_Q2!$BB$11,0,$A120,100,1))+SUMIF(Ledger_Q3!$G$11:$G$110,I112,OFFSET(Ledger_Q3!$BB$11,0,$A120,100,1))+SUMIF(Ledger_Q4!$G$11:$G$110,I112,OFFSET(Ledger_Q4!$BB$11,0,$A120,100,1))+ SUMIF($S114:$S119,I112,$R114:$R119)+ SUMIF($X114:$X119,I112,$W114:$W119)+ SUMIF($AC114:$AC119,I112,$AB114:$AB119)+ SUMIF($AH114:$AH119,I112,$AG114:$AG119)+ SUMIF($AM114:$AM119,I112,$AL114:$AL119)</f>
        <v>0</v>
      </c>
      <c r="J120" s="158">
        <f ca="1">SUMIF(Ledger_Q1!$G$11:$G$110,J112,OFFSET(Ledger_Q1!$BB$11,0,$A120,100,1))+SUMIF(Ledger_Q2!$G$11:$G$110,J112,OFFSET(Ledger_Q2!$BB$11,0,$A120,100,1))+SUMIF(Ledger_Q3!$G$11:$G$110,J112,OFFSET(Ledger_Q3!$BB$11,0,$A120,100,1))+SUMIF(Ledger_Q4!$G$11:$G$110,J112,OFFSET(Ledger_Q4!$BB$11,0,$A120,100,1))+ SUMIF($S114:$S119,J112,$R114:$R119)+ SUMIF($X114:$X119,J112,$W114:$W119)+ SUMIF($AC114:$AC119,J112,$AB114:$AB119)+ SUMIF($AH114:$AH119,J112,$AG114:$AG119)+ SUMIF($AM114:$AM119,J112,$AL114:$AL119)</f>
        <v>0</v>
      </c>
      <c r="K120" s="158">
        <f ca="1">SUMIF(Ledger_Q1!$G$11:$G$110,K112,OFFSET(Ledger_Q1!$BB$11,0,$A120,100,1))+SUMIF(Ledger_Q2!$G$11:$G$110,K112,OFFSET(Ledger_Q2!$BB$11,0,$A120,100,1))+SUMIF(Ledger_Q3!$G$11:$G$110,K112,OFFSET(Ledger_Q3!$BB$11,0,$A120,100,1))+SUMIF(Ledger_Q4!$G$11:$G$110,K112,OFFSET(Ledger_Q4!$BB$11,0,$A120,100,1))+ SUMIF($S114:$S119,K112,$R114:$R119)+ SUMIF($X114:$X119,K112,$W114:$W119)+ SUMIF($AC114:$AC119,K112,$AB114:$AB119)+ SUMIF($AH114:$AH119,K112,$AG114:$AG119)+ SUMIF($AM114:$AM119,K112,$AL114:$AL119)</f>
        <v>0</v>
      </c>
      <c r="L120" s="158">
        <f ca="1">SUMIF(Ledger_Q1!$G$11:$G$110,L112,OFFSET(Ledger_Q1!$BB$11,0,$A120,100,1))+SUMIF(Ledger_Q2!$G$11:$G$110,L112,OFFSET(Ledger_Q2!$BB$11,0,$A120,100,1))+SUMIF(Ledger_Q3!$G$11:$G$110,L112,OFFSET(Ledger_Q3!$BB$11,0,$A120,100,1))+SUMIF(Ledger_Q4!$G$11:$G$110,L112,OFFSET(Ledger_Q4!$BB$11,0,$A120,100,1))+ SUMIF($S114:$S119,L112,$R114:$R119)+ SUMIF($X114:$X119,L112,$W114:$W119)+ SUMIF($AC114:$AC119,L112,$AB114:$AB119)+ SUMIF($AH114:$AH119,L112,$AG114:$AG119)+ SUMIF($AM114:$AM119,L112,$AL114:$AL119)</f>
        <v>0</v>
      </c>
      <c r="M120" s="158">
        <f ca="1">SUMIF(Ledger_Q1!$G$11:$G$110,M112,OFFSET(Ledger_Q1!$BB$11,0,$A120,100,1))+SUMIF(Ledger_Q2!$G$11:$G$110,M112,OFFSET(Ledger_Q2!$BB$11,0,$A120,100,1))+SUMIF(Ledger_Q3!$G$11:$G$110,M112,OFFSET(Ledger_Q3!$BB$11,0,$A120,100,1))+SUMIF(Ledger_Q4!$G$11:$G$110,M112,OFFSET(Ledger_Q4!$BB$11,0,$A120,100,1))+ SUMIF($S114:$S119,M112,$R114:$R119)+ SUMIF($X114:$X119,M112,$W114:$W119)+ SUMIF($AC114:$AC119,M112,$AB114:$AB119)+ SUMIF($AH114:$AH119,M112,$AG114:$AG119)+ SUMIF($AM114:$AM119,M112,$AL114:$AL119)</f>
        <v>0</v>
      </c>
      <c r="N120" s="158">
        <f ca="1">SUMIF(Ledger_Q1!$G$11:$G$110,N112,OFFSET(Ledger_Q1!$BB$11,0,$A120,100,1))+SUMIF(Ledger_Q2!$G$11:$G$110,N112,OFFSET(Ledger_Q2!$BB$11,0,$A120,100,1))+SUMIF(Ledger_Q3!$G$11:$G$110,N112,OFFSET(Ledger_Q3!$BB$11,0,$A120,100,1))+SUMIF(Ledger_Q4!$G$11:$G$110,N112,OFFSET(Ledger_Q4!$BB$11,0,$A120,100,1))+ SUMIF($S114:$S119,N112,$R114:$R119)+ SUMIF($X114:$X119,N112,$W114:$W119)+ SUMIF($AC114:$AC119,N112,$AB114:$AB119)+ SUMIF($AH114:$AH119,N112,$AG114:$AG119)+ SUMIF($AM114:$AM119,N112,$AL114:$AL119)</f>
        <v>0</v>
      </c>
      <c r="R120" s="363">
        <f>SUM(R114:R119)</f>
        <v>0</v>
      </c>
      <c r="W120" s="363">
        <f>SUM(W114:W119)</f>
        <v>0</v>
      </c>
      <c r="AB120" s="363">
        <f>SUM(AB114:AB119)</f>
        <v>0</v>
      </c>
      <c r="AG120" s="363">
        <f>SUM(AG114:AG119)</f>
        <v>0</v>
      </c>
      <c r="AL120" s="363">
        <f>SUM(AL114:AL119)</f>
        <v>0</v>
      </c>
    </row>
    <row r="121" spans="1:42" hidden="1" x14ac:dyDescent="0.25"/>
    <row r="122" spans="1:42" hidden="1" x14ac:dyDescent="0.25">
      <c r="A122" s="440" t="str">
        <f ca="1">IF(OFFSET(Summary!C$10,A130,0) = "","No Account", OFFSET(Summary!C$10,A130,0))</f>
        <v>No Account</v>
      </c>
      <c r="B122" s="433"/>
      <c r="C122" s="73" t="s">
        <v>160</v>
      </c>
      <c r="D122" s="73" t="s">
        <v>164</v>
      </c>
      <c r="E122" s="73" t="s">
        <v>167</v>
      </c>
      <c r="F122" s="73" t="s">
        <v>170</v>
      </c>
      <c r="G122" s="73" t="s">
        <v>173</v>
      </c>
      <c r="H122" s="73" t="s">
        <v>176</v>
      </c>
      <c r="I122" s="73" t="s">
        <v>183</v>
      </c>
      <c r="J122" s="73" t="s">
        <v>190</v>
      </c>
      <c r="K122" s="73" t="s">
        <v>198</v>
      </c>
      <c r="L122" s="73" t="s">
        <v>205</v>
      </c>
      <c r="M122" s="73" t="s">
        <v>210</v>
      </c>
      <c r="N122" s="73" t="s">
        <v>217</v>
      </c>
      <c r="O122" s="431" t="str">
        <f>"Outstanding Transactions From: " &amp; Contents!$C$5 -1</f>
        <v>Outstanding Transactions From: 2024</v>
      </c>
      <c r="P122" s="432"/>
      <c r="Q122" s="432"/>
      <c r="R122" s="432"/>
      <c r="S122" s="433"/>
      <c r="T122" s="431" t="str">
        <f>"Outstanding Transactions From: " &amp; Contents!$C$5 -1</f>
        <v>Outstanding Transactions From: 2024</v>
      </c>
      <c r="U122" s="432"/>
      <c r="V122" s="432"/>
      <c r="W122" s="432"/>
      <c r="X122" s="433"/>
      <c r="Y122" s="431" t="str">
        <f>"Outstanding Transactions From: " &amp; Contents!$C$5 -1</f>
        <v>Outstanding Transactions From: 2024</v>
      </c>
      <c r="Z122" s="432"/>
      <c r="AA122" s="432"/>
      <c r="AB122" s="432"/>
      <c r="AC122" s="433"/>
      <c r="AD122" s="431" t="str">
        <f>"Outstanding Transactions From: " &amp; Contents!$C$5 -1</f>
        <v>Outstanding Transactions From: 2024</v>
      </c>
      <c r="AE122" s="432"/>
      <c r="AF122" s="432"/>
      <c r="AG122" s="432"/>
      <c r="AH122" s="433"/>
      <c r="AI122" s="431" t="str">
        <f>"Outstanding Transactions From: " &amp; Contents!$C$5 -1</f>
        <v>Outstanding Transactions From: 2024</v>
      </c>
      <c r="AJ122" s="432"/>
      <c r="AK122" s="432"/>
      <c r="AL122" s="432"/>
      <c r="AM122" s="433"/>
    </row>
    <row r="123" spans="1:42" hidden="1" x14ac:dyDescent="0.25">
      <c r="A123" s="74" t="s">
        <v>440</v>
      </c>
      <c r="B123" s="80"/>
      <c r="C123" s="75">
        <f ca="1">B126+C130</f>
        <v>0</v>
      </c>
      <c r="D123" s="75">
        <f t="shared" ref="D123:N123" ca="1" si="24">C123+D130</f>
        <v>0</v>
      </c>
      <c r="E123" s="75">
        <f t="shared" ca="1" si="24"/>
        <v>0</v>
      </c>
      <c r="F123" s="75">
        <f t="shared" ca="1" si="24"/>
        <v>0</v>
      </c>
      <c r="G123" s="75">
        <f t="shared" ca="1" si="24"/>
        <v>0</v>
      </c>
      <c r="H123" s="75">
        <f t="shared" ca="1" si="24"/>
        <v>0</v>
      </c>
      <c r="I123" s="75">
        <f t="shared" ca="1" si="24"/>
        <v>0</v>
      </c>
      <c r="J123" s="75">
        <f t="shared" ca="1" si="24"/>
        <v>0</v>
      </c>
      <c r="K123" s="75">
        <f t="shared" ca="1" si="24"/>
        <v>0</v>
      </c>
      <c r="L123" s="75">
        <f t="shared" ca="1" si="24"/>
        <v>0</v>
      </c>
      <c r="M123" s="75">
        <f t="shared" ca="1" si="24"/>
        <v>0</v>
      </c>
      <c r="N123" s="75">
        <f t="shared" ca="1" si="24"/>
        <v>0</v>
      </c>
      <c r="O123" s="76"/>
      <c r="P123" s="77" t="s">
        <v>441</v>
      </c>
      <c r="Q123" s="77" t="s">
        <v>442</v>
      </c>
      <c r="R123" s="77" t="s">
        <v>443</v>
      </c>
      <c r="S123" s="77" t="s">
        <v>444</v>
      </c>
      <c r="T123" s="76"/>
      <c r="U123" s="77" t="s">
        <v>441</v>
      </c>
      <c r="V123" s="77" t="s">
        <v>442</v>
      </c>
      <c r="W123" s="77" t="s">
        <v>443</v>
      </c>
      <c r="X123" s="77" t="s">
        <v>444</v>
      </c>
      <c r="Y123" s="76"/>
      <c r="Z123" s="77" t="s">
        <v>441</v>
      </c>
      <c r="AA123" s="77" t="s">
        <v>442</v>
      </c>
      <c r="AB123" s="77" t="s">
        <v>443</v>
      </c>
      <c r="AC123" s="77" t="s">
        <v>444</v>
      </c>
      <c r="AD123" s="76"/>
      <c r="AE123" s="77" t="s">
        <v>441</v>
      </c>
      <c r="AF123" s="77" t="s">
        <v>442</v>
      </c>
      <c r="AG123" s="77" t="s">
        <v>443</v>
      </c>
      <c r="AH123" s="77" t="s">
        <v>444</v>
      </c>
      <c r="AI123" s="76"/>
      <c r="AJ123" s="77" t="s">
        <v>441</v>
      </c>
      <c r="AK123" s="77" t="s">
        <v>442</v>
      </c>
      <c r="AL123" s="77" t="s">
        <v>443</v>
      </c>
      <c r="AM123" s="77" t="s">
        <v>444</v>
      </c>
    </row>
    <row r="124" spans="1:42" hidden="1" x14ac:dyDescent="0.25">
      <c r="A124" s="74" t="s">
        <v>446</v>
      </c>
      <c r="B124" s="344"/>
      <c r="C124" s="78" t="s">
        <v>447</v>
      </c>
      <c r="D124" s="78" t="s">
        <v>447</v>
      </c>
      <c r="E124" s="78" t="s">
        <v>447</v>
      </c>
      <c r="F124" s="78" t="s">
        <v>447</v>
      </c>
      <c r="G124" s="78" t="s">
        <v>447</v>
      </c>
      <c r="H124" s="78" t="s">
        <v>447</v>
      </c>
      <c r="I124" s="78" t="s">
        <v>447</v>
      </c>
      <c r="J124" s="78" t="s">
        <v>447</v>
      </c>
      <c r="K124" s="78" t="s">
        <v>447</v>
      </c>
      <c r="L124" s="78" t="s">
        <v>447</v>
      </c>
      <c r="M124" s="78" t="s">
        <v>447</v>
      </c>
      <c r="N124" s="78" t="s">
        <v>447</v>
      </c>
      <c r="O124" s="76">
        <v>1</v>
      </c>
      <c r="P124" s="81"/>
      <c r="Q124" s="82"/>
      <c r="R124" s="83"/>
      <c r="S124" s="81"/>
      <c r="T124" s="76">
        <v>7</v>
      </c>
      <c r="U124" s="81"/>
      <c r="V124" s="82"/>
      <c r="W124" s="83"/>
      <c r="X124" s="81"/>
      <c r="Y124" s="76">
        <v>13</v>
      </c>
      <c r="Z124" s="81"/>
      <c r="AA124" s="82"/>
      <c r="AB124" s="83"/>
      <c r="AC124" s="81"/>
      <c r="AD124" s="76">
        <v>19</v>
      </c>
      <c r="AE124" s="81"/>
      <c r="AF124" s="82"/>
      <c r="AG124" s="83"/>
      <c r="AH124" s="81"/>
      <c r="AI124" s="76">
        <v>25</v>
      </c>
      <c r="AJ124" s="81"/>
      <c r="AK124" s="82"/>
      <c r="AL124" s="83"/>
      <c r="AM124" s="81"/>
      <c r="AO124" s="159">
        <f>30 - (COUNTBLANK(R124:R129)+COUNTBLANK(W124:W129)+COUNTBLANK(AB124:AB129)+COUNTBLANK(AG124:AG129)+COUNTBLANK(AL124:AL129))</f>
        <v>0</v>
      </c>
      <c r="AP124" s="340">
        <f>SUMIF(S124:S129,"=-",R124:R129)+SUMIF(X124:X129,"=-",W124:W129)+SUMIF(AC124:AC129,"=-",AB124:AB129)+SUMIF(AH124:AH129,"=-",AG124:AG129)+SUMIF(AM124:AM129,"=-",AL124:AL129)</f>
        <v>0</v>
      </c>
    </row>
    <row r="125" spans="1:42" hidden="1" x14ac:dyDescent="0.25">
      <c r="A125" s="76" t="s">
        <v>449</v>
      </c>
      <c r="B125" s="80"/>
      <c r="C125" s="84"/>
      <c r="D125" s="84"/>
      <c r="E125" s="84"/>
      <c r="F125" s="84"/>
      <c r="G125" s="84"/>
      <c r="H125" s="84"/>
      <c r="I125" s="84"/>
      <c r="J125" s="84"/>
      <c r="K125" s="84"/>
      <c r="L125" s="84"/>
      <c r="M125" s="84"/>
      <c r="N125" s="84"/>
      <c r="O125" s="76">
        <v>2</v>
      </c>
      <c r="P125" s="81"/>
      <c r="Q125" s="82"/>
      <c r="R125" s="83"/>
      <c r="S125" s="81"/>
      <c r="T125" s="76">
        <v>8</v>
      </c>
      <c r="U125" s="81"/>
      <c r="V125" s="82"/>
      <c r="W125" s="83"/>
      <c r="X125" s="81"/>
      <c r="Y125" s="76">
        <v>14</v>
      </c>
      <c r="Z125" s="81"/>
      <c r="AA125" s="82"/>
      <c r="AB125" s="83"/>
      <c r="AC125" s="81"/>
      <c r="AD125" s="76">
        <v>20</v>
      </c>
      <c r="AE125" s="81"/>
      <c r="AF125" s="82"/>
      <c r="AG125" s="83"/>
      <c r="AH125" s="81"/>
      <c r="AI125" s="76">
        <v>26</v>
      </c>
      <c r="AJ125" s="81"/>
      <c r="AK125" s="82"/>
      <c r="AL125" s="83"/>
      <c r="AM125" s="81"/>
    </row>
    <row r="126" spans="1:42" hidden="1" x14ac:dyDescent="0.25">
      <c r="A126" s="76" t="str">
        <f>"Dec " &amp; Contents!C125 -1 &amp;  " Statement Balance:"</f>
        <v>Dec -1 Statement Balance:</v>
      </c>
      <c r="B126" s="347">
        <v>0</v>
      </c>
      <c r="C126" s="78" t="s">
        <v>450</v>
      </c>
      <c r="D126" s="78" t="s">
        <v>450</v>
      </c>
      <c r="E126" s="78" t="s">
        <v>450</v>
      </c>
      <c r="F126" s="78" t="s">
        <v>450</v>
      </c>
      <c r="G126" s="78" t="s">
        <v>450</v>
      </c>
      <c r="H126" s="78" t="s">
        <v>450</v>
      </c>
      <c r="I126" s="78" t="s">
        <v>450</v>
      </c>
      <c r="J126" s="78" t="s">
        <v>450</v>
      </c>
      <c r="K126" s="78" t="s">
        <v>450</v>
      </c>
      <c r="L126" s="78" t="s">
        <v>450</v>
      </c>
      <c r="M126" s="78" t="s">
        <v>450</v>
      </c>
      <c r="N126" s="78" t="s">
        <v>450</v>
      </c>
      <c r="O126" s="76">
        <v>3</v>
      </c>
      <c r="P126" s="81"/>
      <c r="Q126" s="82"/>
      <c r="R126" s="83"/>
      <c r="S126" s="81"/>
      <c r="T126" s="76">
        <v>9</v>
      </c>
      <c r="U126" s="81"/>
      <c r="V126" s="82"/>
      <c r="W126" s="83"/>
      <c r="X126" s="81"/>
      <c r="Y126" s="76">
        <v>15</v>
      </c>
      <c r="Z126" s="81"/>
      <c r="AA126" s="82"/>
      <c r="AB126" s="83"/>
      <c r="AC126" s="81"/>
      <c r="AD126" s="76">
        <v>21</v>
      </c>
      <c r="AE126" s="81"/>
      <c r="AF126" s="82"/>
      <c r="AG126" s="83"/>
      <c r="AH126" s="81"/>
      <c r="AI126" s="76">
        <v>27</v>
      </c>
      <c r="AJ126" s="81"/>
      <c r="AK126" s="82"/>
      <c r="AL126" s="83"/>
      <c r="AM126" s="81"/>
    </row>
    <row r="127" spans="1:42" hidden="1" x14ac:dyDescent="0.25">
      <c r="A127" s="76" t="s">
        <v>451</v>
      </c>
      <c r="B127" s="80"/>
      <c r="C127" s="79" t="str">
        <f t="shared" ref="C127:N127" si="25">IF(C125&gt;0,C123-C125,"N/A")</f>
        <v>N/A</v>
      </c>
      <c r="D127" s="79" t="str">
        <f t="shared" si="25"/>
        <v>N/A</v>
      </c>
      <c r="E127" s="79" t="str">
        <f t="shared" si="25"/>
        <v>N/A</v>
      </c>
      <c r="F127" s="79" t="str">
        <f t="shared" si="25"/>
        <v>N/A</v>
      </c>
      <c r="G127" s="79" t="str">
        <f t="shared" si="25"/>
        <v>N/A</v>
      </c>
      <c r="H127" s="79" t="str">
        <f t="shared" si="25"/>
        <v>N/A</v>
      </c>
      <c r="I127" s="79" t="str">
        <f t="shared" si="25"/>
        <v>N/A</v>
      </c>
      <c r="J127" s="79" t="str">
        <f t="shared" si="25"/>
        <v>N/A</v>
      </c>
      <c r="K127" s="79" t="str">
        <f t="shared" si="25"/>
        <v>N/A</v>
      </c>
      <c r="L127" s="79" t="str">
        <f t="shared" si="25"/>
        <v>N/A</v>
      </c>
      <c r="M127" s="79" t="str">
        <f t="shared" si="25"/>
        <v>N/A</v>
      </c>
      <c r="N127" s="79" t="str">
        <f t="shared" si="25"/>
        <v>N/A</v>
      </c>
      <c r="O127" s="76">
        <v>4</v>
      </c>
      <c r="P127" s="81"/>
      <c r="Q127" s="82"/>
      <c r="R127" s="83"/>
      <c r="S127" s="81"/>
      <c r="T127" s="76">
        <v>10</v>
      </c>
      <c r="U127" s="81"/>
      <c r="V127" s="82"/>
      <c r="W127" s="83"/>
      <c r="X127" s="81"/>
      <c r="Y127" s="76">
        <v>16</v>
      </c>
      <c r="Z127" s="81"/>
      <c r="AA127" s="82"/>
      <c r="AB127" s="83"/>
      <c r="AC127" s="81"/>
      <c r="AD127" s="76">
        <v>22</v>
      </c>
      <c r="AE127" s="81"/>
      <c r="AF127" s="82"/>
      <c r="AG127" s="83"/>
      <c r="AH127" s="81"/>
      <c r="AI127" s="76">
        <v>28</v>
      </c>
      <c r="AJ127" s="81"/>
      <c r="AK127" s="82"/>
      <c r="AL127" s="83"/>
      <c r="AM127" s="81"/>
    </row>
    <row r="128" spans="1:42" hidden="1" x14ac:dyDescent="0.25">
      <c r="A128" s="74" t="s">
        <v>452</v>
      </c>
      <c r="B128" s="309"/>
      <c r="C128" s="438"/>
      <c r="D128" s="437"/>
      <c r="E128" s="439"/>
      <c r="F128" s="436"/>
      <c r="G128" s="436"/>
      <c r="H128" s="436"/>
      <c r="I128" s="436"/>
      <c r="J128" s="436"/>
      <c r="K128" s="436"/>
      <c r="L128" s="436"/>
      <c r="M128" s="436"/>
      <c r="N128" s="437"/>
      <c r="O128" s="76">
        <v>5</v>
      </c>
      <c r="P128" s="81"/>
      <c r="Q128" s="82"/>
      <c r="R128" s="83"/>
      <c r="S128" s="81"/>
      <c r="T128" s="76">
        <v>11</v>
      </c>
      <c r="U128" s="81"/>
      <c r="V128" s="82"/>
      <c r="W128" s="83"/>
      <c r="X128" s="81"/>
      <c r="Y128" s="76">
        <v>17</v>
      </c>
      <c r="Z128" s="81"/>
      <c r="AA128" s="82"/>
      <c r="AB128" s="83"/>
      <c r="AC128" s="81"/>
      <c r="AD128" s="76">
        <v>23</v>
      </c>
      <c r="AE128" s="81"/>
      <c r="AF128" s="82"/>
      <c r="AG128" s="83"/>
      <c r="AH128" s="81"/>
      <c r="AI128" s="76">
        <v>29</v>
      </c>
      <c r="AJ128" s="81"/>
      <c r="AK128" s="82"/>
      <c r="AL128" s="83"/>
      <c r="AM128" s="81"/>
    </row>
    <row r="129" spans="1:39" hidden="1" x14ac:dyDescent="0.25">
      <c r="A129" s="434" t="s">
        <v>454</v>
      </c>
      <c r="B129" s="432"/>
      <c r="C129" s="435"/>
      <c r="D129" s="436"/>
      <c r="E129" s="436"/>
      <c r="F129" s="436"/>
      <c r="G129" s="436"/>
      <c r="H129" s="436"/>
      <c r="I129" s="436"/>
      <c r="J129" s="436"/>
      <c r="K129" s="436"/>
      <c r="L129" s="436"/>
      <c r="M129" s="436"/>
      <c r="N129" s="437"/>
      <c r="O129" s="76">
        <v>6</v>
      </c>
      <c r="P129" s="81"/>
      <c r="Q129" s="82"/>
      <c r="R129" s="83"/>
      <c r="S129" s="81"/>
      <c r="T129" s="76">
        <v>12</v>
      </c>
      <c r="U129" s="81"/>
      <c r="V129" s="82"/>
      <c r="W129" s="83"/>
      <c r="X129" s="81"/>
      <c r="Y129" s="76">
        <v>18</v>
      </c>
      <c r="Z129" s="81"/>
      <c r="AA129" s="82"/>
      <c r="AB129" s="83"/>
      <c r="AC129" s="81"/>
      <c r="AD129" s="76">
        <v>24</v>
      </c>
      <c r="AE129" s="81"/>
      <c r="AF129" s="82"/>
      <c r="AG129" s="83"/>
      <c r="AH129" s="81"/>
      <c r="AI129" s="76">
        <v>30</v>
      </c>
      <c r="AJ129" s="81"/>
      <c r="AK129" s="82"/>
      <c r="AL129" s="83"/>
      <c r="AM129" s="81"/>
    </row>
    <row r="130" spans="1:39" hidden="1" x14ac:dyDescent="0.25">
      <c r="A130" s="158">
        <f>A120+1</f>
        <v>12</v>
      </c>
      <c r="B130" s="163"/>
      <c r="C130" s="163">
        <f ca="1">SUMIF(Ledger_Q1!$G$11:$G$110,C122,OFFSET(Ledger_Q1!$BB$11,0,$A130,100,1))+SUMIF(Ledger_Q2!$G$11:$G$110,C122,OFFSET(Ledger_Q2!$BB$11,0,$A130,100,1))+SUMIF(Ledger_Q3!$G$11:$G$110,C122,OFFSET(Ledger_Q3!$BB$11,0,$A130,100,1))+SUMIF(Ledger_Q4!$G$11:$G$110,C122,OFFSET(Ledger_Q4!$BB$11,0,$A130,100,1))+ SUMIF($S124:$S129,C122,$R124:$R129)+ SUMIF($X124:$X129,C122,$W124:$W129)+ SUMIF($AC124:$AC129,C122,$AB124:$AB129)+ SUMIF($AH124:$AH129,C122,$AG124:$AG129)+ SUMIF($AM124:$AM129,C122,$AL124:$AL129)</f>
        <v>0</v>
      </c>
      <c r="D130" s="163">
        <f ca="1">SUMIF(Ledger_Q1!$G$11:$G$110,D122,OFFSET(Ledger_Q1!$BB$11,0,$A130,100,1))+SUMIF(Ledger_Q2!$G$11:$G$110,D122,OFFSET(Ledger_Q2!$BB$11,0,$A130,100,1))+SUMIF(Ledger_Q3!$G$11:$G$110,D122,OFFSET(Ledger_Q3!$BB$11,0,$A130,100,1))+SUMIF(Ledger_Q4!$G$11:$G$110,D122,OFFSET(Ledger_Q4!$BB$11,0,$A130,100,1))+ SUMIF($S124:$S129,D122,$R124:$R129)+ SUMIF($X124:$X129,D122,$W124:$W129)+ SUMIF($AC124:$AC129,D122,$AB124:$AB129)+ SUMIF($AH124:$AH129,D122,$AG124:$AG129)+ SUMIF($AM124:$AM129,D122,$AL124:$AL129)</f>
        <v>0</v>
      </c>
      <c r="E130" s="163">
        <f ca="1">SUMIF(Ledger_Q1!$G$11:$G$110,E122,OFFSET(Ledger_Q1!$BB$11,0,$A130,100,1))+SUMIF(Ledger_Q2!$G$11:$G$110,E122,OFFSET(Ledger_Q2!$BB$11,0,$A130,100,1))+SUMIF(Ledger_Q3!$G$11:$G$110,E122,OFFSET(Ledger_Q3!$BB$11,0,$A130,100,1))+SUMIF(Ledger_Q4!$G$11:$G$110,E122,OFFSET(Ledger_Q4!$BB$11,0,$A130,100,1))+ SUMIF($S124:$S129,E122,$R124:$R129)+ SUMIF($X124:$X129,E122,$W124:$W129)+ SUMIF($AC124:$AC129,E122,$AB124:$AB129)+ SUMIF($AH124:$AH129,E122,$AG124:$AG129)+ SUMIF($AM124:$AM129,E122,$AL124:$AL129)</f>
        <v>0</v>
      </c>
      <c r="F130" s="163">
        <f ca="1">SUMIF(Ledger_Q1!$G$11:$G$110,F122,OFFSET(Ledger_Q1!$BB$11,0,$A130,100,1))+SUMIF(Ledger_Q2!$G$11:$G$110,F122,OFFSET(Ledger_Q2!$BB$11,0,$A130,100,1))+SUMIF(Ledger_Q3!$G$11:$G$110,F122,OFFSET(Ledger_Q3!$BB$11,0,$A130,100,1))+SUMIF(Ledger_Q4!$G$11:$G$110,F122,OFFSET(Ledger_Q4!$BB$11,0,$A130,100,1))+ SUMIF($S124:$S129,F122,$R124:$R129)+ SUMIF($X124:$X129,F122,$W124:$W129)+ SUMIF($AC124:$AC129,F122,$AB124:$AB129)+ SUMIF($AH124:$AH129,F122,$AG124:$AG129)+ SUMIF($AM124:$AM129,F122,$AL124:$AL129)</f>
        <v>0</v>
      </c>
      <c r="G130" s="163">
        <f ca="1">SUMIF(Ledger_Q1!$G$11:$G$110,G122,OFFSET(Ledger_Q1!$BB$11,0,$A130,100,1))+SUMIF(Ledger_Q2!$G$11:$G$110,G122,OFFSET(Ledger_Q2!$BB$11,0,$A130,100,1))+SUMIF(Ledger_Q3!$G$11:$G$110,G122,OFFSET(Ledger_Q3!$BB$11,0,$A130,100,1))+SUMIF(Ledger_Q4!$G$11:$G$110,G122,OFFSET(Ledger_Q4!$BB$11,0,$A130,100,1))+ SUMIF($S124:$S129,G122,$R124:$R129)+ SUMIF($X124:$X129,G122,$W124:$W129)+ SUMIF($AC124:$AC129,G122,$AB124:$AB129)+ SUMIF($AH124:$AH129,G122,$AG124:$AG129)+ SUMIF($AM124:$AM129,G122,$AL124:$AL129)</f>
        <v>0</v>
      </c>
      <c r="H130" s="163">
        <f ca="1">SUMIF(Ledger_Q1!$G$11:$G$110,H122,OFFSET(Ledger_Q1!$BB$11,0,$A130,100,1))+SUMIF(Ledger_Q2!$G$11:$G$110,H122,OFFSET(Ledger_Q2!$BB$11,0,$A130,100,1))+SUMIF(Ledger_Q3!$G$11:$G$110,H122,OFFSET(Ledger_Q3!$BB$11,0,$A130,100,1))+SUMIF(Ledger_Q4!$G$11:$G$110,H122,OFFSET(Ledger_Q4!$BB$11,0,$A130,100,1))+ SUMIF($S124:$S129,H122,$R124:$R129)+ SUMIF($X124:$X129,H122,$W124:$W129)+ SUMIF($AC124:$AC129,H122,$AB124:$AB129)+ SUMIF($AH124:$AH129,H122,$AG124:$AG129)+ SUMIF($AM124:$AM129,H122,$AL124:$AL129)</f>
        <v>0</v>
      </c>
      <c r="I130" s="163">
        <f ca="1">SUMIF(Ledger_Q1!$G$11:$G$110,I122,OFFSET(Ledger_Q1!$BB$11,0,$A130,100,1))+SUMIF(Ledger_Q2!$G$11:$G$110,I122,OFFSET(Ledger_Q2!$BB$11,0,$A130,100,1))+SUMIF(Ledger_Q3!$G$11:$G$110,I122,OFFSET(Ledger_Q3!$BB$11,0,$A130,100,1))+SUMIF(Ledger_Q4!$G$11:$G$110,I122,OFFSET(Ledger_Q4!$BB$11,0,$A130,100,1))+ SUMIF($S124:$S129,I122,$R124:$R129)+ SUMIF($X124:$X129,I122,$W124:$W129)+ SUMIF($AC124:$AC129,I122,$AB124:$AB129)+ SUMIF($AH124:$AH129,I122,$AG124:$AG129)+ SUMIF($AM124:$AM129,I122,$AL124:$AL129)</f>
        <v>0</v>
      </c>
      <c r="J130" s="163">
        <f ca="1">SUMIF(Ledger_Q1!$G$11:$G$110,J122,OFFSET(Ledger_Q1!$BB$11,0,$A130,100,1))+SUMIF(Ledger_Q2!$G$11:$G$110,J122,OFFSET(Ledger_Q2!$BB$11,0,$A130,100,1))+SUMIF(Ledger_Q3!$G$11:$G$110,J122,OFFSET(Ledger_Q3!$BB$11,0,$A130,100,1))+SUMIF(Ledger_Q4!$G$11:$G$110,J122,OFFSET(Ledger_Q4!$BB$11,0,$A130,100,1))+ SUMIF($S124:$S129,J122,$R124:$R129)+ SUMIF($X124:$X129,J122,$W124:$W129)+ SUMIF($AC124:$AC129,J122,$AB124:$AB129)+ SUMIF($AH124:$AH129,J122,$AG124:$AG129)+ SUMIF($AM124:$AM129,J122,$AL124:$AL129)</f>
        <v>0</v>
      </c>
      <c r="K130" s="163">
        <f ca="1">SUMIF(Ledger_Q1!$G$11:$G$110,K122,OFFSET(Ledger_Q1!$BB$11,0,$A130,100,1))+SUMIF(Ledger_Q2!$G$11:$G$110,K122,OFFSET(Ledger_Q2!$BB$11,0,$A130,100,1))+SUMIF(Ledger_Q3!$G$11:$G$110,K122,OFFSET(Ledger_Q3!$BB$11,0,$A130,100,1))+SUMIF(Ledger_Q4!$G$11:$G$110,K122,OFFSET(Ledger_Q4!$BB$11,0,$A130,100,1))+ SUMIF($S124:$S129,K122,$R124:$R129)+ SUMIF($X124:$X129,K122,$W124:$W129)+ SUMIF($AC124:$AC129,K122,$AB124:$AB129)+ SUMIF($AH124:$AH129,K122,$AG124:$AG129)+ SUMIF($AM124:$AM129,K122,$AL124:$AL129)</f>
        <v>0</v>
      </c>
      <c r="L130" s="163">
        <f ca="1">SUMIF(Ledger_Q1!$G$11:$G$110,L122,OFFSET(Ledger_Q1!$BB$11,0,$A130,100,1))+SUMIF(Ledger_Q2!$G$11:$G$110,L122,OFFSET(Ledger_Q2!$BB$11,0,$A130,100,1))+SUMIF(Ledger_Q3!$G$11:$G$110,L122,OFFSET(Ledger_Q3!$BB$11,0,$A130,100,1))+SUMIF(Ledger_Q4!$G$11:$G$110,L122,OFFSET(Ledger_Q4!$BB$11,0,$A130,100,1))+ SUMIF($S124:$S129,L122,$R124:$R129)+ SUMIF($X124:$X129,L122,$W124:$W129)+ SUMIF($AC124:$AC129,L122,$AB124:$AB129)+ SUMIF($AH124:$AH129,L122,$AG124:$AG129)+ SUMIF($AM124:$AM129,L122,$AL124:$AL129)</f>
        <v>0</v>
      </c>
      <c r="M130" s="163">
        <f ca="1">SUMIF(Ledger_Q1!$G$11:$G$110,M122,OFFSET(Ledger_Q1!$BB$11,0,$A130,100,1))+SUMIF(Ledger_Q2!$G$11:$G$110,M122,OFFSET(Ledger_Q2!$BB$11,0,$A130,100,1))+SUMIF(Ledger_Q3!$G$11:$G$110,M122,OFFSET(Ledger_Q3!$BB$11,0,$A130,100,1))+SUMIF(Ledger_Q4!$G$11:$G$110,M122,OFFSET(Ledger_Q4!$BB$11,0,$A130,100,1))+ SUMIF($S124:$S129,M122,$R124:$R129)+ SUMIF($X124:$X129,M122,$W124:$W129)+ SUMIF($AC124:$AC129,M122,$AB124:$AB129)+ SUMIF($AH124:$AH129,M122,$AG124:$AG129)+ SUMIF($AM124:$AM129,M122,$AL124:$AL129)</f>
        <v>0</v>
      </c>
      <c r="N130" s="163">
        <f ca="1">SUMIF(Ledger_Q1!$G$11:$G$110,N122,OFFSET(Ledger_Q1!$BB$11,0,$A130,100,1))+SUMIF(Ledger_Q2!$G$11:$G$110,N122,OFFSET(Ledger_Q2!$BB$11,0,$A130,100,1))+SUMIF(Ledger_Q3!$G$11:$G$110,N122,OFFSET(Ledger_Q3!$BB$11,0,$A130,100,1))+SUMIF(Ledger_Q4!$G$11:$G$110,N122,OFFSET(Ledger_Q4!$BB$11,0,$A130,100,1))+ SUMIF($S124:$S129,N122,$R124:$R129)+ SUMIF($X124:$X129,N122,$W124:$W129)+ SUMIF($AC124:$AC129,N122,$AB124:$AB129)+ SUMIF($AH124:$AH129,N122,$AG124:$AG129)+ SUMIF($AM124:$AM129,N122,$AL124:$AL129)</f>
        <v>0</v>
      </c>
      <c r="R130" s="363">
        <f>SUM(R124:R129)</f>
        <v>0</v>
      </c>
      <c r="W130" s="363">
        <f>SUM(W124:W129)</f>
        <v>0</v>
      </c>
      <c r="AB130" s="363">
        <f>SUM(AB124:AB129)</f>
        <v>0</v>
      </c>
      <c r="AG130" s="363">
        <f>SUM(AG124:AG129)</f>
        <v>0</v>
      </c>
      <c r="AL130" s="363">
        <f>SUM(AL124:AL129)</f>
        <v>0</v>
      </c>
    </row>
    <row r="131" spans="1:39" hidden="1" x14ac:dyDescent="0.25"/>
  </sheetData>
  <sheetProtection algorithmName="SHA-512" hashValue="urbP3BL38CjPdPztE9DUTPEvHMN6IYXqA5JzilbEuxZpcfJJ4b4UzoH3HVZbWOM01mR070nUFh/NLw3GA/llQg==" saltValue="+zUp7GoWS3hpGLSgHWcHzg==" spinCount="100000" sheet="1" objects="1" scenarios="1"/>
  <mergeCells count="130">
    <mergeCell ref="AD102:AH102"/>
    <mergeCell ref="AD12:AH12"/>
    <mergeCell ref="AD52:AH52"/>
    <mergeCell ref="A92:B92"/>
    <mergeCell ref="C68:D68"/>
    <mergeCell ref="AD92:AH92"/>
    <mergeCell ref="AI82:AM82"/>
    <mergeCell ref="A49:B49"/>
    <mergeCell ref="C99:N99"/>
    <mergeCell ref="C58:D58"/>
    <mergeCell ref="T32:X32"/>
    <mergeCell ref="AI72:AM72"/>
    <mergeCell ref="AI52:AM52"/>
    <mergeCell ref="AI12:AM12"/>
    <mergeCell ref="AI92:AM92"/>
    <mergeCell ref="T52:X52"/>
    <mergeCell ref="O72:S72"/>
    <mergeCell ref="C79:N79"/>
    <mergeCell ref="Y32:AC32"/>
    <mergeCell ref="AD42:AH42"/>
    <mergeCell ref="Y42:AC42"/>
    <mergeCell ref="Y72:AC72"/>
    <mergeCell ref="AD82:AH82"/>
    <mergeCell ref="Y62:AC62"/>
    <mergeCell ref="C88:D88"/>
    <mergeCell ref="AI32:AM32"/>
    <mergeCell ref="O52:S52"/>
    <mergeCell ref="C49:N49"/>
    <mergeCell ref="Y12:AC12"/>
    <mergeCell ref="C89:N89"/>
    <mergeCell ref="C18:D18"/>
    <mergeCell ref="Y2:AC2"/>
    <mergeCell ref="A2:B2"/>
    <mergeCell ref="T2:X2"/>
    <mergeCell ref="O2:S2"/>
    <mergeCell ref="O1:S1"/>
    <mergeCell ref="A12:B12"/>
    <mergeCell ref="A32:B32"/>
    <mergeCell ref="C69:N69"/>
    <mergeCell ref="AD32:AH32"/>
    <mergeCell ref="O42:S42"/>
    <mergeCell ref="C48:D48"/>
    <mergeCell ref="O12:S12"/>
    <mergeCell ref="C38:D38"/>
    <mergeCell ref="AD2:AH2"/>
    <mergeCell ref="C8:D8"/>
    <mergeCell ref="A52:B52"/>
    <mergeCell ref="E8:N8"/>
    <mergeCell ref="T62:X62"/>
    <mergeCell ref="O32:S32"/>
    <mergeCell ref="E68:N68"/>
    <mergeCell ref="T12:X12"/>
    <mergeCell ref="A42:B42"/>
    <mergeCell ref="A19:B19"/>
    <mergeCell ref="O102:S102"/>
    <mergeCell ref="A112:B112"/>
    <mergeCell ref="E108:N108"/>
    <mergeCell ref="C29:N29"/>
    <mergeCell ref="A29:B29"/>
    <mergeCell ref="O82:S82"/>
    <mergeCell ref="C78:D78"/>
    <mergeCell ref="C9:N9"/>
    <mergeCell ref="T42:X42"/>
    <mergeCell ref="A82:B82"/>
    <mergeCell ref="T102:X102"/>
    <mergeCell ref="A102:B102"/>
    <mergeCell ref="A129:B129"/>
    <mergeCell ref="E88:N88"/>
    <mergeCell ref="Y122:AC122"/>
    <mergeCell ref="B118:N118"/>
    <mergeCell ref="C108:D108"/>
    <mergeCell ref="A119:B119"/>
    <mergeCell ref="C128:D128"/>
    <mergeCell ref="A69:B69"/>
    <mergeCell ref="E128:N128"/>
    <mergeCell ref="O122:S122"/>
    <mergeCell ref="Y82:AC82"/>
    <mergeCell ref="C119:N119"/>
    <mergeCell ref="C129:N129"/>
    <mergeCell ref="A89:B89"/>
    <mergeCell ref="O112:S112"/>
    <mergeCell ref="E98:N98"/>
    <mergeCell ref="AI112:AM112"/>
    <mergeCell ref="O62:S62"/>
    <mergeCell ref="T22:X22"/>
    <mergeCell ref="AI62:AM62"/>
    <mergeCell ref="AI122:AM122"/>
    <mergeCell ref="A109:B109"/>
    <mergeCell ref="A62:B62"/>
    <mergeCell ref="A22:B22"/>
    <mergeCell ref="AD22:AH22"/>
    <mergeCell ref="E28:N28"/>
    <mergeCell ref="T72:X72"/>
    <mergeCell ref="E78:N78"/>
    <mergeCell ref="C28:D28"/>
    <mergeCell ref="T122:X122"/>
    <mergeCell ref="E38:N38"/>
    <mergeCell ref="A122:B122"/>
    <mergeCell ref="A72:B72"/>
    <mergeCell ref="AD122:AH122"/>
    <mergeCell ref="C39:N39"/>
    <mergeCell ref="Y22:AC22"/>
    <mergeCell ref="AD72:AH72"/>
    <mergeCell ref="AD62:AH62"/>
    <mergeCell ref="AI22:AM22"/>
    <mergeCell ref="AI102:AM102"/>
    <mergeCell ref="AI2:AM2"/>
    <mergeCell ref="AD112:AH112"/>
    <mergeCell ref="AI42:AM42"/>
    <mergeCell ref="A9:B9"/>
    <mergeCell ref="A39:B39"/>
    <mergeCell ref="A59:B59"/>
    <mergeCell ref="T112:X112"/>
    <mergeCell ref="C109:N109"/>
    <mergeCell ref="C98:D98"/>
    <mergeCell ref="T82:X82"/>
    <mergeCell ref="Y112:AC112"/>
    <mergeCell ref="O92:S92"/>
    <mergeCell ref="E58:N58"/>
    <mergeCell ref="A99:B99"/>
    <mergeCell ref="E18:N18"/>
    <mergeCell ref="O22:S22"/>
    <mergeCell ref="T92:X92"/>
    <mergeCell ref="Y102:AC102"/>
    <mergeCell ref="A79:B79"/>
    <mergeCell ref="C59:N59"/>
    <mergeCell ref="Y92:AC92"/>
    <mergeCell ref="E48:N48"/>
    <mergeCell ref="C19:N19"/>
    <mergeCell ref="Y52:AC52"/>
  </mergeCells>
  <conditionalFormatting sqref="S4:S9 S14:S19 S24:S29 S34:S39 S44:S49 S54:S59 S64:S69 S74:S79 S84:S89 S94:S99 S104:S109 S114:S119 S124:S129 X4:X9 X14:X19 X24:X29 X34:X39 X44:X49 X54:X59 X64:X69 X74:X79 X84:X89 X94:X99 X104:X109 X114:X119 X124:X129 AC4:AC9 AC14:AC19 AC24:AC29 AC34:AC39 AC44:AC49 AC54:AC59 AC64:AC69 AC74:AC79 AC84:AC89 AC94:AC99 AC104:AC109 AC114:AC119 AC124:AC129 AH4:AH9 AH14:AH19 AH24:AH29 AH34:AH39 AH44:AH49 AH54:AH59 AH64:AH69 AH74:AH79 AH84:AH89 AH94:AH99 AH104:AH109 AH114:AH119 AH124:AH129 AM64:AM69 AM74:AM79 AM84:AM89 AM94:AM99 AM104:AM109 AM114:AM119 AM124:AM129">
    <cfRule type="expression" dxfId="66" priority="1" stopIfTrue="1">
      <formula>AND(R4&lt;&gt;0,S4 = "")</formula>
    </cfRule>
  </conditionalFormatting>
  <dataValidations count="5">
    <dataValidation type="list" showInputMessage="1" showErrorMessage="1" sqref="B7 B17 B27 B37 B47 B57 B67 B77 B87 B97 B107 B117 B127" xr:uid="{00000000-0002-0000-0800-000000000000}">
      <formula1>$BO$1:$BO$2</formula1>
    </dataValidation>
    <dataValidation type="list" showInputMessage="1" showErrorMessage="1" sqref="B5 B15 B25 B35 B45 B55 B65 B75 B85 B95 B105 B115 B125" xr:uid="{00000000-0002-0000-0800-000001000000}">
      <formula1>$BP$1:$BP$2</formula1>
    </dataValidation>
    <dataValidation type="list" allowBlank="1" showInputMessage="1" showErrorMessage="1" sqref="B3 B13 B23 B33 B43 B53 B63 B73 B83 B93 B103 B113 B123" xr:uid="{00000000-0002-0000-0800-000002000000}">
      <formula1>$BQ$1:$BQ$4</formula1>
    </dataValidation>
    <dataValidation type="date" allowBlank="1" showInputMessage="1" showErrorMessage="1" sqref="Q4:Q9 Q14:Q19 Q24:Q29 Q34:Q39 Q44:Q49 Q54:Q59 Q64:Q69 Q74:Q79 Q84:Q89 Q94:Q99 Q104:Q109 Q114:Q119 Q124:Q129 V4:V9 V14:V19 V24:V29 V34:V39 V44:V49 V54:V59 V64:V69 V74:V79 V84:V89 V94:V99 V104:V109 V114:V119 V124:V129 AA4:AA9 AA14:AA19 AA24:AA29 AA34:AA39 AA44:AA49 AA54:AA59 AA64:AA69 AA74:AA79 AA84:AA89 AA94:AA99 AA104:AA109 AA114:AA119 AA124:AA129 AF4:AF9 AF14:AF19 AF24:AF29 AF34:AF39 AF44:AF49 AF54:AF59 AF64:AF69 AF74:AF79 AF84:AF89 AF94:AF99 AF104:AF109 AF114:AF119 AF124:AF129 AK4:AK9 AK14:AK19 AK24:AK29 AK34:AK39 AK44:AK49 AK54:AK59 AK64:AK69 AK74:AK79 AK84:AK89 AK94:AK99 AK104:AK109 AK114:AK119 AK124:AK129" xr:uid="{00000000-0002-0000-0800-000003000000}">
      <formula1>36161</formula1>
      <formula2>72686</formula2>
    </dataValidation>
    <dataValidation type="list" allowBlank="1" showInputMessage="1" showErrorMessage="1" errorTitle="oops" error="That is not a valid input" prompt="Set to Statement Month amount cleared" sqref="S4:S9 S14:S19 S24:S29 S34:S39 S44:S49 S54:S59 S64:S69 S74:S79 S84:S89 S94:S99 S104:S109 S114:S119 S124:S129 X4:X9 X14:X19 X24:X29 X34:X39 X44:X49 X54:X59 X64:X69 X74:X79 X84:X89 X94:X99 X104:X109 X114:X119 X124:X129 AC4:AC9 AC14:AC19 AC24:AC29 AC34:AC39 AC44:AC49 AC54:AC59 AC64:AC69 AC74:AC79 AC84:AC89 AC94:AC99 AC104:AC109 AC114:AC119 AC124:AC129 AH4:AH9 AH14:AH19 AH24:AH29 AH34:AH39 AH44:AH49 AH54:AH59 AH64:AH69 AH74:AH79 AH84:AH89 AH94:AH99 AH104:AH109 AH114:AH119 AH124:AH129 AM4:AM9 AM14:AM19 AM24:AM29 AM34:AM39 AM44:AM49 AM54:AM59 AM64:AM69 AM74:AM79 AM84:AM89 AM94:AM99 AM104:AM109 AM114:AM119 AM124:AM129" xr:uid="{00000000-0002-0000-0800-000004000000}">
      <formula1>$BR$2:$BR$14</formula1>
    </dataValidation>
  </dataValidations>
  <pageMargins left="0.5" right="0.5" top="1" bottom="1" header="0.33" footer="0"/>
  <pageSetup scale="53" fitToWidth="2" fitToHeight="2" pageOrder="overThenDown" orientation="landscape" blackAndWhite="1"/>
  <headerFooter alignWithMargins="0">
    <oddHeader>&amp;L&amp;D&amp;R&amp;P of &amp;N&amp;CTHE SOCIETY FOR CREATIVE ANACHRONISM, INC._x000D_Branch:   Kingdom of Northshield                                                  Year:        2010</oddHeader>
  </headerFooter>
  <rowBreaks count="1" manualBreakCount="1">
    <brk id="78" max="38" man="1"/>
  </rowBreaks>
  <colBreaks count="1" manualBreakCount="1">
    <brk id="14" min="1" max="128" man="1"/>
  </colBreak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B1:AC90"/>
  <sheetViews>
    <sheetView showGridLines="0" showRowColHeaders="0" zoomScaleNormal="100" workbookViewId="0">
      <pane xSplit="4" ySplit="4" topLeftCell="E50" activePane="bottomRight" state="frozen"/>
      <selection activeCell="C119" sqref="C119"/>
      <selection pane="topRight" activeCell="C119" sqref="C119"/>
      <selection pane="bottomLeft" activeCell="C119" sqref="C119"/>
      <selection pane="bottomRight"/>
    </sheetView>
  </sheetViews>
  <sheetFormatPr defaultColWidth="9.109375" defaultRowHeight="13.2" x14ac:dyDescent="0.25"/>
  <cols>
    <col min="1" max="1" width="9.109375" style="158" customWidth="1"/>
    <col min="2" max="2" width="9.109375" style="165" customWidth="1"/>
    <col min="3" max="3" width="15.44140625" style="166" customWidth="1"/>
    <col min="4" max="4" width="33.5546875" style="158" customWidth="1"/>
    <col min="5" max="5" width="30.6640625" style="167" customWidth="1"/>
    <col min="6" max="6" width="18" style="167" customWidth="1"/>
    <col min="7" max="7" width="8" style="158" customWidth="1"/>
    <col min="8" max="8" width="9.109375" style="158" customWidth="1"/>
    <col min="9" max="19" width="9.109375" style="158" hidden="1" customWidth="1"/>
    <col min="20" max="20" width="1.88671875" style="158" hidden="1" customWidth="1"/>
    <col min="21" max="23" width="9.109375" style="158" customWidth="1"/>
    <col min="24" max="29" width="9.109375" style="158" hidden="1" customWidth="1"/>
    <col min="30" max="30" width="9.109375" style="158" customWidth="1"/>
    <col min="31" max="16384" width="9.109375" style="158"/>
  </cols>
  <sheetData>
    <row r="1" spans="2:26" ht="14.25" customHeight="1" thickBot="1" x14ac:dyDescent="0.3"/>
    <row r="2" spans="2:26" ht="61.5" customHeight="1" thickTop="1" x14ac:dyDescent="0.25">
      <c r="G2" s="457" t="str">
        <f ca="1">IF(OFFSET(Summary!$C$10,G90,0) = "", "No Account", OFFSET(Summary!$C$10,G90,0))</f>
        <v>Checking</v>
      </c>
      <c r="H2" s="457" t="str">
        <f ca="1">IF(OFFSET(Summary!$C$10,H90,0) = "", "No Account", OFFSET(Summary!$C$10,H90,0))</f>
        <v>Undeposited funds</v>
      </c>
      <c r="I2" s="457" t="str">
        <f ca="1">IF(OFFSET(Summary!$C$10,I90,0) = "", "No Account", OFFSET(Summary!$C$10,I90,0))</f>
        <v>No Account</v>
      </c>
      <c r="J2" s="457" t="str">
        <f ca="1">IF(OFFSET(Summary!$C$10,J90,0) = "", "No Account", OFFSET(Summary!$C$10,J90,0))</f>
        <v>No Account</v>
      </c>
      <c r="K2" s="457" t="str">
        <f ca="1">IF(OFFSET(Summary!$C$10,K90,0) = "", "No Account", OFFSET(Summary!$C$10,K90,0))</f>
        <v>No Account</v>
      </c>
      <c r="L2" s="457" t="str">
        <f ca="1">IF(OFFSET(Summary!$C$10,L90,0) = "", "No Account", OFFSET(Summary!$C$10,L90,0))</f>
        <v>No Account</v>
      </c>
      <c r="M2" s="457" t="str">
        <f ca="1">IF(OFFSET(Summary!$C$10,M90,0) = "", "No Account", OFFSET(Summary!$C$10,M90,0))</f>
        <v>No Account</v>
      </c>
      <c r="N2" s="457" t="str">
        <f ca="1">IF(OFFSET(Summary!$C$10,N90,0) = "", "No Account", OFFSET(Summary!$C$10,N90,0))</f>
        <v>No Account</v>
      </c>
      <c r="O2" s="457" t="str">
        <f ca="1">IF(OFFSET(Summary!$C$10,O90,0) = "", "No Account", OFFSET(Summary!$C$10,O90,0))</f>
        <v>No Account</v>
      </c>
      <c r="P2" s="457" t="str">
        <f ca="1">IF(OFFSET(Summary!$C$10,P90,0) = "", "No Account", OFFSET(Summary!$C$10,P90,0))</f>
        <v>No Account</v>
      </c>
      <c r="Q2" s="457" t="str">
        <f ca="1">IF(OFFSET(Summary!$C$10,Q90,0) = "", "No Account", OFFSET(Summary!$C$10,Q90,0))</f>
        <v>No Account</v>
      </c>
      <c r="R2" s="457" t="str">
        <f ca="1">IF(OFFSET(Summary!$C$10,R90,0) = "", "No Account", OFFSET(Summary!$C$10,R90,0))</f>
        <v>No Account</v>
      </c>
      <c r="S2" s="457" t="str">
        <f ca="1">IF(OFFSET(Summary!$C$10,S90,0) = "", "No Account", OFFSET(Summary!$C$10,S90,0))</f>
        <v>No Account</v>
      </c>
      <c r="T2" s="458"/>
      <c r="Z2" s="158" t="s">
        <v>456</v>
      </c>
    </row>
    <row r="3" spans="2:26" ht="62.25" customHeight="1" thickBot="1" x14ac:dyDescent="0.3">
      <c r="G3" s="454"/>
      <c r="H3" s="454"/>
      <c r="I3" s="454"/>
      <c r="J3" s="454"/>
      <c r="K3" s="454"/>
      <c r="L3" s="454"/>
      <c r="M3" s="454"/>
      <c r="N3" s="454"/>
      <c r="O3" s="454"/>
      <c r="P3" s="454"/>
      <c r="Q3" s="454"/>
      <c r="R3" s="454"/>
      <c r="S3" s="454"/>
      <c r="T3" s="454"/>
    </row>
    <row r="4" spans="2:26" ht="21.75" customHeight="1" thickTop="1" thickBot="1" x14ac:dyDescent="0.3">
      <c r="B4" s="86"/>
      <c r="C4" s="100" t="s">
        <v>457</v>
      </c>
      <c r="D4" s="88" t="s">
        <v>458</v>
      </c>
      <c r="E4" s="89" t="s">
        <v>459</v>
      </c>
      <c r="F4" s="87" t="s">
        <v>460</v>
      </c>
      <c r="G4" s="85"/>
      <c r="H4" s="85"/>
      <c r="I4" s="85"/>
      <c r="J4" s="85"/>
      <c r="K4" s="85"/>
      <c r="L4" s="85"/>
      <c r="M4" s="85"/>
      <c r="N4" s="85"/>
      <c r="O4" s="85"/>
      <c r="P4" s="85"/>
      <c r="Q4" s="85"/>
      <c r="R4" s="85"/>
      <c r="S4" s="85"/>
      <c r="T4" s="459"/>
      <c r="U4" s="168"/>
      <c r="V4" s="168"/>
      <c r="W4" s="168"/>
      <c r="X4" s="168"/>
      <c r="Y4" s="168"/>
      <c r="Z4" s="168"/>
    </row>
    <row r="5" spans="2:26" ht="13.8" customHeight="1" thickTop="1" x14ac:dyDescent="0.25">
      <c r="B5" s="443">
        <v>1</v>
      </c>
      <c r="C5" s="460" t="s">
        <v>461</v>
      </c>
      <c r="D5" s="93"/>
      <c r="E5" s="93"/>
      <c r="F5" s="94"/>
      <c r="G5" s="446"/>
      <c r="H5" s="446" t="s">
        <v>456</v>
      </c>
      <c r="I5" s="446" t="s">
        <v>456</v>
      </c>
      <c r="J5" s="446" t="s">
        <v>456</v>
      </c>
      <c r="K5" s="446" t="s">
        <v>456</v>
      </c>
      <c r="L5" s="446" t="s">
        <v>456</v>
      </c>
      <c r="M5" s="446" t="s">
        <v>456</v>
      </c>
      <c r="N5" s="446" t="s">
        <v>456</v>
      </c>
      <c r="O5" s="446" t="s">
        <v>137</v>
      </c>
      <c r="P5" s="446" t="s">
        <v>137</v>
      </c>
      <c r="Q5" s="446" t="s">
        <v>137</v>
      </c>
      <c r="R5" s="446" t="s">
        <v>137</v>
      </c>
      <c r="S5" s="446" t="s">
        <v>137</v>
      </c>
      <c r="T5" s="453"/>
    </row>
    <row r="6" spans="2:26" x14ac:dyDescent="0.25">
      <c r="B6" s="444"/>
      <c r="C6" s="450"/>
      <c r="D6" s="95"/>
      <c r="E6" s="310"/>
      <c r="F6" s="341"/>
      <c r="G6" s="447"/>
      <c r="H6" s="447"/>
      <c r="I6" s="447"/>
      <c r="J6" s="447"/>
      <c r="K6" s="447"/>
      <c r="L6" s="447"/>
      <c r="M6" s="447"/>
      <c r="N6" s="447"/>
      <c r="O6" s="447"/>
      <c r="P6" s="447"/>
      <c r="Q6" s="447"/>
      <c r="R6" s="447"/>
      <c r="S6" s="447"/>
      <c r="T6" s="454"/>
    </row>
    <row r="7" spans="2:26" x14ac:dyDescent="0.25">
      <c r="B7" s="444"/>
      <c r="C7" s="450"/>
      <c r="D7" s="90" t="s">
        <v>462</v>
      </c>
      <c r="E7" s="91" t="s">
        <v>463</v>
      </c>
      <c r="F7" s="92" t="s">
        <v>464</v>
      </c>
      <c r="G7" s="447"/>
      <c r="H7" s="447"/>
      <c r="I7" s="447"/>
      <c r="J7" s="447"/>
      <c r="K7" s="447"/>
      <c r="L7" s="447"/>
      <c r="M7" s="447"/>
      <c r="N7" s="447"/>
      <c r="O7" s="447"/>
      <c r="P7" s="447"/>
      <c r="Q7" s="447"/>
      <c r="R7" s="447"/>
      <c r="S7" s="447"/>
      <c r="T7" s="454"/>
    </row>
    <row r="8" spans="2:26" ht="13.8" customHeight="1" thickBot="1" x14ac:dyDescent="0.3">
      <c r="B8" s="445"/>
      <c r="C8" s="451"/>
      <c r="D8" s="96"/>
      <c r="E8" s="311"/>
      <c r="F8" s="364"/>
      <c r="G8" s="448"/>
      <c r="H8" s="448"/>
      <c r="I8" s="448"/>
      <c r="J8" s="448"/>
      <c r="K8" s="448"/>
      <c r="L8" s="448"/>
      <c r="M8" s="448"/>
      <c r="N8" s="448"/>
      <c r="O8" s="448"/>
      <c r="P8" s="448"/>
      <c r="Q8" s="448"/>
      <c r="R8" s="448"/>
      <c r="S8" s="448"/>
      <c r="T8" s="455"/>
    </row>
    <row r="9" spans="2:26" ht="13.8" customHeight="1" thickTop="1" x14ac:dyDescent="0.25">
      <c r="B9" s="452">
        <v>2</v>
      </c>
      <c r="C9" s="449"/>
      <c r="D9" s="97"/>
      <c r="E9" s="97"/>
      <c r="F9" s="98"/>
      <c r="G9" s="446"/>
      <c r="H9" s="446" t="s">
        <v>137</v>
      </c>
      <c r="I9" s="446" t="s">
        <v>137</v>
      </c>
      <c r="J9" s="446" t="s">
        <v>137</v>
      </c>
      <c r="K9" s="446" t="s">
        <v>137</v>
      </c>
      <c r="L9" s="446" t="s">
        <v>137</v>
      </c>
      <c r="M9" s="446" t="s">
        <v>137</v>
      </c>
      <c r="N9" s="446" t="s">
        <v>137</v>
      </c>
      <c r="O9" s="446" t="s">
        <v>137</v>
      </c>
      <c r="P9" s="446" t="s">
        <v>137</v>
      </c>
      <c r="Q9" s="446" t="s">
        <v>137</v>
      </c>
      <c r="R9" s="446" t="s">
        <v>137</v>
      </c>
      <c r="S9" s="446" t="s">
        <v>137</v>
      </c>
      <c r="T9" s="453"/>
    </row>
    <row r="10" spans="2:26" ht="13.8" customHeight="1" thickBot="1" x14ac:dyDescent="0.3">
      <c r="B10" s="444"/>
      <c r="C10" s="450"/>
      <c r="D10" s="99"/>
      <c r="E10" s="312"/>
      <c r="F10" s="342"/>
      <c r="G10" s="447"/>
      <c r="H10" s="447"/>
      <c r="I10" s="447"/>
      <c r="J10" s="447"/>
      <c r="K10" s="447"/>
      <c r="L10" s="447"/>
      <c r="M10" s="447"/>
      <c r="N10" s="447"/>
      <c r="O10" s="447"/>
      <c r="P10" s="447"/>
      <c r="Q10" s="447"/>
      <c r="R10" s="447"/>
      <c r="S10" s="447"/>
      <c r="T10" s="454"/>
    </row>
    <row r="11" spans="2:26" ht="13.8" customHeight="1" thickTop="1" x14ac:dyDescent="0.25">
      <c r="B11" s="444"/>
      <c r="C11" s="450"/>
      <c r="D11" s="90" t="s">
        <v>462</v>
      </c>
      <c r="E11" s="91" t="s">
        <v>463</v>
      </c>
      <c r="F11" s="92" t="s">
        <v>464</v>
      </c>
      <c r="G11" s="447"/>
      <c r="H11" s="447"/>
      <c r="I11" s="447"/>
      <c r="J11" s="447"/>
      <c r="K11" s="447"/>
      <c r="L11" s="447"/>
      <c r="M11" s="447"/>
      <c r="N11" s="447"/>
      <c r="O11" s="447"/>
      <c r="P11" s="447"/>
      <c r="Q11" s="447"/>
      <c r="R11" s="447"/>
      <c r="S11" s="447"/>
      <c r="T11" s="454"/>
    </row>
    <row r="12" spans="2:26" ht="13.8" customHeight="1" thickBot="1" x14ac:dyDescent="0.3">
      <c r="B12" s="445"/>
      <c r="C12" s="451"/>
      <c r="D12" s="99"/>
      <c r="E12" s="312"/>
      <c r="F12" s="342"/>
      <c r="G12" s="448"/>
      <c r="H12" s="448"/>
      <c r="I12" s="448"/>
      <c r="J12" s="448"/>
      <c r="K12" s="448"/>
      <c r="L12" s="448"/>
      <c r="M12" s="448"/>
      <c r="N12" s="448"/>
      <c r="O12" s="448"/>
      <c r="P12" s="448"/>
      <c r="Q12" s="448"/>
      <c r="R12" s="448"/>
      <c r="S12" s="448"/>
      <c r="T12" s="455"/>
    </row>
    <row r="13" spans="2:26" ht="13.8" customHeight="1" thickTop="1" x14ac:dyDescent="0.25">
      <c r="B13" s="443">
        <v>3</v>
      </c>
      <c r="C13" s="456"/>
      <c r="D13" s="332"/>
      <c r="E13" s="333"/>
      <c r="F13" s="334"/>
      <c r="G13" s="446"/>
      <c r="H13" s="446" t="s">
        <v>137</v>
      </c>
      <c r="I13" s="446" t="s">
        <v>456</v>
      </c>
      <c r="J13" s="446" t="s">
        <v>137</v>
      </c>
      <c r="K13" s="446" t="s">
        <v>456</v>
      </c>
      <c r="L13" s="446" t="s">
        <v>137</v>
      </c>
      <c r="M13" s="446" t="s">
        <v>456</v>
      </c>
      <c r="N13" s="446" t="s">
        <v>137</v>
      </c>
      <c r="O13" s="446" t="s">
        <v>137</v>
      </c>
      <c r="P13" s="446" t="s">
        <v>137</v>
      </c>
      <c r="Q13" s="446" t="s">
        <v>137</v>
      </c>
      <c r="R13" s="446" t="s">
        <v>137</v>
      </c>
      <c r="S13" s="446" t="s">
        <v>137</v>
      </c>
      <c r="T13" s="453"/>
    </row>
    <row r="14" spans="2:26" x14ac:dyDescent="0.25">
      <c r="B14" s="444"/>
      <c r="C14" s="450"/>
      <c r="D14" s="95"/>
      <c r="E14" s="335"/>
      <c r="F14" s="343"/>
      <c r="G14" s="447"/>
      <c r="H14" s="447"/>
      <c r="I14" s="447"/>
      <c r="J14" s="447"/>
      <c r="K14" s="447"/>
      <c r="L14" s="447"/>
      <c r="M14" s="447"/>
      <c r="N14" s="447"/>
      <c r="O14" s="447"/>
      <c r="P14" s="447"/>
      <c r="Q14" s="447"/>
      <c r="R14" s="447"/>
      <c r="S14" s="447"/>
      <c r="T14" s="454"/>
    </row>
    <row r="15" spans="2:26" x14ac:dyDescent="0.25">
      <c r="B15" s="444"/>
      <c r="C15" s="450"/>
      <c r="D15" s="90" t="s">
        <v>462</v>
      </c>
      <c r="E15" s="91" t="s">
        <v>463</v>
      </c>
      <c r="F15" s="92" t="s">
        <v>464</v>
      </c>
      <c r="G15" s="447"/>
      <c r="H15" s="447"/>
      <c r="I15" s="447"/>
      <c r="J15" s="447"/>
      <c r="K15" s="447"/>
      <c r="L15" s="447"/>
      <c r="M15" s="447"/>
      <c r="N15" s="447"/>
      <c r="O15" s="447"/>
      <c r="P15" s="447"/>
      <c r="Q15" s="447"/>
      <c r="R15" s="447"/>
      <c r="S15" s="447"/>
      <c r="T15" s="454"/>
    </row>
    <row r="16" spans="2:26" ht="13.8" customHeight="1" thickBot="1" x14ac:dyDescent="0.3">
      <c r="B16" s="445"/>
      <c r="C16" s="451"/>
      <c r="D16" s="96"/>
      <c r="E16" s="311"/>
      <c r="F16" s="364"/>
      <c r="G16" s="448"/>
      <c r="H16" s="448"/>
      <c r="I16" s="448"/>
      <c r="J16" s="448"/>
      <c r="K16" s="448"/>
      <c r="L16" s="448"/>
      <c r="M16" s="448"/>
      <c r="N16" s="448"/>
      <c r="O16" s="448"/>
      <c r="P16" s="448"/>
      <c r="Q16" s="448"/>
      <c r="R16" s="448"/>
      <c r="S16" s="448"/>
      <c r="T16" s="455"/>
    </row>
    <row r="17" spans="2:20" ht="13.8" customHeight="1" thickTop="1" x14ac:dyDescent="0.25">
      <c r="B17" s="452">
        <v>4</v>
      </c>
      <c r="C17" s="449"/>
      <c r="D17" s="97"/>
      <c r="E17" s="97"/>
      <c r="F17" s="98"/>
      <c r="G17" s="446" t="s">
        <v>137</v>
      </c>
      <c r="H17" s="446" t="s">
        <v>456</v>
      </c>
      <c r="I17" s="446" t="s">
        <v>137</v>
      </c>
      <c r="J17" s="446" t="s">
        <v>456</v>
      </c>
      <c r="K17" s="446" t="s">
        <v>137</v>
      </c>
      <c r="L17" s="446" t="s">
        <v>456</v>
      </c>
      <c r="M17" s="446" t="s">
        <v>137</v>
      </c>
      <c r="N17" s="446" t="s">
        <v>456</v>
      </c>
      <c r="O17" s="446" t="s">
        <v>137</v>
      </c>
      <c r="P17" s="446" t="s">
        <v>137</v>
      </c>
      <c r="Q17" s="446" t="s">
        <v>137</v>
      </c>
      <c r="R17" s="446" t="s">
        <v>137</v>
      </c>
      <c r="S17" s="446" t="s">
        <v>137</v>
      </c>
      <c r="T17" s="453"/>
    </row>
    <row r="18" spans="2:20" ht="13.8" customHeight="1" thickBot="1" x14ac:dyDescent="0.3">
      <c r="B18" s="444"/>
      <c r="C18" s="450"/>
      <c r="D18" s="99"/>
      <c r="E18" s="312"/>
      <c r="F18" s="342"/>
      <c r="G18" s="447"/>
      <c r="H18" s="447"/>
      <c r="I18" s="447"/>
      <c r="J18" s="447"/>
      <c r="K18" s="447"/>
      <c r="L18" s="447"/>
      <c r="M18" s="447"/>
      <c r="N18" s="447"/>
      <c r="O18" s="447"/>
      <c r="P18" s="447"/>
      <c r="Q18" s="447"/>
      <c r="R18" s="447"/>
      <c r="S18" s="447"/>
      <c r="T18" s="454"/>
    </row>
    <row r="19" spans="2:20" ht="13.8" customHeight="1" thickTop="1" x14ac:dyDescent="0.25">
      <c r="B19" s="444"/>
      <c r="C19" s="450"/>
      <c r="D19" s="90" t="s">
        <v>462</v>
      </c>
      <c r="E19" s="91" t="s">
        <v>463</v>
      </c>
      <c r="F19" s="92" t="s">
        <v>464</v>
      </c>
      <c r="G19" s="447"/>
      <c r="H19" s="447"/>
      <c r="I19" s="447"/>
      <c r="J19" s="447"/>
      <c r="K19" s="447"/>
      <c r="L19" s="447"/>
      <c r="M19" s="447"/>
      <c r="N19" s="447"/>
      <c r="O19" s="447"/>
      <c r="P19" s="447"/>
      <c r="Q19" s="447"/>
      <c r="R19" s="447"/>
      <c r="S19" s="447"/>
      <c r="T19" s="454"/>
    </row>
    <row r="20" spans="2:20" ht="13.8" customHeight="1" thickBot="1" x14ac:dyDescent="0.3">
      <c r="B20" s="445"/>
      <c r="C20" s="451"/>
      <c r="D20" s="99"/>
      <c r="E20" s="312"/>
      <c r="F20" s="342"/>
      <c r="G20" s="448"/>
      <c r="H20" s="448"/>
      <c r="I20" s="448"/>
      <c r="J20" s="448"/>
      <c r="K20" s="448"/>
      <c r="L20" s="448"/>
      <c r="M20" s="448"/>
      <c r="N20" s="448"/>
      <c r="O20" s="448"/>
      <c r="P20" s="448"/>
      <c r="Q20" s="448"/>
      <c r="R20" s="448"/>
      <c r="S20" s="448"/>
      <c r="T20" s="455"/>
    </row>
    <row r="21" spans="2:20" ht="13.8" customHeight="1" thickTop="1" x14ac:dyDescent="0.25">
      <c r="B21" s="443">
        <v>5</v>
      </c>
      <c r="C21" s="456"/>
      <c r="D21" s="93"/>
      <c r="E21" s="93"/>
      <c r="F21" s="94"/>
      <c r="G21" s="446"/>
      <c r="H21" s="446"/>
      <c r="I21" s="446"/>
      <c r="J21" s="446"/>
      <c r="K21" s="446"/>
      <c r="L21" s="446"/>
      <c r="M21" s="446"/>
      <c r="N21" s="446"/>
      <c r="O21" s="446"/>
      <c r="P21" s="446"/>
      <c r="Q21" s="446"/>
      <c r="R21" s="446"/>
      <c r="S21" s="446"/>
      <c r="T21" s="453"/>
    </row>
    <row r="22" spans="2:20" x14ac:dyDescent="0.25">
      <c r="B22" s="444"/>
      <c r="C22" s="450"/>
      <c r="D22" s="95"/>
      <c r="E22" s="310"/>
      <c r="F22" s="341"/>
      <c r="G22" s="447"/>
      <c r="H22" s="447"/>
      <c r="I22" s="447"/>
      <c r="J22" s="447"/>
      <c r="K22" s="447"/>
      <c r="L22" s="447"/>
      <c r="M22" s="447"/>
      <c r="N22" s="447"/>
      <c r="O22" s="447"/>
      <c r="P22" s="447"/>
      <c r="Q22" s="447"/>
      <c r="R22" s="447"/>
      <c r="S22" s="447"/>
      <c r="T22" s="454"/>
    </row>
    <row r="23" spans="2:20" x14ac:dyDescent="0.25">
      <c r="B23" s="444"/>
      <c r="C23" s="450"/>
      <c r="D23" s="90" t="s">
        <v>462</v>
      </c>
      <c r="E23" s="91" t="s">
        <v>463</v>
      </c>
      <c r="F23" s="92" t="s">
        <v>464</v>
      </c>
      <c r="G23" s="447"/>
      <c r="H23" s="447"/>
      <c r="I23" s="447"/>
      <c r="J23" s="447"/>
      <c r="K23" s="447"/>
      <c r="L23" s="447"/>
      <c r="M23" s="447"/>
      <c r="N23" s="447"/>
      <c r="O23" s="447"/>
      <c r="P23" s="447"/>
      <c r="Q23" s="447"/>
      <c r="R23" s="447"/>
      <c r="S23" s="447"/>
      <c r="T23" s="454"/>
    </row>
    <row r="24" spans="2:20" ht="13.8" customHeight="1" thickBot="1" x14ac:dyDescent="0.3">
      <c r="B24" s="445"/>
      <c r="C24" s="451"/>
      <c r="D24" s="96"/>
      <c r="E24" s="311"/>
      <c r="F24" s="349"/>
      <c r="G24" s="448"/>
      <c r="H24" s="448"/>
      <c r="I24" s="448"/>
      <c r="J24" s="448"/>
      <c r="K24" s="448"/>
      <c r="L24" s="448"/>
      <c r="M24" s="448"/>
      <c r="N24" s="448"/>
      <c r="O24" s="448"/>
      <c r="P24" s="448"/>
      <c r="Q24" s="448"/>
      <c r="R24" s="448"/>
      <c r="S24" s="448"/>
      <c r="T24" s="455"/>
    </row>
    <row r="25" spans="2:20" ht="13.8" customHeight="1" thickTop="1" x14ac:dyDescent="0.25">
      <c r="B25" s="452">
        <v>6</v>
      </c>
      <c r="C25" s="449"/>
      <c r="D25" s="97"/>
      <c r="E25" s="97"/>
      <c r="F25" s="98"/>
      <c r="G25" s="446"/>
      <c r="H25" s="446"/>
      <c r="I25" s="446"/>
      <c r="J25" s="446"/>
      <c r="K25" s="446"/>
      <c r="L25" s="446"/>
      <c r="M25" s="446"/>
      <c r="N25" s="446"/>
      <c r="O25" s="446"/>
      <c r="P25" s="446"/>
      <c r="Q25" s="446"/>
      <c r="R25" s="446"/>
      <c r="S25" s="446"/>
      <c r="T25" s="453"/>
    </row>
    <row r="26" spans="2:20" ht="13.8" customHeight="1" thickBot="1" x14ac:dyDescent="0.3">
      <c r="B26" s="444"/>
      <c r="C26" s="450"/>
      <c r="D26" s="99"/>
      <c r="E26" s="312"/>
      <c r="F26" s="342"/>
      <c r="G26" s="447"/>
      <c r="H26" s="447"/>
      <c r="I26" s="447"/>
      <c r="J26" s="447"/>
      <c r="K26" s="447"/>
      <c r="L26" s="447"/>
      <c r="M26" s="447"/>
      <c r="N26" s="447"/>
      <c r="O26" s="447"/>
      <c r="P26" s="447"/>
      <c r="Q26" s="447"/>
      <c r="R26" s="447"/>
      <c r="S26" s="447"/>
      <c r="T26" s="454"/>
    </row>
    <row r="27" spans="2:20" ht="13.8" customHeight="1" thickTop="1" x14ac:dyDescent="0.25">
      <c r="B27" s="444"/>
      <c r="C27" s="450"/>
      <c r="D27" s="90" t="s">
        <v>462</v>
      </c>
      <c r="E27" s="91" t="s">
        <v>463</v>
      </c>
      <c r="F27" s="92" t="s">
        <v>464</v>
      </c>
      <c r="G27" s="447"/>
      <c r="H27" s="447"/>
      <c r="I27" s="447"/>
      <c r="J27" s="447"/>
      <c r="K27" s="447"/>
      <c r="L27" s="447"/>
      <c r="M27" s="447"/>
      <c r="N27" s="447"/>
      <c r="O27" s="447"/>
      <c r="P27" s="447"/>
      <c r="Q27" s="447"/>
      <c r="R27" s="447"/>
      <c r="S27" s="447"/>
      <c r="T27" s="454"/>
    </row>
    <row r="28" spans="2:20" ht="13.8" customHeight="1" thickBot="1" x14ac:dyDescent="0.3">
      <c r="B28" s="445"/>
      <c r="C28" s="451"/>
      <c r="D28" s="99"/>
      <c r="E28" s="312"/>
      <c r="F28" s="350"/>
      <c r="G28" s="448"/>
      <c r="H28" s="448"/>
      <c r="I28" s="448"/>
      <c r="J28" s="448"/>
      <c r="K28" s="448"/>
      <c r="L28" s="448"/>
      <c r="M28" s="448"/>
      <c r="N28" s="448"/>
      <c r="O28" s="448"/>
      <c r="P28" s="448"/>
      <c r="Q28" s="448"/>
      <c r="R28" s="448"/>
      <c r="S28" s="448"/>
      <c r="T28" s="455"/>
    </row>
    <row r="29" spans="2:20" ht="13.8" customHeight="1" thickTop="1" x14ac:dyDescent="0.25">
      <c r="B29" s="443">
        <v>7</v>
      </c>
      <c r="C29" s="456"/>
      <c r="D29" s="93"/>
      <c r="E29" s="93"/>
      <c r="F29" s="94"/>
      <c r="G29" s="446"/>
      <c r="H29" s="446"/>
      <c r="I29" s="446"/>
      <c r="J29" s="446"/>
      <c r="K29" s="446"/>
      <c r="L29" s="446"/>
      <c r="M29" s="446"/>
      <c r="N29" s="446"/>
      <c r="O29" s="446"/>
      <c r="P29" s="446"/>
      <c r="Q29" s="446"/>
      <c r="R29" s="446"/>
      <c r="S29" s="446"/>
      <c r="T29" s="453"/>
    </row>
    <row r="30" spans="2:20" x14ac:dyDescent="0.25">
      <c r="B30" s="444"/>
      <c r="C30" s="450"/>
      <c r="D30" s="95"/>
      <c r="E30" s="310"/>
      <c r="F30" s="341"/>
      <c r="G30" s="447"/>
      <c r="H30" s="447"/>
      <c r="I30" s="447"/>
      <c r="J30" s="447"/>
      <c r="K30" s="447"/>
      <c r="L30" s="447"/>
      <c r="M30" s="447"/>
      <c r="N30" s="447"/>
      <c r="O30" s="447"/>
      <c r="P30" s="447"/>
      <c r="Q30" s="447"/>
      <c r="R30" s="447"/>
      <c r="S30" s="447"/>
      <c r="T30" s="454"/>
    </row>
    <row r="31" spans="2:20" x14ac:dyDescent="0.25">
      <c r="B31" s="444"/>
      <c r="C31" s="450"/>
      <c r="D31" s="90" t="s">
        <v>462</v>
      </c>
      <c r="E31" s="91" t="s">
        <v>463</v>
      </c>
      <c r="F31" s="92" t="s">
        <v>464</v>
      </c>
      <c r="G31" s="447"/>
      <c r="H31" s="447"/>
      <c r="I31" s="447"/>
      <c r="J31" s="447"/>
      <c r="K31" s="447"/>
      <c r="L31" s="447"/>
      <c r="M31" s="447"/>
      <c r="N31" s="447"/>
      <c r="O31" s="447"/>
      <c r="P31" s="447"/>
      <c r="Q31" s="447"/>
      <c r="R31" s="447"/>
      <c r="S31" s="447"/>
      <c r="T31" s="454"/>
    </row>
    <row r="32" spans="2:20" ht="13.8" customHeight="1" thickBot="1" x14ac:dyDescent="0.3">
      <c r="B32" s="445"/>
      <c r="C32" s="451"/>
      <c r="D32" s="96"/>
      <c r="E32" s="311"/>
      <c r="F32" s="349"/>
      <c r="G32" s="448"/>
      <c r="H32" s="448"/>
      <c r="I32" s="448"/>
      <c r="J32" s="448"/>
      <c r="K32" s="448"/>
      <c r="L32" s="448"/>
      <c r="M32" s="448"/>
      <c r="N32" s="448"/>
      <c r="O32" s="448"/>
      <c r="P32" s="448"/>
      <c r="Q32" s="448"/>
      <c r="R32" s="448"/>
      <c r="S32" s="448"/>
      <c r="T32" s="455"/>
    </row>
    <row r="33" spans="2:20" ht="13.8" customHeight="1" thickTop="1" x14ac:dyDescent="0.25">
      <c r="B33" s="452">
        <v>8</v>
      </c>
      <c r="C33" s="449"/>
      <c r="D33" s="97"/>
      <c r="E33" s="97"/>
      <c r="F33" s="98"/>
      <c r="G33" s="446"/>
      <c r="H33" s="446"/>
      <c r="I33" s="446"/>
      <c r="J33" s="446"/>
      <c r="K33" s="446"/>
      <c r="L33" s="446"/>
      <c r="M33" s="446"/>
      <c r="N33" s="446"/>
      <c r="O33" s="446"/>
      <c r="P33" s="446"/>
      <c r="Q33" s="446"/>
      <c r="R33" s="446"/>
      <c r="S33" s="446"/>
      <c r="T33" s="453"/>
    </row>
    <row r="34" spans="2:20" ht="13.8" customHeight="1" thickBot="1" x14ac:dyDescent="0.3">
      <c r="B34" s="444"/>
      <c r="C34" s="450"/>
      <c r="D34" s="99"/>
      <c r="E34" s="312"/>
      <c r="F34" s="342"/>
      <c r="G34" s="447"/>
      <c r="H34" s="447"/>
      <c r="I34" s="447"/>
      <c r="J34" s="447"/>
      <c r="K34" s="447"/>
      <c r="L34" s="447"/>
      <c r="M34" s="447"/>
      <c r="N34" s="447"/>
      <c r="O34" s="447"/>
      <c r="P34" s="447"/>
      <c r="Q34" s="447"/>
      <c r="R34" s="447"/>
      <c r="S34" s="447"/>
      <c r="T34" s="454"/>
    </row>
    <row r="35" spans="2:20" ht="13.8" customHeight="1" thickTop="1" x14ac:dyDescent="0.25">
      <c r="B35" s="444"/>
      <c r="C35" s="450"/>
      <c r="D35" s="90" t="s">
        <v>462</v>
      </c>
      <c r="E35" s="91" t="s">
        <v>463</v>
      </c>
      <c r="F35" s="92" t="s">
        <v>464</v>
      </c>
      <c r="G35" s="447"/>
      <c r="H35" s="447"/>
      <c r="I35" s="447"/>
      <c r="J35" s="447"/>
      <c r="K35" s="447"/>
      <c r="L35" s="447"/>
      <c r="M35" s="447"/>
      <c r="N35" s="447"/>
      <c r="O35" s="447"/>
      <c r="P35" s="447"/>
      <c r="Q35" s="447"/>
      <c r="R35" s="447"/>
      <c r="S35" s="447"/>
      <c r="T35" s="454"/>
    </row>
    <row r="36" spans="2:20" ht="13.8" customHeight="1" thickBot="1" x14ac:dyDescent="0.3">
      <c r="B36" s="445"/>
      <c r="C36" s="451"/>
      <c r="D36" s="99"/>
      <c r="E36" s="312"/>
      <c r="F36" s="350"/>
      <c r="G36" s="448"/>
      <c r="H36" s="448"/>
      <c r="I36" s="448"/>
      <c r="J36" s="448"/>
      <c r="K36" s="448"/>
      <c r="L36" s="448"/>
      <c r="M36" s="448"/>
      <c r="N36" s="448"/>
      <c r="O36" s="448"/>
      <c r="P36" s="448"/>
      <c r="Q36" s="448"/>
      <c r="R36" s="448"/>
      <c r="S36" s="448"/>
      <c r="T36" s="455"/>
    </row>
    <row r="37" spans="2:20" ht="13.8" customHeight="1" thickTop="1" x14ac:dyDescent="0.25">
      <c r="B37" s="443">
        <v>9</v>
      </c>
      <c r="C37" s="456"/>
      <c r="D37" s="93"/>
      <c r="E37" s="93"/>
      <c r="F37" s="94"/>
      <c r="G37" s="446"/>
      <c r="H37" s="446"/>
      <c r="I37" s="446"/>
      <c r="J37" s="446"/>
      <c r="K37" s="446"/>
      <c r="L37" s="446"/>
      <c r="M37" s="446"/>
      <c r="N37" s="446"/>
      <c r="O37" s="446"/>
      <c r="P37" s="446"/>
      <c r="Q37" s="446"/>
      <c r="R37" s="446"/>
      <c r="S37" s="446"/>
      <c r="T37" s="453"/>
    </row>
    <row r="38" spans="2:20" x14ac:dyDescent="0.25">
      <c r="B38" s="444"/>
      <c r="C38" s="450"/>
      <c r="D38" s="95"/>
      <c r="E38" s="310"/>
      <c r="F38" s="341"/>
      <c r="G38" s="447"/>
      <c r="H38" s="447"/>
      <c r="I38" s="447"/>
      <c r="J38" s="447"/>
      <c r="K38" s="447"/>
      <c r="L38" s="447"/>
      <c r="M38" s="447"/>
      <c r="N38" s="447"/>
      <c r="O38" s="447"/>
      <c r="P38" s="447"/>
      <c r="Q38" s="447"/>
      <c r="R38" s="447"/>
      <c r="S38" s="447"/>
      <c r="T38" s="454"/>
    </row>
    <row r="39" spans="2:20" x14ac:dyDescent="0.25">
      <c r="B39" s="444"/>
      <c r="C39" s="450"/>
      <c r="D39" s="90" t="s">
        <v>462</v>
      </c>
      <c r="E39" s="91" t="s">
        <v>463</v>
      </c>
      <c r="F39" s="92" t="s">
        <v>464</v>
      </c>
      <c r="G39" s="447"/>
      <c r="H39" s="447"/>
      <c r="I39" s="447"/>
      <c r="J39" s="447"/>
      <c r="K39" s="447"/>
      <c r="L39" s="447"/>
      <c r="M39" s="447"/>
      <c r="N39" s="447"/>
      <c r="O39" s="447"/>
      <c r="P39" s="447"/>
      <c r="Q39" s="447"/>
      <c r="R39" s="447"/>
      <c r="S39" s="447"/>
      <c r="T39" s="454"/>
    </row>
    <row r="40" spans="2:20" ht="13.8" customHeight="1" thickBot="1" x14ac:dyDescent="0.3">
      <c r="B40" s="445"/>
      <c r="C40" s="451"/>
      <c r="D40" s="96"/>
      <c r="E40" s="311"/>
      <c r="F40" s="349"/>
      <c r="G40" s="448"/>
      <c r="H40" s="448"/>
      <c r="I40" s="448"/>
      <c r="J40" s="448"/>
      <c r="K40" s="448"/>
      <c r="L40" s="448"/>
      <c r="M40" s="448"/>
      <c r="N40" s="448"/>
      <c r="O40" s="448"/>
      <c r="P40" s="448"/>
      <c r="Q40" s="448"/>
      <c r="R40" s="448"/>
      <c r="S40" s="448"/>
      <c r="T40" s="455"/>
    </row>
    <row r="41" spans="2:20" ht="13.8" customHeight="1" thickTop="1" x14ac:dyDescent="0.25">
      <c r="B41" s="452">
        <v>10</v>
      </c>
      <c r="C41" s="449"/>
      <c r="D41" s="97"/>
      <c r="E41" s="97"/>
      <c r="F41" s="98"/>
      <c r="G41" s="446"/>
      <c r="H41" s="446"/>
      <c r="I41" s="446"/>
      <c r="J41" s="446"/>
      <c r="K41" s="446"/>
      <c r="L41" s="446"/>
      <c r="M41" s="446"/>
      <c r="N41" s="446"/>
      <c r="O41" s="446"/>
      <c r="P41" s="446"/>
      <c r="Q41" s="446"/>
      <c r="R41" s="446"/>
      <c r="S41" s="446"/>
      <c r="T41" s="453"/>
    </row>
    <row r="42" spans="2:20" ht="13.8" customHeight="1" thickBot="1" x14ac:dyDescent="0.3">
      <c r="B42" s="444"/>
      <c r="C42" s="450"/>
      <c r="D42" s="99"/>
      <c r="E42" s="312"/>
      <c r="F42" s="342"/>
      <c r="G42" s="447"/>
      <c r="H42" s="447"/>
      <c r="I42" s="447"/>
      <c r="J42" s="447"/>
      <c r="K42" s="447"/>
      <c r="L42" s="447"/>
      <c r="M42" s="447"/>
      <c r="N42" s="447"/>
      <c r="O42" s="447"/>
      <c r="P42" s="447"/>
      <c r="Q42" s="447"/>
      <c r="R42" s="447"/>
      <c r="S42" s="447"/>
      <c r="T42" s="454"/>
    </row>
    <row r="43" spans="2:20" ht="13.8" customHeight="1" thickTop="1" x14ac:dyDescent="0.25">
      <c r="B43" s="444"/>
      <c r="C43" s="450"/>
      <c r="D43" s="90" t="s">
        <v>462</v>
      </c>
      <c r="E43" s="91" t="s">
        <v>463</v>
      </c>
      <c r="F43" s="92" t="s">
        <v>464</v>
      </c>
      <c r="G43" s="447"/>
      <c r="H43" s="447"/>
      <c r="I43" s="447"/>
      <c r="J43" s="447"/>
      <c r="K43" s="447"/>
      <c r="L43" s="447"/>
      <c r="M43" s="447"/>
      <c r="N43" s="447"/>
      <c r="O43" s="447"/>
      <c r="P43" s="447"/>
      <c r="Q43" s="447"/>
      <c r="R43" s="447"/>
      <c r="S43" s="447"/>
      <c r="T43" s="454"/>
    </row>
    <row r="44" spans="2:20" ht="13.8" customHeight="1" thickBot="1" x14ac:dyDescent="0.3">
      <c r="B44" s="445"/>
      <c r="C44" s="451"/>
      <c r="D44" s="99"/>
      <c r="E44" s="312"/>
      <c r="F44" s="350"/>
      <c r="G44" s="448"/>
      <c r="H44" s="448"/>
      <c r="I44" s="448"/>
      <c r="J44" s="448"/>
      <c r="K44" s="448"/>
      <c r="L44" s="448"/>
      <c r="M44" s="448"/>
      <c r="N44" s="448"/>
      <c r="O44" s="448"/>
      <c r="P44" s="448"/>
      <c r="Q44" s="448"/>
      <c r="R44" s="448"/>
      <c r="S44" s="448"/>
      <c r="T44" s="455"/>
    </row>
    <row r="45" spans="2:20" ht="13.8" customHeight="1" thickTop="1" x14ac:dyDescent="0.25">
      <c r="B45" s="443">
        <v>11</v>
      </c>
      <c r="C45" s="456"/>
      <c r="D45" s="93"/>
      <c r="E45" s="93"/>
      <c r="F45" s="94"/>
      <c r="G45" s="446"/>
      <c r="H45" s="446"/>
      <c r="I45" s="446"/>
      <c r="J45" s="446"/>
      <c r="K45" s="446"/>
      <c r="L45" s="446"/>
      <c r="M45" s="446"/>
      <c r="N45" s="446"/>
      <c r="O45" s="446"/>
      <c r="P45" s="446"/>
      <c r="Q45" s="446"/>
      <c r="R45" s="446"/>
      <c r="S45" s="446"/>
      <c r="T45" s="453"/>
    </row>
    <row r="46" spans="2:20" x14ac:dyDescent="0.25">
      <c r="B46" s="444"/>
      <c r="C46" s="450"/>
      <c r="D46" s="95"/>
      <c r="E46" s="310"/>
      <c r="F46" s="341"/>
      <c r="G46" s="447"/>
      <c r="H46" s="447"/>
      <c r="I46" s="447"/>
      <c r="J46" s="447"/>
      <c r="K46" s="447"/>
      <c r="L46" s="447"/>
      <c r="M46" s="447"/>
      <c r="N46" s="447"/>
      <c r="O46" s="447"/>
      <c r="P46" s="447"/>
      <c r="Q46" s="447"/>
      <c r="R46" s="447"/>
      <c r="S46" s="447"/>
      <c r="T46" s="454"/>
    </row>
    <row r="47" spans="2:20" x14ac:dyDescent="0.25">
      <c r="B47" s="444"/>
      <c r="C47" s="450"/>
      <c r="D47" s="90" t="s">
        <v>462</v>
      </c>
      <c r="E47" s="91" t="s">
        <v>463</v>
      </c>
      <c r="F47" s="92" t="s">
        <v>464</v>
      </c>
      <c r="G47" s="447"/>
      <c r="H47" s="447"/>
      <c r="I47" s="447"/>
      <c r="J47" s="447"/>
      <c r="K47" s="447"/>
      <c r="L47" s="447"/>
      <c r="M47" s="447"/>
      <c r="N47" s="447"/>
      <c r="O47" s="447"/>
      <c r="P47" s="447"/>
      <c r="Q47" s="447"/>
      <c r="R47" s="447"/>
      <c r="S47" s="447"/>
      <c r="T47" s="454"/>
    </row>
    <row r="48" spans="2:20" ht="13.8" customHeight="1" thickBot="1" x14ac:dyDescent="0.3">
      <c r="B48" s="445"/>
      <c r="C48" s="451"/>
      <c r="D48" s="96"/>
      <c r="E48" s="311"/>
      <c r="F48" s="349"/>
      <c r="G48" s="448"/>
      <c r="H48" s="448"/>
      <c r="I48" s="448"/>
      <c r="J48" s="448"/>
      <c r="K48" s="448"/>
      <c r="L48" s="448"/>
      <c r="M48" s="448"/>
      <c r="N48" s="448"/>
      <c r="O48" s="448"/>
      <c r="P48" s="448"/>
      <c r="Q48" s="448"/>
      <c r="R48" s="448"/>
      <c r="S48" s="448"/>
      <c r="T48" s="455"/>
    </row>
    <row r="49" spans="2:20" ht="13.8" customHeight="1" thickTop="1" x14ac:dyDescent="0.25">
      <c r="B49" s="452">
        <v>12</v>
      </c>
      <c r="C49" s="449"/>
      <c r="D49" s="97"/>
      <c r="E49" s="97"/>
      <c r="F49" s="98"/>
      <c r="G49" s="446"/>
      <c r="H49" s="446"/>
      <c r="I49" s="446"/>
      <c r="J49" s="446"/>
      <c r="K49" s="446"/>
      <c r="L49" s="446"/>
      <c r="M49" s="446"/>
      <c r="N49" s="446"/>
      <c r="O49" s="446"/>
      <c r="P49" s="446"/>
      <c r="Q49" s="446"/>
      <c r="R49" s="446"/>
      <c r="S49" s="446"/>
      <c r="T49" s="453"/>
    </row>
    <row r="50" spans="2:20" ht="13.8" customHeight="1" thickBot="1" x14ac:dyDescent="0.3">
      <c r="B50" s="444"/>
      <c r="C50" s="450"/>
      <c r="D50" s="99"/>
      <c r="E50" s="312"/>
      <c r="F50" s="342"/>
      <c r="G50" s="447"/>
      <c r="H50" s="447"/>
      <c r="I50" s="447"/>
      <c r="J50" s="447"/>
      <c r="K50" s="447"/>
      <c r="L50" s="447"/>
      <c r="M50" s="447"/>
      <c r="N50" s="447"/>
      <c r="O50" s="447"/>
      <c r="P50" s="447"/>
      <c r="Q50" s="447"/>
      <c r="R50" s="447"/>
      <c r="S50" s="447"/>
      <c r="T50" s="454"/>
    </row>
    <row r="51" spans="2:20" ht="13.8" customHeight="1" thickTop="1" x14ac:dyDescent="0.25">
      <c r="B51" s="444"/>
      <c r="C51" s="450"/>
      <c r="D51" s="90" t="s">
        <v>462</v>
      </c>
      <c r="E51" s="91" t="s">
        <v>463</v>
      </c>
      <c r="F51" s="92" t="s">
        <v>464</v>
      </c>
      <c r="G51" s="447"/>
      <c r="H51" s="447"/>
      <c r="I51" s="447"/>
      <c r="J51" s="447"/>
      <c r="K51" s="447"/>
      <c r="L51" s="447"/>
      <c r="M51" s="447"/>
      <c r="N51" s="447"/>
      <c r="O51" s="447"/>
      <c r="P51" s="447"/>
      <c r="Q51" s="447"/>
      <c r="R51" s="447"/>
      <c r="S51" s="447"/>
      <c r="T51" s="454"/>
    </row>
    <row r="52" spans="2:20" ht="13.8" customHeight="1" thickBot="1" x14ac:dyDescent="0.3">
      <c r="B52" s="445"/>
      <c r="C52" s="451"/>
      <c r="D52" s="99"/>
      <c r="E52" s="312"/>
      <c r="F52" s="350"/>
      <c r="G52" s="448"/>
      <c r="H52" s="448"/>
      <c r="I52" s="448"/>
      <c r="J52" s="448"/>
      <c r="K52" s="448"/>
      <c r="L52" s="448"/>
      <c r="M52" s="448"/>
      <c r="N52" s="448"/>
      <c r="O52" s="448"/>
      <c r="P52" s="448"/>
      <c r="Q52" s="448"/>
      <c r="R52" s="448"/>
      <c r="S52" s="448"/>
      <c r="T52" s="455"/>
    </row>
    <row r="53" spans="2:20" ht="13.8" customHeight="1" thickTop="1" x14ac:dyDescent="0.25">
      <c r="B53" s="443">
        <v>13</v>
      </c>
      <c r="C53" s="456"/>
      <c r="D53" s="93"/>
      <c r="E53" s="93"/>
      <c r="F53" s="94"/>
      <c r="G53" s="446"/>
      <c r="H53" s="446"/>
      <c r="I53" s="446"/>
      <c r="J53" s="446"/>
      <c r="K53" s="446"/>
      <c r="L53" s="446"/>
      <c r="M53" s="446"/>
      <c r="N53" s="446"/>
      <c r="O53" s="446"/>
      <c r="P53" s="446"/>
      <c r="Q53" s="446"/>
      <c r="R53" s="446"/>
      <c r="S53" s="446"/>
      <c r="T53" s="453"/>
    </row>
    <row r="54" spans="2:20" x14ac:dyDescent="0.25">
      <c r="B54" s="444"/>
      <c r="C54" s="450"/>
      <c r="D54" s="95"/>
      <c r="E54" s="310"/>
      <c r="F54" s="341"/>
      <c r="G54" s="447"/>
      <c r="H54" s="447"/>
      <c r="I54" s="447"/>
      <c r="J54" s="447"/>
      <c r="K54" s="447"/>
      <c r="L54" s="447"/>
      <c r="M54" s="447"/>
      <c r="N54" s="447"/>
      <c r="O54" s="447"/>
      <c r="P54" s="447"/>
      <c r="Q54" s="447"/>
      <c r="R54" s="447"/>
      <c r="S54" s="447"/>
      <c r="T54" s="454"/>
    </row>
    <row r="55" spans="2:20" x14ac:dyDescent="0.25">
      <c r="B55" s="444"/>
      <c r="C55" s="450"/>
      <c r="D55" s="90" t="s">
        <v>462</v>
      </c>
      <c r="E55" s="91" t="s">
        <v>463</v>
      </c>
      <c r="F55" s="92" t="s">
        <v>464</v>
      </c>
      <c r="G55" s="447"/>
      <c r="H55" s="447"/>
      <c r="I55" s="447"/>
      <c r="J55" s="447"/>
      <c r="K55" s="447"/>
      <c r="L55" s="447"/>
      <c r="M55" s="447"/>
      <c r="N55" s="447"/>
      <c r="O55" s="447"/>
      <c r="P55" s="447"/>
      <c r="Q55" s="447"/>
      <c r="R55" s="447"/>
      <c r="S55" s="447"/>
      <c r="T55" s="454"/>
    </row>
    <row r="56" spans="2:20" ht="13.8" customHeight="1" thickBot="1" x14ac:dyDescent="0.3">
      <c r="B56" s="445"/>
      <c r="C56" s="451"/>
      <c r="D56" s="96"/>
      <c r="E56" s="311"/>
      <c r="F56" s="349"/>
      <c r="G56" s="448"/>
      <c r="H56" s="448"/>
      <c r="I56" s="448"/>
      <c r="J56" s="448"/>
      <c r="K56" s="448"/>
      <c r="L56" s="448"/>
      <c r="M56" s="448"/>
      <c r="N56" s="448"/>
      <c r="O56" s="448"/>
      <c r="P56" s="448"/>
      <c r="Q56" s="448"/>
      <c r="R56" s="448"/>
      <c r="S56" s="448"/>
      <c r="T56" s="455"/>
    </row>
    <row r="57" spans="2:20" ht="13.8" customHeight="1" thickTop="1" x14ac:dyDescent="0.25">
      <c r="B57" s="452">
        <v>14</v>
      </c>
      <c r="C57" s="449"/>
      <c r="D57" s="97"/>
      <c r="E57" s="97"/>
      <c r="F57" s="98"/>
      <c r="G57" s="446"/>
      <c r="H57" s="446"/>
      <c r="I57" s="446"/>
      <c r="J57" s="446"/>
      <c r="K57" s="446"/>
      <c r="L57" s="446"/>
      <c r="M57" s="446"/>
      <c r="N57" s="446"/>
      <c r="O57" s="446"/>
      <c r="P57" s="446"/>
      <c r="Q57" s="446"/>
      <c r="R57" s="446"/>
      <c r="S57" s="446"/>
      <c r="T57" s="453"/>
    </row>
    <row r="58" spans="2:20" ht="13.8" customHeight="1" thickBot="1" x14ac:dyDescent="0.3">
      <c r="B58" s="444"/>
      <c r="C58" s="450"/>
      <c r="D58" s="99"/>
      <c r="E58" s="312"/>
      <c r="F58" s="342"/>
      <c r="G58" s="447"/>
      <c r="H58" s="447"/>
      <c r="I58" s="447"/>
      <c r="J58" s="447"/>
      <c r="K58" s="447"/>
      <c r="L58" s="447"/>
      <c r="M58" s="447"/>
      <c r="N58" s="447"/>
      <c r="O58" s="447"/>
      <c r="P58" s="447"/>
      <c r="Q58" s="447"/>
      <c r="R58" s="447"/>
      <c r="S58" s="447"/>
      <c r="T58" s="454"/>
    </row>
    <row r="59" spans="2:20" ht="13.8" customHeight="1" thickTop="1" x14ac:dyDescent="0.25">
      <c r="B59" s="444"/>
      <c r="C59" s="450"/>
      <c r="D59" s="90" t="s">
        <v>462</v>
      </c>
      <c r="E59" s="91" t="s">
        <v>463</v>
      </c>
      <c r="F59" s="92" t="s">
        <v>464</v>
      </c>
      <c r="G59" s="447"/>
      <c r="H59" s="447"/>
      <c r="I59" s="447"/>
      <c r="J59" s="447"/>
      <c r="K59" s="447"/>
      <c r="L59" s="447"/>
      <c r="M59" s="447"/>
      <c r="N59" s="447"/>
      <c r="O59" s="447"/>
      <c r="P59" s="447"/>
      <c r="Q59" s="447"/>
      <c r="R59" s="447"/>
      <c r="S59" s="447"/>
      <c r="T59" s="454"/>
    </row>
    <row r="60" spans="2:20" ht="13.8" customHeight="1" thickBot="1" x14ac:dyDescent="0.3">
      <c r="B60" s="445"/>
      <c r="C60" s="451"/>
      <c r="D60" s="99"/>
      <c r="E60" s="312"/>
      <c r="F60" s="350"/>
      <c r="G60" s="448"/>
      <c r="H60" s="448"/>
      <c r="I60" s="448"/>
      <c r="J60" s="448"/>
      <c r="K60" s="448"/>
      <c r="L60" s="448"/>
      <c r="M60" s="448"/>
      <c r="N60" s="448"/>
      <c r="O60" s="448"/>
      <c r="P60" s="448"/>
      <c r="Q60" s="448"/>
      <c r="R60" s="448"/>
      <c r="S60" s="448"/>
      <c r="T60" s="455"/>
    </row>
    <row r="61" spans="2:20" ht="13.8" customHeight="1" thickTop="1" x14ac:dyDescent="0.25">
      <c r="B61" s="443">
        <v>15</v>
      </c>
      <c r="C61" s="456"/>
      <c r="D61" s="93"/>
      <c r="E61" s="93"/>
      <c r="F61" s="94"/>
      <c r="G61" s="446"/>
      <c r="H61" s="446"/>
      <c r="I61" s="446"/>
      <c r="J61" s="446"/>
      <c r="K61" s="446"/>
      <c r="L61" s="446"/>
      <c r="M61" s="446"/>
      <c r="N61" s="446"/>
      <c r="O61" s="446"/>
      <c r="P61" s="446"/>
      <c r="Q61" s="446"/>
      <c r="R61" s="446"/>
      <c r="S61" s="446"/>
      <c r="T61" s="453"/>
    </row>
    <row r="62" spans="2:20" x14ac:dyDescent="0.25">
      <c r="B62" s="444"/>
      <c r="C62" s="450"/>
      <c r="D62" s="95"/>
      <c r="E62" s="310"/>
      <c r="F62" s="341"/>
      <c r="G62" s="447"/>
      <c r="H62" s="447"/>
      <c r="I62" s="447"/>
      <c r="J62" s="447"/>
      <c r="K62" s="447"/>
      <c r="L62" s="447"/>
      <c r="M62" s="447"/>
      <c r="N62" s="447"/>
      <c r="O62" s="447"/>
      <c r="P62" s="447"/>
      <c r="Q62" s="447"/>
      <c r="R62" s="447"/>
      <c r="S62" s="447"/>
      <c r="T62" s="454"/>
    </row>
    <row r="63" spans="2:20" x14ac:dyDescent="0.25">
      <c r="B63" s="444"/>
      <c r="C63" s="450"/>
      <c r="D63" s="90" t="s">
        <v>462</v>
      </c>
      <c r="E63" s="91" t="s">
        <v>463</v>
      </c>
      <c r="F63" s="92" t="s">
        <v>464</v>
      </c>
      <c r="G63" s="447"/>
      <c r="H63" s="447"/>
      <c r="I63" s="447"/>
      <c r="J63" s="447"/>
      <c r="K63" s="447"/>
      <c r="L63" s="447"/>
      <c r="M63" s="447"/>
      <c r="N63" s="447"/>
      <c r="O63" s="447"/>
      <c r="P63" s="447"/>
      <c r="Q63" s="447"/>
      <c r="R63" s="447"/>
      <c r="S63" s="447"/>
      <c r="T63" s="454"/>
    </row>
    <row r="64" spans="2:20" ht="13.8" customHeight="1" thickBot="1" x14ac:dyDescent="0.3">
      <c r="B64" s="445"/>
      <c r="C64" s="451"/>
      <c r="D64" s="96"/>
      <c r="E64" s="311"/>
      <c r="F64" s="349"/>
      <c r="G64" s="448"/>
      <c r="H64" s="448"/>
      <c r="I64" s="448"/>
      <c r="J64" s="448"/>
      <c r="K64" s="448"/>
      <c r="L64" s="448"/>
      <c r="M64" s="448"/>
      <c r="N64" s="448"/>
      <c r="O64" s="448"/>
      <c r="P64" s="448"/>
      <c r="Q64" s="448"/>
      <c r="R64" s="448"/>
      <c r="S64" s="448"/>
      <c r="T64" s="455"/>
    </row>
    <row r="65" spans="2:20" ht="13.8" customHeight="1" thickTop="1" x14ac:dyDescent="0.25">
      <c r="B65" s="452">
        <v>16</v>
      </c>
      <c r="C65" s="449"/>
      <c r="D65" s="97"/>
      <c r="E65" s="97"/>
      <c r="F65" s="98"/>
      <c r="G65" s="446"/>
      <c r="H65" s="446"/>
      <c r="I65" s="446"/>
      <c r="J65" s="446"/>
      <c r="K65" s="446"/>
      <c r="L65" s="446"/>
      <c r="M65" s="446"/>
      <c r="N65" s="446"/>
      <c r="O65" s="446"/>
      <c r="P65" s="446"/>
      <c r="Q65" s="446"/>
      <c r="R65" s="446"/>
      <c r="S65" s="446"/>
      <c r="T65" s="453"/>
    </row>
    <row r="66" spans="2:20" ht="13.8" customHeight="1" thickBot="1" x14ac:dyDescent="0.3">
      <c r="B66" s="444"/>
      <c r="C66" s="450"/>
      <c r="D66" s="99"/>
      <c r="E66" s="312"/>
      <c r="F66" s="342"/>
      <c r="G66" s="447"/>
      <c r="H66" s="447"/>
      <c r="I66" s="447"/>
      <c r="J66" s="447"/>
      <c r="K66" s="447"/>
      <c r="L66" s="447"/>
      <c r="M66" s="447"/>
      <c r="N66" s="447"/>
      <c r="O66" s="447"/>
      <c r="P66" s="447"/>
      <c r="Q66" s="447"/>
      <c r="R66" s="447"/>
      <c r="S66" s="447"/>
      <c r="T66" s="454"/>
    </row>
    <row r="67" spans="2:20" ht="13.8" customHeight="1" thickTop="1" x14ac:dyDescent="0.25">
      <c r="B67" s="444"/>
      <c r="C67" s="450"/>
      <c r="D67" s="90" t="s">
        <v>462</v>
      </c>
      <c r="E67" s="91" t="s">
        <v>463</v>
      </c>
      <c r="F67" s="92" t="s">
        <v>464</v>
      </c>
      <c r="G67" s="447"/>
      <c r="H67" s="447"/>
      <c r="I67" s="447"/>
      <c r="J67" s="447"/>
      <c r="K67" s="447"/>
      <c r="L67" s="447"/>
      <c r="M67" s="447"/>
      <c r="N67" s="447"/>
      <c r="O67" s="447"/>
      <c r="P67" s="447"/>
      <c r="Q67" s="447"/>
      <c r="R67" s="447"/>
      <c r="S67" s="447"/>
      <c r="T67" s="454"/>
    </row>
    <row r="68" spans="2:20" ht="13.8" customHeight="1" thickBot="1" x14ac:dyDescent="0.3">
      <c r="B68" s="445"/>
      <c r="C68" s="451"/>
      <c r="D68" s="99"/>
      <c r="E68" s="312"/>
      <c r="F68" s="350"/>
      <c r="G68" s="448"/>
      <c r="H68" s="448"/>
      <c r="I68" s="448"/>
      <c r="J68" s="448"/>
      <c r="K68" s="448"/>
      <c r="L68" s="448"/>
      <c r="M68" s="448"/>
      <c r="N68" s="448"/>
      <c r="O68" s="448"/>
      <c r="P68" s="448"/>
      <c r="Q68" s="448"/>
      <c r="R68" s="448"/>
      <c r="S68" s="448"/>
      <c r="T68" s="455"/>
    </row>
    <row r="69" spans="2:20" ht="13.8" customHeight="1" thickTop="1" x14ac:dyDescent="0.25">
      <c r="B69" s="443">
        <v>17</v>
      </c>
      <c r="C69" s="456"/>
      <c r="D69" s="93"/>
      <c r="E69" s="93"/>
      <c r="F69" s="94"/>
      <c r="G69" s="446"/>
      <c r="H69" s="446"/>
      <c r="I69" s="446"/>
      <c r="J69" s="446"/>
      <c r="K69" s="446"/>
      <c r="L69" s="446"/>
      <c r="M69" s="446"/>
      <c r="N69" s="446"/>
      <c r="O69" s="446"/>
      <c r="P69" s="446"/>
      <c r="Q69" s="446"/>
      <c r="R69" s="446"/>
      <c r="S69" s="446"/>
      <c r="T69" s="453"/>
    </row>
    <row r="70" spans="2:20" x14ac:dyDescent="0.25">
      <c r="B70" s="444"/>
      <c r="C70" s="450"/>
      <c r="D70" s="95"/>
      <c r="E70" s="310"/>
      <c r="F70" s="341"/>
      <c r="G70" s="447"/>
      <c r="H70" s="447"/>
      <c r="I70" s="447"/>
      <c r="J70" s="447"/>
      <c r="K70" s="447"/>
      <c r="L70" s="447"/>
      <c r="M70" s="447"/>
      <c r="N70" s="447"/>
      <c r="O70" s="447"/>
      <c r="P70" s="447"/>
      <c r="Q70" s="447"/>
      <c r="R70" s="447"/>
      <c r="S70" s="447"/>
      <c r="T70" s="454"/>
    </row>
    <row r="71" spans="2:20" x14ac:dyDescent="0.25">
      <c r="B71" s="444"/>
      <c r="C71" s="450"/>
      <c r="D71" s="90" t="s">
        <v>462</v>
      </c>
      <c r="E71" s="91" t="s">
        <v>463</v>
      </c>
      <c r="F71" s="92" t="s">
        <v>464</v>
      </c>
      <c r="G71" s="447"/>
      <c r="H71" s="447"/>
      <c r="I71" s="447"/>
      <c r="J71" s="447"/>
      <c r="K71" s="447"/>
      <c r="L71" s="447"/>
      <c r="M71" s="447"/>
      <c r="N71" s="447"/>
      <c r="O71" s="447"/>
      <c r="P71" s="447"/>
      <c r="Q71" s="447"/>
      <c r="R71" s="447"/>
      <c r="S71" s="447"/>
      <c r="T71" s="454"/>
    </row>
    <row r="72" spans="2:20" ht="13.8" customHeight="1" thickBot="1" x14ac:dyDescent="0.3">
      <c r="B72" s="445"/>
      <c r="C72" s="451"/>
      <c r="D72" s="96"/>
      <c r="E72" s="311"/>
      <c r="F72" s="349"/>
      <c r="G72" s="448"/>
      <c r="H72" s="448"/>
      <c r="I72" s="448"/>
      <c r="J72" s="448"/>
      <c r="K72" s="448"/>
      <c r="L72" s="448"/>
      <c r="M72" s="448"/>
      <c r="N72" s="448"/>
      <c r="O72" s="448"/>
      <c r="P72" s="448"/>
      <c r="Q72" s="448"/>
      <c r="R72" s="448"/>
      <c r="S72" s="448"/>
      <c r="T72" s="455"/>
    </row>
    <row r="73" spans="2:20" ht="13.8" customHeight="1" thickTop="1" x14ac:dyDescent="0.25">
      <c r="B73" s="452">
        <v>18</v>
      </c>
      <c r="C73" s="449"/>
      <c r="D73" s="97"/>
      <c r="E73" s="97"/>
      <c r="F73" s="98"/>
      <c r="G73" s="446"/>
      <c r="H73" s="446"/>
      <c r="I73" s="446"/>
      <c r="J73" s="446"/>
      <c r="K73" s="446"/>
      <c r="L73" s="446"/>
      <c r="M73" s="446"/>
      <c r="N73" s="446"/>
      <c r="O73" s="446"/>
      <c r="P73" s="446"/>
      <c r="Q73" s="446"/>
      <c r="R73" s="446"/>
      <c r="S73" s="446"/>
      <c r="T73" s="453"/>
    </row>
    <row r="74" spans="2:20" ht="13.8" customHeight="1" thickBot="1" x14ac:dyDescent="0.3">
      <c r="B74" s="444"/>
      <c r="C74" s="450"/>
      <c r="D74" s="99"/>
      <c r="E74" s="312"/>
      <c r="F74" s="342"/>
      <c r="G74" s="447"/>
      <c r="H74" s="447"/>
      <c r="I74" s="447"/>
      <c r="J74" s="447"/>
      <c r="K74" s="447"/>
      <c r="L74" s="447"/>
      <c r="M74" s="447"/>
      <c r="N74" s="447"/>
      <c r="O74" s="447"/>
      <c r="P74" s="447"/>
      <c r="Q74" s="447"/>
      <c r="R74" s="447"/>
      <c r="S74" s="447"/>
      <c r="T74" s="454"/>
    </row>
    <row r="75" spans="2:20" ht="13.8" customHeight="1" thickTop="1" x14ac:dyDescent="0.25">
      <c r="B75" s="444"/>
      <c r="C75" s="450"/>
      <c r="D75" s="90" t="s">
        <v>462</v>
      </c>
      <c r="E75" s="91" t="s">
        <v>463</v>
      </c>
      <c r="F75" s="92" t="s">
        <v>464</v>
      </c>
      <c r="G75" s="447"/>
      <c r="H75" s="447"/>
      <c r="I75" s="447"/>
      <c r="J75" s="447"/>
      <c r="K75" s="447"/>
      <c r="L75" s="447"/>
      <c r="M75" s="447"/>
      <c r="N75" s="447"/>
      <c r="O75" s="447"/>
      <c r="P75" s="447"/>
      <c r="Q75" s="447"/>
      <c r="R75" s="447"/>
      <c r="S75" s="447"/>
      <c r="T75" s="454"/>
    </row>
    <row r="76" spans="2:20" ht="13.8" customHeight="1" thickBot="1" x14ac:dyDescent="0.3">
      <c r="B76" s="445"/>
      <c r="C76" s="451"/>
      <c r="D76" s="99"/>
      <c r="E76" s="312"/>
      <c r="F76" s="350"/>
      <c r="G76" s="448"/>
      <c r="H76" s="448"/>
      <c r="I76" s="448"/>
      <c r="J76" s="448"/>
      <c r="K76" s="448"/>
      <c r="L76" s="448"/>
      <c r="M76" s="448"/>
      <c r="N76" s="448"/>
      <c r="O76" s="448"/>
      <c r="P76" s="448"/>
      <c r="Q76" s="448"/>
      <c r="R76" s="448"/>
      <c r="S76" s="448"/>
      <c r="T76" s="455"/>
    </row>
    <row r="77" spans="2:20" ht="13.8" customHeight="1" thickTop="1" x14ac:dyDescent="0.25">
      <c r="B77" s="443">
        <v>19</v>
      </c>
      <c r="C77" s="456"/>
      <c r="D77" s="93"/>
      <c r="E77" s="93"/>
      <c r="F77" s="94"/>
      <c r="G77" s="446"/>
      <c r="H77" s="446"/>
      <c r="I77" s="446"/>
      <c r="J77" s="446"/>
      <c r="K77" s="446"/>
      <c r="L77" s="446"/>
      <c r="M77" s="446"/>
      <c r="N77" s="446"/>
      <c r="O77" s="446"/>
      <c r="P77" s="446"/>
      <c r="Q77" s="446"/>
      <c r="R77" s="446"/>
      <c r="S77" s="446"/>
      <c r="T77" s="453"/>
    </row>
    <row r="78" spans="2:20" x14ac:dyDescent="0.25">
      <c r="B78" s="444"/>
      <c r="C78" s="450"/>
      <c r="D78" s="95"/>
      <c r="E78" s="310"/>
      <c r="F78" s="341"/>
      <c r="G78" s="447"/>
      <c r="H78" s="447"/>
      <c r="I78" s="447"/>
      <c r="J78" s="447"/>
      <c r="K78" s="447"/>
      <c r="L78" s="447"/>
      <c r="M78" s="447"/>
      <c r="N78" s="447"/>
      <c r="O78" s="447"/>
      <c r="P78" s="447"/>
      <c r="Q78" s="447"/>
      <c r="R78" s="447"/>
      <c r="S78" s="447"/>
      <c r="T78" s="454"/>
    </row>
    <row r="79" spans="2:20" x14ac:dyDescent="0.25">
      <c r="B79" s="444"/>
      <c r="C79" s="450"/>
      <c r="D79" s="90" t="s">
        <v>462</v>
      </c>
      <c r="E79" s="91" t="s">
        <v>463</v>
      </c>
      <c r="F79" s="92" t="s">
        <v>464</v>
      </c>
      <c r="G79" s="447"/>
      <c r="H79" s="447"/>
      <c r="I79" s="447"/>
      <c r="J79" s="447"/>
      <c r="K79" s="447"/>
      <c r="L79" s="447"/>
      <c r="M79" s="447"/>
      <c r="N79" s="447"/>
      <c r="O79" s="447"/>
      <c r="P79" s="447"/>
      <c r="Q79" s="447"/>
      <c r="R79" s="447"/>
      <c r="S79" s="447"/>
      <c r="T79" s="454"/>
    </row>
    <row r="80" spans="2:20" ht="13.8" customHeight="1" thickBot="1" x14ac:dyDescent="0.3">
      <c r="B80" s="445"/>
      <c r="C80" s="451"/>
      <c r="D80" s="96"/>
      <c r="E80" s="311"/>
      <c r="F80" s="349"/>
      <c r="G80" s="448"/>
      <c r="H80" s="448"/>
      <c r="I80" s="448"/>
      <c r="J80" s="448"/>
      <c r="K80" s="448"/>
      <c r="L80" s="448"/>
      <c r="M80" s="448"/>
      <c r="N80" s="448"/>
      <c r="O80" s="448"/>
      <c r="P80" s="448"/>
      <c r="Q80" s="448"/>
      <c r="R80" s="448"/>
      <c r="S80" s="448"/>
      <c r="T80" s="455"/>
    </row>
    <row r="81" spans="2:20" ht="13.8" customHeight="1" thickTop="1" x14ac:dyDescent="0.25">
      <c r="B81" s="452">
        <v>20</v>
      </c>
      <c r="C81" s="449"/>
      <c r="D81" s="97"/>
      <c r="E81" s="97"/>
      <c r="F81" s="98"/>
      <c r="G81" s="446"/>
      <c r="H81" s="446"/>
      <c r="I81" s="446"/>
      <c r="J81" s="446"/>
      <c r="K81" s="446"/>
      <c r="L81" s="446"/>
      <c r="M81" s="446"/>
      <c r="N81" s="446"/>
      <c r="O81" s="446"/>
      <c r="P81" s="446"/>
      <c r="Q81" s="446"/>
      <c r="R81" s="446"/>
      <c r="S81" s="446"/>
      <c r="T81" s="453"/>
    </row>
    <row r="82" spans="2:20" ht="13.8" customHeight="1" thickBot="1" x14ac:dyDescent="0.3">
      <c r="B82" s="444"/>
      <c r="C82" s="450"/>
      <c r="D82" s="99"/>
      <c r="E82" s="312"/>
      <c r="F82" s="342"/>
      <c r="G82" s="447"/>
      <c r="H82" s="447"/>
      <c r="I82" s="447"/>
      <c r="J82" s="447"/>
      <c r="K82" s="447"/>
      <c r="L82" s="447"/>
      <c r="M82" s="447"/>
      <c r="N82" s="447"/>
      <c r="O82" s="447"/>
      <c r="P82" s="447"/>
      <c r="Q82" s="447"/>
      <c r="R82" s="447"/>
      <c r="S82" s="447"/>
      <c r="T82" s="454"/>
    </row>
    <row r="83" spans="2:20" ht="13.8" customHeight="1" thickTop="1" x14ac:dyDescent="0.25">
      <c r="B83" s="444"/>
      <c r="C83" s="450"/>
      <c r="D83" s="90" t="s">
        <v>462</v>
      </c>
      <c r="E83" s="91" t="s">
        <v>463</v>
      </c>
      <c r="F83" s="92" t="s">
        <v>464</v>
      </c>
      <c r="G83" s="447"/>
      <c r="H83" s="447"/>
      <c r="I83" s="447"/>
      <c r="J83" s="447"/>
      <c r="K83" s="447"/>
      <c r="L83" s="447"/>
      <c r="M83" s="447"/>
      <c r="N83" s="447"/>
      <c r="O83" s="447"/>
      <c r="P83" s="447"/>
      <c r="Q83" s="447"/>
      <c r="R83" s="447"/>
      <c r="S83" s="447"/>
      <c r="T83" s="454"/>
    </row>
    <row r="84" spans="2:20" ht="13.8" customHeight="1" thickBot="1" x14ac:dyDescent="0.3">
      <c r="B84" s="445"/>
      <c r="C84" s="451"/>
      <c r="D84" s="99"/>
      <c r="E84" s="312"/>
      <c r="F84" s="350"/>
      <c r="G84" s="448"/>
      <c r="H84" s="448"/>
      <c r="I84" s="448"/>
      <c r="J84" s="448"/>
      <c r="K84" s="448"/>
      <c r="L84" s="448"/>
      <c r="M84" s="448"/>
      <c r="N84" s="448"/>
      <c r="O84" s="448"/>
      <c r="P84" s="448"/>
      <c r="Q84" s="448"/>
      <c r="R84" s="448"/>
      <c r="S84" s="448"/>
      <c r="T84" s="455"/>
    </row>
    <row r="85" spans="2:20" ht="13.8" customHeight="1" thickTop="1" x14ac:dyDescent="0.25">
      <c r="G85" s="158">
        <f t="shared" ref="G85:S85" si="0">COUNTIF(G5:G84,"X")</f>
        <v>0</v>
      </c>
      <c r="H85" s="158">
        <f t="shared" si="0"/>
        <v>2</v>
      </c>
      <c r="I85" s="158">
        <f t="shared" si="0"/>
        <v>2</v>
      </c>
      <c r="J85" s="158">
        <f t="shared" si="0"/>
        <v>2</v>
      </c>
      <c r="K85" s="158">
        <f t="shared" si="0"/>
        <v>2</v>
      </c>
      <c r="L85" s="158">
        <f t="shared" si="0"/>
        <v>2</v>
      </c>
      <c r="M85" s="158">
        <f t="shared" si="0"/>
        <v>2</v>
      </c>
      <c r="N85" s="158">
        <f t="shared" si="0"/>
        <v>2</v>
      </c>
      <c r="O85" s="158">
        <f t="shared" si="0"/>
        <v>0</v>
      </c>
      <c r="P85" s="158">
        <f t="shared" si="0"/>
        <v>0</v>
      </c>
      <c r="Q85" s="158">
        <f t="shared" si="0"/>
        <v>0</v>
      </c>
      <c r="R85" s="158">
        <f t="shared" si="0"/>
        <v>0</v>
      </c>
      <c r="S85" s="158">
        <f t="shared" si="0"/>
        <v>0</v>
      </c>
    </row>
    <row r="90" spans="2:20" hidden="1" x14ac:dyDescent="0.25">
      <c r="G90" s="167">
        <v>0</v>
      </c>
      <c r="H90" s="167">
        <v>1</v>
      </c>
      <c r="I90" s="167">
        <v>2</v>
      </c>
      <c r="J90" s="167">
        <v>3</v>
      </c>
      <c r="K90" s="167">
        <v>4</v>
      </c>
      <c r="L90" s="167">
        <v>5</v>
      </c>
      <c r="M90" s="167">
        <v>6</v>
      </c>
      <c r="N90" s="167">
        <v>7</v>
      </c>
      <c r="O90" s="167">
        <v>8</v>
      </c>
      <c r="P90" s="167">
        <v>9</v>
      </c>
      <c r="Q90" s="167">
        <v>10</v>
      </c>
      <c r="R90" s="167">
        <v>11</v>
      </c>
      <c r="S90" s="167">
        <v>12</v>
      </c>
    </row>
  </sheetData>
  <sheetProtection algorithmName="SHA-512" hashValue="m8Vq0aZs/HGD9PhoMx4CaIznIz8Eypy2vlmTVs8cZEID5yeUNxOHnrqqFxdQHfX97Z9jeNweuL+K9v+lyu2WRQ==" saltValue="OXkfM377JJ51ziMF4CjlbA==" spinCount="100000" sheet="1" objects="1" scenarios="1"/>
  <mergeCells count="334">
    <mergeCell ref="G81:G84"/>
    <mergeCell ref="L77:L80"/>
    <mergeCell ref="I81:I84"/>
    <mergeCell ref="M2:M3"/>
    <mergeCell ref="Q73:Q76"/>
    <mergeCell ref="C41:C44"/>
    <mergeCell ref="H73:H76"/>
    <mergeCell ref="L37:L40"/>
    <mergeCell ref="R21:R24"/>
    <mergeCell ref="O25:O28"/>
    <mergeCell ref="H45:H48"/>
    <mergeCell ref="R45:R48"/>
    <mergeCell ref="J45:J48"/>
    <mergeCell ref="G49:G52"/>
    <mergeCell ref="L45:L48"/>
    <mergeCell ref="G29:G32"/>
    <mergeCell ref="I29:I32"/>
    <mergeCell ref="R2:R3"/>
    <mergeCell ref="J2:J3"/>
    <mergeCell ref="L2:L3"/>
    <mergeCell ref="L65:L68"/>
    <mergeCell ref="G13:G16"/>
    <mergeCell ref="L5:L8"/>
    <mergeCell ref="N5:N8"/>
    <mergeCell ref="G5:G8"/>
    <mergeCell ref="I5:I8"/>
    <mergeCell ref="P57:P60"/>
    <mergeCell ref="M41:M44"/>
    <mergeCell ref="L9:L12"/>
    <mergeCell ref="N9:N12"/>
    <mergeCell ref="J17:J20"/>
    <mergeCell ref="O13:O16"/>
    <mergeCell ref="K37:K40"/>
    <mergeCell ref="O41:O44"/>
    <mergeCell ref="N45:N48"/>
    <mergeCell ref="I49:I52"/>
    <mergeCell ref="K21:K24"/>
    <mergeCell ref="H25:H28"/>
    <mergeCell ref="K9:K12"/>
    <mergeCell ref="M37:M40"/>
    <mergeCell ref="L21:L24"/>
    <mergeCell ref="H29:H32"/>
    <mergeCell ref="J29:J32"/>
    <mergeCell ref="J37:J40"/>
    <mergeCell ref="I21:I24"/>
    <mergeCell ref="G61:G64"/>
    <mergeCell ref="I61:I64"/>
    <mergeCell ref="I77:I80"/>
    <mergeCell ref="J25:J28"/>
    <mergeCell ref="C77:C80"/>
    <mergeCell ref="R77:R80"/>
    <mergeCell ref="B73:B76"/>
    <mergeCell ref="G69:G72"/>
    <mergeCell ref="B17:B20"/>
    <mergeCell ref="R49:R52"/>
    <mergeCell ref="G73:G76"/>
    <mergeCell ref="L69:L72"/>
    <mergeCell ref="I73:I76"/>
    <mergeCell ref="N69:N72"/>
    <mergeCell ref="K73:K76"/>
    <mergeCell ref="B45:B48"/>
    <mergeCell ref="R29:R32"/>
    <mergeCell ref="Q57:Q60"/>
    <mergeCell ref="K61:K64"/>
    <mergeCell ref="C61:C64"/>
    <mergeCell ref="M61:M64"/>
    <mergeCell ref="B33:B36"/>
    <mergeCell ref="N65:N68"/>
    <mergeCell ref="C69:C72"/>
    <mergeCell ref="B77:B80"/>
    <mergeCell ref="C45:C48"/>
    <mergeCell ref="B29:B32"/>
    <mergeCell ref="G65:G68"/>
    <mergeCell ref="K49:K52"/>
    <mergeCell ref="R81:R84"/>
    <mergeCell ref="S49:S52"/>
    <mergeCell ref="G25:G28"/>
    <mergeCell ref="O57:O60"/>
    <mergeCell ref="L61:L64"/>
    <mergeCell ref="K53:K56"/>
    <mergeCell ref="M53:M56"/>
    <mergeCell ref="N41:N44"/>
    <mergeCell ref="P41:P44"/>
    <mergeCell ref="K45:K48"/>
    <mergeCell ref="S77:S80"/>
    <mergeCell ref="P49:P52"/>
    <mergeCell ref="S81:S84"/>
    <mergeCell ref="J81:J84"/>
    <mergeCell ref="K29:K32"/>
    <mergeCell ref="O33:O36"/>
    <mergeCell ref="P65:P68"/>
    <mergeCell ref="R65:R68"/>
    <mergeCell ref="M69:M72"/>
    <mergeCell ref="P69:P72"/>
    <mergeCell ref="S65:S68"/>
    <mergeCell ref="S61:S64"/>
    <mergeCell ref="L73:L76"/>
    <mergeCell ref="N73:N76"/>
    <mergeCell ref="T33:T36"/>
    <mergeCell ref="T49:T52"/>
    <mergeCell ref="R13:R16"/>
    <mergeCell ref="O77:O80"/>
    <mergeCell ref="T29:T32"/>
    <mergeCell ref="Q33:Q36"/>
    <mergeCell ref="L53:L56"/>
    <mergeCell ref="N53:N56"/>
    <mergeCell ref="T73:T76"/>
    <mergeCell ref="M45:M48"/>
    <mergeCell ref="P33:P36"/>
    <mergeCell ref="O61:O64"/>
    <mergeCell ref="S25:S28"/>
    <mergeCell ref="O69:O72"/>
    <mergeCell ref="T69:T72"/>
    <mergeCell ref="M25:M28"/>
    <mergeCell ref="S53:S56"/>
    <mergeCell ref="N57:N60"/>
    <mergeCell ref="T77:T80"/>
    <mergeCell ref="J73:J76"/>
    <mergeCell ref="J77:J80"/>
    <mergeCell ref="T81:T84"/>
    <mergeCell ref="L81:L84"/>
    <mergeCell ref="M73:M76"/>
    <mergeCell ref="N77:N80"/>
    <mergeCell ref="P77:P80"/>
    <mergeCell ref="M81:M84"/>
    <mergeCell ref="K81:K84"/>
    <mergeCell ref="Q77:Q80"/>
    <mergeCell ref="N81:N84"/>
    <mergeCell ref="P81:P84"/>
    <mergeCell ref="C5:C8"/>
    <mergeCell ref="R57:R60"/>
    <mergeCell ref="T57:T60"/>
    <mergeCell ref="S13:S16"/>
    <mergeCell ref="N17:N20"/>
    <mergeCell ref="P17:P20"/>
    <mergeCell ref="O45:O48"/>
    <mergeCell ref="C21:C24"/>
    <mergeCell ref="H57:H60"/>
    <mergeCell ref="C9:C12"/>
    <mergeCell ref="M9:M12"/>
    <mergeCell ref="O9:O12"/>
    <mergeCell ref="C37:C40"/>
    <mergeCell ref="S5:S8"/>
    <mergeCell ref="R37:R40"/>
    <mergeCell ref="M21:M24"/>
    <mergeCell ref="O21:O24"/>
    <mergeCell ref="R33:R36"/>
    <mergeCell ref="J53:J56"/>
    <mergeCell ref="G57:G60"/>
    <mergeCell ref="I57:I60"/>
    <mergeCell ref="C17:C20"/>
    <mergeCell ref="H13:H16"/>
    <mergeCell ref="G41:G44"/>
    <mergeCell ref="T2:T4"/>
    <mergeCell ref="P9:P12"/>
    <mergeCell ref="O37:O40"/>
    <mergeCell ref="Q37:Q40"/>
    <mergeCell ref="T25:T28"/>
    <mergeCell ref="H49:H52"/>
    <mergeCell ref="J49:J52"/>
    <mergeCell ref="P21:P24"/>
    <mergeCell ref="G33:G36"/>
    <mergeCell ref="L29:L32"/>
    <mergeCell ref="I33:I36"/>
    <mergeCell ref="N29:N32"/>
    <mergeCell ref="H9:H12"/>
    <mergeCell ref="J9:J12"/>
    <mergeCell ref="L49:L52"/>
    <mergeCell ref="N49:N52"/>
    <mergeCell ref="P29:P32"/>
    <mergeCell ref="K33:K36"/>
    <mergeCell ref="T5:T8"/>
    <mergeCell ref="Q49:Q52"/>
    <mergeCell ref="J21:J24"/>
    <mergeCell ref="S2:S3"/>
    <mergeCell ref="O2:O3"/>
    <mergeCell ref="Q2:Q3"/>
    <mergeCell ref="N2:N3"/>
    <mergeCell ref="P2:P3"/>
    <mergeCell ref="H2:H3"/>
    <mergeCell ref="J65:J68"/>
    <mergeCell ref="G37:G40"/>
    <mergeCell ref="M13:M16"/>
    <mergeCell ref="P53:P56"/>
    <mergeCell ref="K57:K60"/>
    <mergeCell ref="M57:M60"/>
    <mergeCell ref="P45:P48"/>
    <mergeCell ref="H33:H36"/>
    <mergeCell ref="J13:J16"/>
    <mergeCell ref="G17:G20"/>
    <mergeCell ref="L13:L16"/>
    <mergeCell ref="G45:G48"/>
    <mergeCell ref="G2:G3"/>
    <mergeCell ref="I2:I3"/>
    <mergeCell ref="L25:L28"/>
    <mergeCell ref="I65:I68"/>
    <mergeCell ref="K65:K68"/>
    <mergeCell ref="I25:I28"/>
    <mergeCell ref="N61:N64"/>
    <mergeCell ref="P61:P64"/>
    <mergeCell ref="I41:I44"/>
    <mergeCell ref="H65:H68"/>
    <mergeCell ref="O49:O52"/>
    <mergeCell ref="T45:T48"/>
    <mergeCell ref="Q29:Q32"/>
    <mergeCell ref="B57:B60"/>
    <mergeCell ref="G53:G56"/>
    <mergeCell ref="B81:B84"/>
    <mergeCell ref="C49:C52"/>
    <mergeCell ref="C29:C32"/>
    <mergeCell ref="O73:O76"/>
    <mergeCell ref="G77:G80"/>
    <mergeCell ref="C81:C84"/>
    <mergeCell ref="B49:B52"/>
    <mergeCell ref="S29:S32"/>
    <mergeCell ref="S57:S60"/>
    <mergeCell ref="R41:R44"/>
    <mergeCell ref="K41:K44"/>
    <mergeCell ref="I53:I56"/>
    <mergeCell ref="L41:L44"/>
    <mergeCell ref="S37:S40"/>
    <mergeCell ref="Q45:Q48"/>
    <mergeCell ref="Q53:Q56"/>
    <mergeCell ref="L57:L60"/>
    <mergeCell ref="T65:T68"/>
    <mergeCell ref="B13:B16"/>
    <mergeCell ref="T61:T64"/>
    <mergeCell ref="S33:S36"/>
    <mergeCell ref="G9:G12"/>
    <mergeCell ref="I9:I12"/>
    <mergeCell ref="H37:H40"/>
    <mergeCell ref="M33:M36"/>
    <mergeCell ref="K25:K28"/>
    <mergeCell ref="Q41:Q44"/>
    <mergeCell ref="R53:R56"/>
    <mergeCell ref="S41:S44"/>
    <mergeCell ref="R9:R12"/>
    <mergeCell ref="H61:H64"/>
    <mergeCell ref="Q9:Q12"/>
    <mergeCell ref="S9:S12"/>
    <mergeCell ref="T41:T44"/>
    <mergeCell ref="R25:R28"/>
    <mergeCell ref="M17:M20"/>
    <mergeCell ref="O17:O20"/>
    <mergeCell ref="T13:T16"/>
    <mergeCell ref="Q17:Q20"/>
    <mergeCell ref="Q25:Q28"/>
    <mergeCell ref="Q61:Q64"/>
    <mergeCell ref="B21:B24"/>
    <mergeCell ref="J69:J72"/>
    <mergeCell ref="P37:P40"/>
    <mergeCell ref="B65:B68"/>
    <mergeCell ref="S45:S48"/>
    <mergeCell ref="O81:O84"/>
    <mergeCell ref="K2:K3"/>
    <mergeCell ref="M65:M68"/>
    <mergeCell ref="R17:R20"/>
    <mergeCell ref="B9:B12"/>
    <mergeCell ref="O65:O68"/>
    <mergeCell ref="B69:B72"/>
    <mergeCell ref="B25:B28"/>
    <mergeCell ref="J33:J36"/>
    <mergeCell ref="C53:C56"/>
    <mergeCell ref="H41:H44"/>
    <mergeCell ref="H53:H56"/>
    <mergeCell ref="B53:B56"/>
    <mergeCell ref="B5:B8"/>
    <mergeCell ref="B37:B40"/>
    <mergeCell ref="C33:C36"/>
    <mergeCell ref="I13:I16"/>
    <mergeCell ref="J57:J60"/>
    <mergeCell ref="C65:C68"/>
    <mergeCell ref="H17:H20"/>
    <mergeCell ref="H77:H80"/>
    <mergeCell ref="R61:R64"/>
    <mergeCell ref="J61:J64"/>
    <mergeCell ref="N21:N24"/>
    <mergeCell ref="M49:M52"/>
    <mergeCell ref="C13:C16"/>
    <mergeCell ref="P5:P8"/>
    <mergeCell ref="H5:H8"/>
    <mergeCell ref="S17:S20"/>
    <mergeCell ref="C25:C28"/>
    <mergeCell ref="H21:H24"/>
    <mergeCell ref="G21:G24"/>
    <mergeCell ref="O53:O56"/>
    <mergeCell ref="O5:O8"/>
    <mergeCell ref="I45:I48"/>
    <mergeCell ref="Q5:Q8"/>
    <mergeCell ref="O29:O32"/>
    <mergeCell ref="L33:L36"/>
    <mergeCell ref="I37:I40"/>
    <mergeCell ref="N33:N36"/>
    <mergeCell ref="K13:K16"/>
    <mergeCell ref="M29:M32"/>
    <mergeCell ref="C73:C76"/>
    <mergeCell ref="R69:R72"/>
    <mergeCell ref="N37:N40"/>
    <mergeCell ref="R5:R8"/>
    <mergeCell ref="J5:J8"/>
    <mergeCell ref="Q65:Q68"/>
    <mergeCell ref="T53:T56"/>
    <mergeCell ref="T9:T12"/>
    <mergeCell ref="T37:T40"/>
    <mergeCell ref="T17:T20"/>
    <mergeCell ref="J41:J44"/>
    <mergeCell ref="K5:K8"/>
    <mergeCell ref="M5:M8"/>
    <mergeCell ref="L17:L20"/>
    <mergeCell ref="T21:T24"/>
    <mergeCell ref="B61:B64"/>
    <mergeCell ref="S73:S76"/>
    <mergeCell ref="H69:H72"/>
    <mergeCell ref="Q81:Q84"/>
    <mergeCell ref="I17:I20"/>
    <mergeCell ref="N13:N16"/>
    <mergeCell ref="P13:P16"/>
    <mergeCell ref="K17:K20"/>
    <mergeCell ref="K77:K80"/>
    <mergeCell ref="H81:H84"/>
    <mergeCell ref="M77:M80"/>
    <mergeCell ref="C57:C60"/>
    <mergeCell ref="P73:P76"/>
    <mergeCell ref="R73:R76"/>
    <mergeCell ref="B41:B44"/>
    <mergeCell ref="Q21:Q24"/>
    <mergeCell ref="N25:N28"/>
    <mergeCell ref="S21:S24"/>
    <mergeCell ref="P25:P28"/>
    <mergeCell ref="Q69:Q72"/>
    <mergeCell ref="S69:S72"/>
    <mergeCell ref="I69:I72"/>
    <mergeCell ref="K69:K72"/>
    <mergeCell ref="Q13:Q16"/>
  </mergeCells>
  <conditionalFormatting sqref="G5:S8 G13:S16 G21:S24 G29:S32 G37:S40 G45:S48 G53:S56 G61:S64 G69:S72 G77:S80">
    <cfRule type="cellIs" dxfId="65" priority="1" stopIfTrue="1" operator="equal">
      <formula>""</formula>
    </cfRule>
    <cfRule type="cellIs" dxfId="64" priority="2" stopIfTrue="1" operator="equal">
      <formula>"X"</formula>
    </cfRule>
  </conditionalFormatting>
  <conditionalFormatting sqref="G9:S12 G17:S20 G25:S28 G33:S36 G41:S44 G49:S52 G57:S60 G65:S68 G73:S76 G81:S84">
    <cfRule type="cellIs" dxfId="63" priority="3" stopIfTrue="1" operator="equal">
      <formula>""</formula>
    </cfRule>
    <cfRule type="cellIs" dxfId="62" priority="4" stopIfTrue="1" operator="equal">
      <formula>"X"</formula>
    </cfRule>
  </conditionalFormatting>
  <dataValidations count="5">
    <dataValidation type="date" operator="greaterThan" allowBlank="1" showInputMessage="1" showErrorMessage="1" error="Please enter a valid date." sqref="F6 F10 F18 F22 F26 F30 F34 F38 F42 F46 F50 F54 F58 F62 F66 F70 F74 F78 F82" xr:uid="{00000000-0002-0000-0900-000000000000}">
      <formula1>36526</formula1>
    </dataValidation>
    <dataValidation type="whole" operator="greaterThan" allowBlank="1" showInputMessage="1" showErrorMessage="1" error="Enter the membership number." sqref="F5 F21 F29 F37 F45 F53 F61 F69 F77" xr:uid="{00000000-0002-0000-0900-000001000000}">
      <formula1>0</formula1>
    </dataValidation>
    <dataValidation operator="greaterThan" allowBlank="1" showInputMessage="1" showErrorMessage="1" error="Enter an amount greater than zero." sqref="F4" xr:uid="{00000000-0002-0000-0900-000002000000}"/>
    <dataValidation type="list" showInputMessage="1" showErrorMessage="1" errorTitle="Oops" error="Invalid Input!" prompt="X to Select" sqref="G5:S5 G9:S9 G13:S13 G17:S17 G21:S21 G25:S25 G29:S29 G33:S33 G37:S37 G41:S41 G45:S45 G49:S49 G53:S53 G57:S57 G61:S61 G65:S65 G69:S69 G73:S73 G77:S77 G81:S81" xr:uid="{00000000-0002-0000-0900-000003000000}">
      <formula1>$Z$1:$Z$2</formula1>
    </dataValidation>
    <dataValidation operator="greaterThan" allowBlank="1" showInputMessage="1" showErrorMessage="1" error="Please enter a valid date." sqref="F7:F8 F11:F12 F15:F16 F19:F20 F23:F24 F27:F28 F31:F32 F35:F36 F39:F40 F43:F44 F47:F48 F51:F52 F55:F56 F59:F60 F63:F64 F67:F68 F71:F72 F75:F76 F79:F80 F83:F84" xr:uid="{00000000-0002-0000-0900-000004000000}"/>
  </dataValidations>
  <pageMargins left="0.75" right="0.75" top="1" bottom="1" header="0.5" footer="0.5"/>
  <pageSetup scale="54" orientation="landscape" blackAndWhite="1"/>
  <headerFooter alignWithMargins="0">
    <oddHeader>&amp;CTHE SOCIETY FOR CREATIVE ANACHRONISM, INC._x000D_Branch:   Kingdom of Northshield                                                  Year:        2010</oddHeader>
  </headerFooter>
  <rowBreaks count="2" manualBreakCount="2">
    <brk id="1" max="16383" man="1"/>
    <brk id="44" min="1" max="18" man="1"/>
  </rowBreaks>
  <colBreaks count="1" manualBreakCount="1">
    <brk id="20" max="1048575" man="1"/>
  </col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Z1000"/>
  <sheetViews>
    <sheetView workbookViewId="0">
      <selection sqref="A1:G1"/>
    </sheetView>
  </sheetViews>
  <sheetFormatPr defaultColWidth="12.6640625" defaultRowHeight="13.2" x14ac:dyDescent="0.25"/>
  <cols>
    <col min="1" max="1" width="4.33203125" customWidth="1"/>
    <col min="2" max="2" width="18.88671875" customWidth="1"/>
    <col min="3" max="3" width="24.88671875" customWidth="1"/>
    <col min="4" max="4" width="20.33203125" customWidth="1"/>
    <col min="5" max="5" width="25" customWidth="1"/>
    <col min="6" max="6" width="5.44140625" customWidth="1"/>
    <col min="7" max="7" width="10.6640625" customWidth="1"/>
    <col min="8" max="26" width="8.88671875" customWidth="1"/>
  </cols>
  <sheetData>
    <row r="1" spans="1:26" ht="45" customHeight="1" thickBot="1" x14ac:dyDescent="0.3">
      <c r="A1" s="461" t="s">
        <v>486</v>
      </c>
      <c r="B1" s="462"/>
      <c r="C1" s="462"/>
      <c r="D1" s="462"/>
      <c r="E1" s="462"/>
      <c r="F1" s="462"/>
      <c r="G1" s="462"/>
      <c r="H1" s="368"/>
      <c r="I1" s="368"/>
      <c r="J1" s="368"/>
      <c r="K1" s="368"/>
      <c r="L1" s="368"/>
      <c r="M1" s="368"/>
      <c r="N1" s="368"/>
      <c r="O1" s="368"/>
      <c r="P1" s="368"/>
      <c r="Q1" s="368"/>
      <c r="R1" s="368"/>
      <c r="S1" s="368"/>
      <c r="T1" s="368"/>
      <c r="U1" s="368"/>
      <c r="V1" s="368"/>
      <c r="W1" s="368"/>
      <c r="X1" s="368"/>
      <c r="Y1" s="368"/>
      <c r="Z1" s="368"/>
    </row>
    <row r="2" spans="1:26" ht="12.75" customHeight="1" x14ac:dyDescent="0.25">
      <c r="A2" s="369" t="s">
        <v>160</v>
      </c>
      <c r="B2" s="370" t="s">
        <v>487</v>
      </c>
      <c r="C2" s="370" t="s">
        <v>488</v>
      </c>
      <c r="D2" s="371" t="s">
        <v>489</v>
      </c>
      <c r="E2" s="372" t="str">
        <f t="shared" ref="E2:E6" si="0">$B2</f>
        <v>Jason Swain</v>
      </c>
      <c r="F2" s="373">
        <f t="shared" ref="F2:F6" si="1">IF(COUNTBLANK($P2)=1,$M2,$M2*-1)+IF(COUNTBLANK($U2)=1,$R2,$R2*-1)+IF(COUNTBLANK($AA2)=1,$X2,$X2*-1)+IF(COUNTBLANK($AF2)=1,$AC2,$AC2*-1)</f>
        <v>0</v>
      </c>
      <c r="G2" s="374">
        <v>106.49</v>
      </c>
    </row>
    <row r="3" spans="1:26" ht="12.75" customHeight="1" x14ac:dyDescent="0.25">
      <c r="A3" s="375" t="s">
        <v>160</v>
      </c>
      <c r="B3" s="376" t="s">
        <v>184</v>
      </c>
      <c r="C3" s="376" t="s">
        <v>490</v>
      </c>
      <c r="D3" s="377" t="s">
        <v>491</v>
      </c>
      <c r="E3" s="378" t="str">
        <f t="shared" si="0"/>
        <v>Boulder County Treasurer</v>
      </c>
      <c r="F3" s="379">
        <f t="shared" si="1"/>
        <v>0</v>
      </c>
      <c r="G3" s="380">
        <v>500</v>
      </c>
    </row>
    <row r="4" spans="1:26" ht="12.75" customHeight="1" x14ac:dyDescent="0.25">
      <c r="A4" s="375" t="s">
        <v>160</v>
      </c>
      <c r="B4" s="376" t="s">
        <v>184</v>
      </c>
      <c r="C4" s="376" t="s">
        <v>492</v>
      </c>
      <c r="D4" s="377" t="s">
        <v>493</v>
      </c>
      <c r="E4" s="378" t="str">
        <f t="shared" si="0"/>
        <v>Boulder County Treasurer</v>
      </c>
      <c r="F4" s="379">
        <f t="shared" si="1"/>
        <v>0</v>
      </c>
      <c r="G4" s="380">
        <v>125</v>
      </c>
    </row>
    <row r="5" spans="1:26" ht="12.75" customHeight="1" x14ac:dyDescent="0.3">
      <c r="A5" s="375" t="s">
        <v>160</v>
      </c>
      <c r="B5" s="376" t="s">
        <v>494</v>
      </c>
      <c r="C5" s="376" t="s">
        <v>495</v>
      </c>
      <c r="D5" s="377" t="s">
        <v>496</v>
      </c>
      <c r="E5" s="378" t="str">
        <f t="shared" si="0"/>
        <v>Jutta Greiner</v>
      </c>
      <c r="F5" s="379">
        <f t="shared" si="1"/>
        <v>0</v>
      </c>
      <c r="G5" s="380">
        <v>60</v>
      </c>
      <c r="H5" s="381" t="s">
        <v>497</v>
      </c>
    </row>
    <row r="6" spans="1:26" ht="12.75" customHeight="1" x14ac:dyDescent="0.25">
      <c r="A6" s="375" t="s">
        <v>160</v>
      </c>
      <c r="B6" s="376" t="s">
        <v>498</v>
      </c>
      <c r="C6" s="376" t="s">
        <v>499</v>
      </c>
      <c r="D6" s="377" t="s">
        <v>500</v>
      </c>
      <c r="E6" s="378" t="str">
        <f t="shared" si="0"/>
        <v>ldanach Studios</v>
      </c>
      <c r="F6" s="379">
        <f t="shared" si="1"/>
        <v>0</v>
      </c>
      <c r="G6" s="380">
        <v>237.5</v>
      </c>
    </row>
    <row r="7" spans="1:26" ht="12.75" customHeight="1" thickBot="1" x14ac:dyDescent="0.3"/>
    <row r="8" spans="1:26" ht="12.75" customHeight="1" x14ac:dyDescent="0.3">
      <c r="G8" s="374">
        <v>10650.84</v>
      </c>
      <c r="H8" s="381" t="s">
        <v>501</v>
      </c>
    </row>
    <row r="9" spans="1:26" ht="12.75" customHeight="1" x14ac:dyDescent="0.25"/>
    <row r="10" spans="1:26" ht="12.75" customHeight="1" x14ac:dyDescent="0.25"/>
    <row r="11" spans="1:26" ht="12.75" customHeight="1" x14ac:dyDescent="0.3">
      <c r="B11" s="381" t="s">
        <v>502</v>
      </c>
      <c r="C11" s="381" t="s">
        <v>503</v>
      </c>
      <c r="D11" s="381" t="s">
        <v>504</v>
      </c>
    </row>
    <row r="12" spans="1:26" ht="12.75" customHeight="1" x14ac:dyDescent="0.3">
      <c r="B12" s="382">
        <v>5000</v>
      </c>
      <c r="C12" s="382">
        <f>B12</f>
        <v>5000</v>
      </c>
      <c r="D12" s="381" t="s">
        <v>505</v>
      </c>
    </row>
    <row r="13" spans="1:26" ht="12.75" customHeight="1" x14ac:dyDescent="0.3">
      <c r="B13" s="382">
        <v>237.5</v>
      </c>
      <c r="C13" s="382">
        <f t="shared" ref="C13:C15" si="2">C12-B13</f>
        <v>4762.5</v>
      </c>
      <c r="D13" s="381" t="s">
        <v>506</v>
      </c>
    </row>
    <row r="14" spans="1:26" ht="12.75" customHeight="1" x14ac:dyDescent="0.3">
      <c r="B14" s="382">
        <v>1000</v>
      </c>
      <c r="C14" s="382">
        <f t="shared" si="2"/>
        <v>3762.5</v>
      </c>
      <c r="D14" s="381" t="s">
        <v>507</v>
      </c>
    </row>
    <row r="15" spans="1:26" ht="12.75" customHeight="1" x14ac:dyDescent="0.3">
      <c r="B15" s="382">
        <v>1471.7</v>
      </c>
      <c r="C15" s="382">
        <f t="shared" si="2"/>
        <v>2290.8000000000002</v>
      </c>
      <c r="D15" s="381" t="s">
        <v>508</v>
      </c>
    </row>
    <row r="16" spans="1:26" ht="12.75" customHeight="1" x14ac:dyDescent="0.3">
      <c r="B16" s="382"/>
      <c r="C16" s="382"/>
      <c r="D16" s="381" t="s">
        <v>509</v>
      </c>
    </row>
    <row r="17" spans="2:4" ht="12.75" customHeight="1" x14ac:dyDescent="0.3">
      <c r="C17" s="382">
        <v>2290.8000000000002</v>
      </c>
      <c r="D17" s="381" t="s">
        <v>510</v>
      </c>
    </row>
    <row r="18" spans="2:4" ht="12.75" customHeight="1" x14ac:dyDescent="0.25"/>
    <row r="19" spans="2:4" ht="12.75" customHeight="1" x14ac:dyDescent="0.25">
      <c r="B19" s="376" t="s">
        <v>511</v>
      </c>
      <c r="C19" s="376" t="s">
        <v>247</v>
      </c>
      <c r="D19" s="377" t="s">
        <v>512</v>
      </c>
    </row>
    <row r="20" spans="2:4" ht="12.75" customHeight="1" x14ac:dyDescent="0.25">
      <c r="B20" s="376" t="s">
        <v>277</v>
      </c>
      <c r="C20" s="376" t="s">
        <v>513</v>
      </c>
      <c r="D20" s="377" t="s">
        <v>514</v>
      </c>
    </row>
    <row r="21" spans="2:4" ht="12.75" customHeight="1" x14ac:dyDescent="0.25"/>
    <row r="22" spans="2:4" ht="12.75" customHeight="1" x14ac:dyDescent="0.25"/>
    <row r="23" spans="2:4" ht="12.75" customHeight="1" x14ac:dyDescent="0.25"/>
    <row r="24" spans="2:4" ht="12.75" customHeight="1" x14ac:dyDescent="0.25"/>
    <row r="25" spans="2:4" ht="12.75" customHeight="1" x14ac:dyDescent="0.25"/>
    <row r="26" spans="2:4" ht="12.75" customHeight="1" x14ac:dyDescent="0.25"/>
    <row r="27" spans="2:4" ht="12.75" customHeight="1" x14ac:dyDescent="0.25"/>
    <row r="28" spans="2:4" ht="12.75" customHeight="1" x14ac:dyDescent="0.25"/>
    <row r="29" spans="2:4" ht="12.75" customHeight="1" x14ac:dyDescent="0.25"/>
    <row r="30" spans="2:4" ht="12.75" customHeight="1" x14ac:dyDescent="0.25"/>
    <row r="31" spans="2:4" ht="12.75" customHeight="1" x14ac:dyDescent="0.25"/>
    <row r="32" spans="2:4" ht="12.75" customHeight="1" x14ac:dyDescent="0.25"/>
    <row r="33" customFormat="1" ht="12.75" customHeight="1" x14ac:dyDescent="0.25"/>
    <row r="34" customFormat="1" ht="12.75" customHeight="1" x14ac:dyDescent="0.25"/>
    <row r="35" customFormat="1" ht="12.75" customHeight="1" x14ac:dyDescent="0.25"/>
    <row r="36" customFormat="1" ht="12.75" customHeight="1" x14ac:dyDescent="0.25"/>
    <row r="37" customFormat="1" ht="12.75" customHeight="1" x14ac:dyDescent="0.25"/>
    <row r="38" customFormat="1" ht="12.75" customHeight="1" x14ac:dyDescent="0.25"/>
    <row r="39" customFormat="1" ht="12.75" customHeight="1" x14ac:dyDescent="0.25"/>
    <row r="40" customFormat="1" ht="12.75" customHeight="1" x14ac:dyDescent="0.25"/>
    <row r="41" customFormat="1" ht="12.75" customHeight="1" x14ac:dyDescent="0.25"/>
    <row r="42" customFormat="1" ht="12.75" customHeight="1" x14ac:dyDescent="0.25"/>
    <row r="43" customFormat="1" ht="12.75" customHeight="1" x14ac:dyDescent="0.25"/>
    <row r="44" customFormat="1" ht="12.75" customHeight="1" x14ac:dyDescent="0.25"/>
    <row r="45" customFormat="1" ht="12.75" customHeight="1" x14ac:dyDescent="0.25"/>
    <row r="46" customFormat="1" ht="12.75" customHeight="1" x14ac:dyDescent="0.25"/>
    <row r="47" customFormat="1" ht="12.75" customHeight="1" x14ac:dyDescent="0.25"/>
    <row r="48" customFormat="1" ht="12.75" customHeight="1" x14ac:dyDescent="0.25"/>
    <row r="49" customFormat="1" ht="12.75" customHeight="1" x14ac:dyDescent="0.25"/>
    <row r="50" customFormat="1" ht="12.75" customHeight="1" x14ac:dyDescent="0.25"/>
    <row r="51" customFormat="1" ht="12.75" customHeight="1" x14ac:dyDescent="0.25"/>
    <row r="52" customFormat="1" ht="12.75" customHeight="1" x14ac:dyDescent="0.25"/>
    <row r="53" customFormat="1" ht="12.75" customHeight="1" x14ac:dyDescent="0.25"/>
    <row r="54" customFormat="1" ht="12.75" customHeight="1" x14ac:dyDescent="0.25"/>
    <row r="55" customFormat="1" ht="12.75" customHeight="1" x14ac:dyDescent="0.25"/>
    <row r="56" customFormat="1" ht="12.75" customHeight="1" x14ac:dyDescent="0.25"/>
    <row r="57" customFormat="1" ht="12.75" customHeight="1" x14ac:dyDescent="0.25"/>
    <row r="58" customFormat="1" ht="12.75" customHeight="1" x14ac:dyDescent="0.25"/>
    <row r="59" customFormat="1" ht="12.75" customHeight="1" x14ac:dyDescent="0.25"/>
    <row r="60" customFormat="1" ht="12.75" customHeight="1" x14ac:dyDescent="0.25"/>
    <row r="61" customFormat="1" ht="12.75" customHeight="1" x14ac:dyDescent="0.25"/>
    <row r="62" customFormat="1" ht="12.75" customHeight="1" x14ac:dyDescent="0.25"/>
    <row r="63" customFormat="1" ht="12.75" customHeight="1" x14ac:dyDescent="0.25"/>
    <row r="64" customFormat="1" ht="12.75" customHeight="1" x14ac:dyDescent="0.25"/>
    <row r="65" customFormat="1" ht="12.75" customHeight="1" x14ac:dyDescent="0.25"/>
    <row r="66" customFormat="1" ht="12.75" customHeight="1" x14ac:dyDescent="0.25"/>
    <row r="67" customFormat="1" ht="12.75" customHeight="1" x14ac:dyDescent="0.25"/>
    <row r="68" customFormat="1" ht="12.75" customHeight="1" x14ac:dyDescent="0.25"/>
    <row r="69" customFormat="1" ht="12.75" customHeight="1" x14ac:dyDescent="0.25"/>
    <row r="70" customFormat="1" ht="12.75" customHeight="1" x14ac:dyDescent="0.25"/>
    <row r="71" customFormat="1" ht="12.75" customHeight="1" x14ac:dyDescent="0.25"/>
    <row r="72" customFormat="1" ht="12.75" customHeight="1" x14ac:dyDescent="0.25"/>
    <row r="73" customFormat="1" ht="12.75" customHeight="1" x14ac:dyDescent="0.25"/>
    <row r="74" customFormat="1" ht="12.75" customHeight="1" x14ac:dyDescent="0.25"/>
    <row r="75" customFormat="1" ht="12.75" customHeight="1" x14ac:dyDescent="0.25"/>
    <row r="76" customFormat="1" ht="12.75" customHeight="1" x14ac:dyDescent="0.25"/>
    <row r="77" customFormat="1" ht="12.75" customHeight="1" x14ac:dyDescent="0.25"/>
    <row r="78" customFormat="1" ht="12.75" customHeight="1" x14ac:dyDescent="0.25"/>
    <row r="79" customFormat="1" ht="12.75" customHeight="1" x14ac:dyDescent="0.25"/>
    <row r="80" customFormat="1" ht="12.75" customHeight="1" x14ac:dyDescent="0.25"/>
    <row r="81" customFormat="1" ht="12.75" customHeight="1" x14ac:dyDescent="0.25"/>
    <row r="82" customFormat="1" ht="12.75" customHeight="1" x14ac:dyDescent="0.25"/>
    <row r="83" customFormat="1" ht="12.75" customHeight="1" x14ac:dyDescent="0.25"/>
    <row r="84" customFormat="1" ht="12.75" customHeight="1" x14ac:dyDescent="0.25"/>
    <row r="85" customFormat="1" ht="12.75" customHeight="1" x14ac:dyDescent="0.25"/>
    <row r="86" customFormat="1" ht="12.75" customHeight="1" x14ac:dyDescent="0.25"/>
    <row r="87" customFormat="1" ht="12.75" customHeight="1" x14ac:dyDescent="0.25"/>
    <row r="88" customFormat="1" ht="12.75" customHeight="1" x14ac:dyDescent="0.25"/>
    <row r="89" customFormat="1" ht="12.75" customHeight="1" x14ac:dyDescent="0.25"/>
    <row r="90" customFormat="1" ht="12.75" customHeight="1" x14ac:dyDescent="0.25"/>
    <row r="91" customFormat="1" ht="12.75" customHeight="1" x14ac:dyDescent="0.25"/>
    <row r="92" customFormat="1" ht="12.75" customHeight="1" x14ac:dyDescent="0.25"/>
    <row r="93" customFormat="1" ht="12.75" customHeight="1" x14ac:dyDescent="0.25"/>
    <row r="94" customFormat="1" ht="12.75" customHeight="1" x14ac:dyDescent="0.25"/>
    <row r="95" customFormat="1" ht="12.75" customHeight="1" x14ac:dyDescent="0.25"/>
    <row r="96" customFormat="1" ht="12.75" customHeight="1" x14ac:dyDescent="0.25"/>
    <row r="97" customFormat="1" ht="12.75" customHeight="1" x14ac:dyDescent="0.25"/>
    <row r="98" customFormat="1" ht="12.75" customHeight="1" x14ac:dyDescent="0.25"/>
    <row r="99" customFormat="1" ht="12.75" customHeight="1" x14ac:dyDescent="0.25"/>
    <row r="100" customFormat="1" ht="12.75" customHeight="1" x14ac:dyDescent="0.25"/>
    <row r="101" customFormat="1" ht="12.75" customHeight="1" x14ac:dyDescent="0.25"/>
    <row r="102" customFormat="1" ht="12.75" customHeight="1" x14ac:dyDescent="0.25"/>
    <row r="103" customFormat="1" ht="12.75" customHeight="1" x14ac:dyDescent="0.25"/>
    <row r="104" customFormat="1" ht="12.75" customHeight="1" x14ac:dyDescent="0.25"/>
    <row r="105" customFormat="1" ht="12.75" customHeight="1" x14ac:dyDescent="0.25"/>
    <row r="106" customFormat="1" ht="12.75" customHeight="1" x14ac:dyDescent="0.25"/>
    <row r="107" customFormat="1" ht="12.75" customHeight="1" x14ac:dyDescent="0.25"/>
    <row r="108" customFormat="1" ht="12.75" customHeight="1" x14ac:dyDescent="0.25"/>
    <row r="109" customFormat="1" ht="12.75" customHeight="1" x14ac:dyDescent="0.25"/>
    <row r="110" customFormat="1" ht="12.75" customHeight="1" x14ac:dyDescent="0.25"/>
    <row r="111" customFormat="1" ht="12.75" customHeight="1" x14ac:dyDescent="0.25"/>
    <row r="112" customFormat="1" ht="12.75" customHeight="1" x14ac:dyDescent="0.25"/>
    <row r="113" customFormat="1" ht="12.75" customHeight="1" x14ac:dyDescent="0.25"/>
    <row r="114" customFormat="1" ht="12.75" customHeight="1" x14ac:dyDescent="0.25"/>
    <row r="115" customFormat="1" ht="12.75" customHeight="1" x14ac:dyDescent="0.25"/>
    <row r="116" customFormat="1" ht="12.75" customHeight="1" x14ac:dyDescent="0.25"/>
    <row r="117" customFormat="1" ht="12.75" customHeight="1" x14ac:dyDescent="0.25"/>
    <row r="118" customFormat="1" ht="12.75" customHeight="1" x14ac:dyDescent="0.25"/>
    <row r="119" customFormat="1" ht="12.75" customHeight="1" x14ac:dyDescent="0.25"/>
    <row r="120" customFormat="1" ht="12.75" customHeight="1" x14ac:dyDescent="0.25"/>
    <row r="121" customFormat="1" ht="12.75" customHeight="1" x14ac:dyDescent="0.25"/>
    <row r="122" customFormat="1" ht="12.75" customHeight="1" x14ac:dyDescent="0.25"/>
    <row r="123" customFormat="1" ht="12.75" customHeight="1" x14ac:dyDescent="0.25"/>
    <row r="124" customFormat="1" ht="12.75" customHeight="1" x14ac:dyDescent="0.25"/>
    <row r="125" customFormat="1" ht="12.75" customHeight="1" x14ac:dyDescent="0.25"/>
    <row r="126" customFormat="1" ht="12.75" customHeight="1" x14ac:dyDescent="0.25"/>
    <row r="127" customFormat="1" ht="12.75" customHeight="1" x14ac:dyDescent="0.25"/>
    <row r="128" customFormat="1" ht="12.75" customHeight="1" x14ac:dyDescent="0.25"/>
    <row r="129" customFormat="1" ht="12.75" customHeight="1" x14ac:dyDescent="0.25"/>
    <row r="130" customFormat="1" ht="12.75" customHeight="1" x14ac:dyDescent="0.25"/>
    <row r="131" customFormat="1" ht="12.75" customHeight="1" x14ac:dyDescent="0.25"/>
    <row r="132" customFormat="1" ht="12.75" customHeight="1" x14ac:dyDescent="0.25"/>
    <row r="133" customFormat="1" ht="12.75" customHeight="1" x14ac:dyDescent="0.25"/>
    <row r="134" customFormat="1" ht="12.75" customHeight="1" x14ac:dyDescent="0.25"/>
    <row r="135" customFormat="1" ht="12.75" customHeight="1" x14ac:dyDescent="0.25"/>
    <row r="136" customFormat="1" ht="12.75" customHeight="1" x14ac:dyDescent="0.25"/>
    <row r="137" customFormat="1" ht="12.75" customHeight="1" x14ac:dyDescent="0.25"/>
    <row r="138" customFormat="1" ht="12.75" customHeight="1" x14ac:dyDescent="0.25"/>
    <row r="139" customFormat="1" ht="12.75" customHeight="1" x14ac:dyDescent="0.25"/>
    <row r="140" customFormat="1" ht="12.75" customHeight="1" x14ac:dyDescent="0.25"/>
    <row r="141" customFormat="1" ht="12.75" customHeight="1" x14ac:dyDescent="0.25"/>
    <row r="142" customFormat="1" ht="12.75" customHeight="1" x14ac:dyDescent="0.25"/>
    <row r="143" customFormat="1" ht="12.75" customHeight="1" x14ac:dyDescent="0.25"/>
    <row r="144" customFormat="1" ht="12.75" customHeight="1" x14ac:dyDescent="0.25"/>
    <row r="145" customFormat="1" ht="12.75" customHeight="1" x14ac:dyDescent="0.25"/>
    <row r="146" customFormat="1" ht="12.75" customHeight="1" x14ac:dyDescent="0.25"/>
    <row r="147" customFormat="1" ht="12.75" customHeight="1" x14ac:dyDescent="0.25"/>
    <row r="148" customFormat="1" ht="12.75" customHeight="1" x14ac:dyDescent="0.25"/>
    <row r="149" customFormat="1" ht="12.75" customHeight="1" x14ac:dyDescent="0.25"/>
    <row r="150" customFormat="1" ht="12.75" customHeight="1" x14ac:dyDescent="0.25"/>
    <row r="151" customFormat="1" ht="12.75" customHeight="1" x14ac:dyDescent="0.25"/>
    <row r="152" customFormat="1" ht="12.75" customHeight="1" x14ac:dyDescent="0.25"/>
    <row r="153" customFormat="1" ht="12.75" customHeight="1" x14ac:dyDescent="0.25"/>
    <row r="154" customFormat="1" ht="12.75" customHeight="1" x14ac:dyDescent="0.25"/>
    <row r="155" customFormat="1" ht="12.75" customHeight="1" x14ac:dyDescent="0.25"/>
    <row r="156" customFormat="1" ht="12.75" customHeight="1" x14ac:dyDescent="0.25"/>
    <row r="157" customFormat="1" ht="12.75" customHeight="1" x14ac:dyDescent="0.25"/>
    <row r="158" customFormat="1" ht="12.75" customHeight="1" x14ac:dyDescent="0.25"/>
    <row r="159" customFormat="1" ht="12.75" customHeight="1" x14ac:dyDescent="0.25"/>
    <row r="160" customFormat="1" ht="12.75" customHeight="1" x14ac:dyDescent="0.25"/>
    <row r="161" customFormat="1" ht="12.75" customHeight="1" x14ac:dyDescent="0.25"/>
    <row r="162" customFormat="1" ht="12.75" customHeight="1" x14ac:dyDescent="0.25"/>
    <row r="163" customFormat="1" ht="12.75" customHeight="1" x14ac:dyDescent="0.25"/>
    <row r="164" customFormat="1" ht="12.75" customHeight="1" x14ac:dyDescent="0.25"/>
    <row r="165" customFormat="1" ht="12.75" customHeight="1" x14ac:dyDescent="0.25"/>
    <row r="166" customFormat="1" ht="12.75" customHeight="1" x14ac:dyDescent="0.25"/>
    <row r="167" customFormat="1" ht="12.75" customHeight="1" x14ac:dyDescent="0.25"/>
    <row r="168" customFormat="1" ht="12.75" customHeight="1" x14ac:dyDescent="0.25"/>
    <row r="169" customFormat="1" ht="12.75" customHeight="1" x14ac:dyDescent="0.25"/>
    <row r="170" customFormat="1" ht="12.75" customHeight="1" x14ac:dyDescent="0.25"/>
    <row r="171" customFormat="1" ht="12.75" customHeight="1" x14ac:dyDescent="0.25"/>
    <row r="172" customFormat="1" ht="12.75" customHeight="1" x14ac:dyDescent="0.25"/>
    <row r="173" customFormat="1" ht="12.75" customHeight="1" x14ac:dyDescent="0.25"/>
    <row r="174" customFormat="1" ht="12.75" customHeight="1" x14ac:dyDescent="0.25"/>
    <row r="175" customFormat="1" ht="12.75" customHeight="1" x14ac:dyDescent="0.25"/>
    <row r="176" customFormat="1" ht="12.75" customHeight="1" x14ac:dyDescent="0.25"/>
    <row r="177" customFormat="1" ht="12.75" customHeight="1" x14ac:dyDescent="0.25"/>
    <row r="178" customFormat="1" ht="12.75" customHeight="1" x14ac:dyDescent="0.25"/>
    <row r="179" customFormat="1" ht="12.75" customHeight="1" x14ac:dyDescent="0.25"/>
    <row r="180" customFormat="1" ht="12.75" customHeight="1" x14ac:dyDescent="0.25"/>
    <row r="181" customFormat="1" ht="12.75" customHeight="1" x14ac:dyDescent="0.25"/>
    <row r="182" customFormat="1" ht="12.75" customHeight="1" x14ac:dyDescent="0.25"/>
    <row r="183" customFormat="1" ht="12.75" customHeight="1" x14ac:dyDescent="0.25"/>
    <row r="184" customFormat="1" ht="12.75" customHeight="1" x14ac:dyDescent="0.25"/>
    <row r="185" customFormat="1" ht="12.75" customHeight="1" x14ac:dyDescent="0.25"/>
    <row r="186" customFormat="1" ht="12.75" customHeight="1" x14ac:dyDescent="0.25"/>
    <row r="187" customFormat="1" ht="12.75" customHeight="1" x14ac:dyDescent="0.25"/>
    <row r="188" customFormat="1" ht="12.75" customHeight="1" x14ac:dyDescent="0.25"/>
    <row r="189" customFormat="1" ht="12.75" customHeight="1" x14ac:dyDescent="0.25"/>
    <row r="190" customFormat="1" ht="12.75" customHeight="1" x14ac:dyDescent="0.25"/>
    <row r="191" customFormat="1" ht="12.75" customHeight="1" x14ac:dyDescent="0.25"/>
    <row r="192" customFormat="1" ht="12.75" customHeight="1" x14ac:dyDescent="0.25"/>
    <row r="193" customFormat="1" ht="12.75" customHeight="1" x14ac:dyDescent="0.25"/>
    <row r="194" customFormat="1" ht="12.75" customHeight="1" x14ac:dyDescent="0.25"/>
    <row r="195" customFormat="1" ht="12.75" customHeight="1" x14ac:dyDescent="0.25"/>
    <row r="196" customFormat="1" ht="12.75" customHeight="1" x14ac:dyDescent="0.25"/>
    <row r="197" customFormat="1" ht="12.75" customHeight="1" x14ac:dyDescent="0.25"/>
    <row r="198" customFormat="1" ht="12.75" customHeight="1" x14ac:dyDescent="0.25"/>
    <row r="199" customFormat="1" ht="12.75" customHeight="1" x14ac:dyDescent="0.25"/>
    <row r="200" customFormat="1" ht="12.75" customHeight="1" x14ac:dyDescent="0.25"/>
    <row r="201" customFormat="1" ht="12.75" customHeight="1" x14ac:dyDescent="0.25"/>
    <row r="202" customFormat="1" ht="12.75" customHeight="1" x14ac:dyDescent="0.25"/>
    <row r="203" customFormat="1" ht="12.75" customHeight="1" x14ac:dyDescent="0.25"/>
    <row r="204" customFormat="1" ht="12.75" customHeight="1" x14ac:dyDescent="0.25"/>
    <row r="205" customFormat="1" ht="12.75" customHeight="1" x14ac:dyDescent="0.25"/>
    <row r="206" customFormat="1" ht="12.75" customHeight="1" x14ac:dyDescent="0.25"/>
    <row r="207" customFormat="1" ht="12.75" customHeight="1" x14ac:dyDescent="0.25"/>
    <row r="208" customFormat="1" ht="12.75" customHeight="1" x14ac:dyDescent="0.25"/>
    <row r="209" customFormat="1" ht="12.75" customHeight="1" x14ac:dyDescent="0.25"/>
    <row r="210" customFormat="1" ht="12.75" customHeight="1" x14ac:dyDescent="0.25"/>
    <row r="211" customFormat="1" ht="12.75" customHeight="1" x14ac:dyDescent="0.25"/>
    <row r="212" customFormat="1" ht="12.75" customHeight="1" x14ac:dyDescent="0.25"/>
    <row r="213" customFormat="1" ht="12.75" customHeight="1" x14ac:dyDescent="0.25"/>
    <row r="214" customFormat="1" ht="12.75" customHeight="1" x14ac:dyDescent="0.25"/>
    <row r="215" customFormat="1" ht="12.75" customHeight="1" x14ac:dyDescent="0.25"/>
    <row r="216" customFormat="1" ht="12.75" customHeight="1" x14ac:dyDescent="0.25"/>
    <row r="217" customFormat="1" ht="12.75" customHeight="1" x14ac:dyDescent="0.25"/>
    <row r="218" customFormat="1" ht="12.75" customHeight="1" x14ac:dyDescent="0.25"/>
    <row r="219" customFormat="1" ht="12.75" customHeight="1" x14ac:dyDescent="0.25"/>
    <row r="220" customFormat="1" ht="12.75" customHeight="1" x14ac:dyDescent="0.25"/>
    <row r="221" customFormat="1" ht="12.75" customHeight="1" x14ac:dyDescent="0.25"/>
    <row r="222" customFormat="1" ht="12.75" customHeight="1" x14ac:dyDescent="0.25"/>
    <row r="223" customFormat="1" ht="12.75" customHeight="1" x14ac:dyDescent="0.25"/>
    <row r="224" customFormat="1" ht="12.75" customHeight="1" x14ac:dyDescent="0.25"/>
    <row r="225" customFormat="1" ht="12.75" customHeight="1" x14ac:dyDescent="0.25"/>
    <row r="226" customFormat="1" ht="12.75" customHeight="1" x14ac:dyDescent="0.25"/>
    <row r="227" customFormat="1" ht="12.75" customHeight="1" x14ac:dyDescent="0.25"/>
    <row r="228" customFormat="1" ht="12.75" customHeight="1" x14ac:dyDescent="0.25"/>
    <row r="229" customFormat="1" ht="12.75" customHeight="1" x14ac:dyDescent="0.25"/>
    <row r="230" customFormat="1" ht="12.75" customHeight="1" x14ac:dyDescent="0.25"/>
    <row r="231" customFormat="1" ht="12.75" customHeight="1" x14ac:dyDescent="0.25"/>
    <row r="232" customFormat="1" ht="12.75" customHeight="1" x14ac:dyDescent="0.25"/>
    <row r="233" customFormat="1" ht="12.75" customHeight="1" x14ac:dyDescent="0.25"/>
    <row r="234" customFormat="1" ht="12.75" customHeight="1" x14ac:dyDescent="0.25"/>
    <row r="235" customFormat="1" ht="12.75" customHeight="1" x14ac:dyDescent="0.25"/>
    <row r="236" customFormat="1" ht="12.75" customHeight="1" x14ac:dyDescent="0.25"/>
    <row r="237" customFormat="1" ht="12.75" customHeight="1" x14ac:dyDescent="0.25"/>
    <row r="238" customFormat="1" ht="12.75" customHeight="1" x14ac:dyDescent="0.25"/>
    <row r="239" customFormat="1" ht="12.75" customHeight="1" x14ac:dyDescent="0.25"/>
    <row r="240" customFormat="1" ht="12.75" customHeight="1" x14ac:dyDescent="0.25"/>
    <row r="241" customFormat="1" ht="12.75" customHeight="1" x14ac:dyDescent="0.25"/>
    <row r="242" customFormat="1" ht="12.75" customHeight="1" x14ac:dyDescent="0.25"/>
    <row r="243" customFormat="1" ht="12.75" customHeight="1" x14ac:dyDescent="0.25"/>
    <row r="244" customFormat="1" ht="12.75" customHeight="1" x14ac:dyDescent="0.25"/>
    <row r="245" customFormat="1" ht="12.75" customHeight="1" x14ac:dyDescent="0.25"/>
    <row r="246" customFormat="1" ht="12.75" customHeight="1" x14ac:dyDescent="0.25"/>
    <row r="247" customFormat="1" ht="12.75" customHeight="1" x14ac:dyDescent="0.25"/>
    <row r="248" customFormat="1" ht="12.75" customHeight="1" x14ac:dyDescent="0.25"/>
    <row r="249" customFormat="1" ht="12.75" customHeight="1" x14ac:dyDescent="0.25"/>
    <row r="250" customFormat="1" ht="12.75" customHeight="1" x14ac:dyDescent="0.25"/>
    <row r="251" customFormat="1" ht="12.75" customHeight="1" x14ac:dyDescent="0.25"/>
    <row r="252" customFormat="1" ht="12.75" customHeight="1" x14ac:dyDescent="0.25"/>
    <row r="253" customFormat="1" ht="12.75" customHeight="1" x14ac:dyDescent="0.25"/>
    <row r="254" customFormat="1" ht="12.75" customHeight="1" x14ac:dyDescent="0.25"/>
    <row r="255" customFormat="1" ht="12.75" customHeight="1" x14ac:dyDescent="0.25"/>
    <row r="256" customFormat="1" ht="12.75" customHeight="1" x14ac:dyDescent="0.25"/>
    <row r="257" customFormat="1" ht="12.75" customHeight="1" x14ac:dyDescent="0.25"/>
    <row r="258" customFormat="1" ht="12.75" customHeight="1" x14ac:dyDescent="0.25"/>
    <row r="259" customFormat="1" ht="12.75" customHeight="1" x14ac:dyDescent="0.25"/>
    <row r="260" customFormat="1" ht="12.75" customHeight="1" x14ac:dyDescent="0.25"/>
    <row r="261" customFormat="1" ht="12.75" customHeight="1" x14ac:dyDescent="0.25"/>
    <row r="262" customFormat="1" ht="12.75" customHeight="1" x14ac:dyDescent="0.25"/>
    <row r="263" customFormat="1" ht="12.75" customHeight="1" x14ac:dyDescent="0.25"/>
    <row r="264" customFormat="1" ht="12.75" customHeight="1" x14ac:dyDescent="0.25"/>
    <row r="265" customFormat="1" ht="12.75" customHeight="1" x14ac:dyDescent="0.25"/>
    <row r="266" customFormat="1" ht="12.75" customHeight="1" x14ac:dyDescent="0.25"/>
    <row r="267" customFormat="1" ht="12.75" customHeight="1" x14ac:dyDescent="0.25"/>
    <row r="268" customFormat="1" ht="12.75" customHeight="1" x14ac:dyDescent="0.25"/>
    <row r="269" customFormat="1" ht="12.75" customHeight="1" x14ac:dyDescent="0.25"/>
    <row r="270" customFormat="1" ht="12.75" customHeight="1" x14ac:dyDescent="0.25"/>
    <row r="271" customFormat="1" ht="12.75" customHeight="1" x14ac:dyDescent="0.25"/>
    <row r="272" customFormat="1" ht="12.75" customHeight="1" x14ac:dyDescent="0.25"/>
    <row r="273" customFormat="1" ht="12.75" customHeight="1" x14ac:dyDescent="0.25"/>
    <row r="274" customFormat="1" ht="12.75" customHeight="1" x14ac:dyDescent="0.25"/>
    <row r="275" customFormat="1" ht="12.75" customHeight="1" x14ac:dyDescent="0.25"/>
    <row r="276" customFormat="1" ht="12.75" customHeight="1" x14ac:dyDescent="0.25"/>
    <row r="277" customFormat="1" ht="12.75" customHeight="1" x14ac:dyDescent="0.25"/>
    <row r="278" customFormat="1" ht="12.75" customHeight="1" x14ac:dyDescent="0.25"/>
    <row r="279" customFormat="1" ht="12.75" customHeight="1" x14ac:dyDescent="0.25"/>
    <row r="280" customFormat="1" ht="12.75" customHeight="1" x14ac:dyDescent="0.25"/>
    <row r="281" customFormat="1" ht="12.75" customHeight="1" x14ac:dyDescent="0.25"/>
    <row r="282" customFormat="1" ht="12.75" customHeight="1" x14ac:dyDescent="0.25"/>
    <row r="283" customFormat="1" ht="12.75" customHeight="1" x14ac:dyDescent="0.25"/>
    <row r="284" customFormat="1" ht="12.75" customHeight="1" x14ac:dyDescent="0.25"/>
    <row r="285" customFormat="1" ht="12.75" customHeight="1" x14ac:dyDescent="0.25"/>
    <row r="286" customFormat="1" ht="12.75" customHeight="1" x14ac:dyDescent="0.25"/>
    <row r="287" customFormat="1" ht="12.75" customHeight="1" x14ac:dyDescent="0.25"/>
    <row r="288" customFormat="1" ht="12.75" customHeight="1" x14ac:dyDescent="0.25"/>
    <row r="289" customFormat="1" ht="12.75" customHeight="1" x14ac:dyDescent="0.25"/>
    <row r="290" customFormat="1" ht="12.75" customHeight="1" x14ac:dyDescent="0.25"/>
    <row r="291" customFormat="1" ht="12.75" customHeight="1" x14ac:dyDescent="0.25"/>
    <row r="292" customFormat="1" ht="12.75" customHeight="1" x14ac:dyDescent="0.25"/>
    <row r="293" customFormat="1" ht="12.75" customHeight="1" x14ac:dyDescent="0.25"/>
    <row r="294" customFormat="1" ht="12.75" customHeight="1" x14ac:dyDescent="0.25"/>
    <row r="295" customFormat="1" ht="12.75" customHeight="1" x14ac:dyDescent="0.25"/>
    <row r="296" customFormat="1" ht="12.75" customHeight="1" x14ac:dyDescent="0.25"/>
    <row r="297" customFormat="1" ht="12.75" customHeight="1" x14ac:dyDescent="0.25"/>
    <row r="298" customFormat="1" ht="12.75" customHeight="1" x14ac:dyDescent="0.25"/>
    <row r="299" customFormat="1" ht="12.75" customHeight="1" x14ac:dyDescent="0.25"/>
    <row r="300" customFormat="1" ht="12.75" customHeight="1" x14ac:dyDescent="0.25"/>
    <row r="301" customFormat="1" ht="12.75" customHeight="1" x14ac:dyDescent="0.25"/>
    <row r="302" customFormat="1" ht="12.75" customHeight="1" x14ac:dyDescent="0.25"/>
    <row r="303" customFormat="1" ht="12.75" customHeight="1" x14ac:dyDescent="0.25"/>
    <row r="304" customFormat="1" ht="12.75" customHeight="1" x14ac:dyDescent="0.25"/>
    <row r="305" customFormat="1" ht="12.75" customHeight="1" x14ac:dyDescent="0.25"/>
    <row r="306" customFormat="1" ht="12.75" customHeight="1" x14ac:dyDescent="0.25"/>
    <row r="307" customFormat="1" ht="12.75" customHeight="1" x14ac:dyDescent="0.25"/>
    <row r="308" customFormat="1" ht="12.75" customHeight="1" x14ac:dyDescent="0.25"/>
    <row r="309" customFormat="1" ht="12.75" customHeight="1" x14ac:dyDescent="0.25"/>
    <row r="310" customFormat="1" ht="12.75" customHeight="1" x14ac:dyDescent="0.25"/>
    <row r="311" customFormat="1" ht="12.75" customHeight="1" x14ac:dyDescent="0.25"/>
    <row r="312" customFormat="1" ht="12.75" customHeight="1" x14ac:dyDescent="0.25"/>
    <row r="313" customFormat="1" ht="12.75" customHeight="1" x14ac:dyDescent="0.25"/>
    <row r="314" customFormat="1" ht="12.75" customHeight="1" x14ac:dyDescent="0.25"/>
    <row r="315" customFormat="1" ht="12.75" customHeight="1" x14ac:dyDescent="0.25"/>
    <row r="316" customFormat="1" ht="12.75" customHeight="1" x14ac:dyDescent="0.25"/>
    <row r="317" customFormat="1" ht="12.75" customHeight="1" x14ac:dyDescent="0.25"/>
    <row r="318" customFormat="1" ht="12.75" customHeight="1" x14ac:dyDescent="0.25"/>
    <row r="319" customFormat="1" ht="12.75" customHeight="1" x14ac:dyDescent="0.25"/>
    <row r="320" customFormat="1" ht="12.75" customHeight="1" x14ac:dyDescent="0.25"/>
    <row r="321" customFormat="1" ht="12.75" customHeight="1" x14ac:dyDescent="0.25"/>
    <row r="322" customFormat="1" ht="12.75" customHeight="1" x14ac:dyDescent="0.25"/>
    <row r="323" customFormat="1" ht="12.75" customHeight="1" x14ac:dyDescent="0.25"/>
    <row r="324" customFormat="1" ht="12.75" customHeight="1" x14ac:dyDescent="0.25"/>
    <row r="325" customFormat="1" ht="12.75" customHeight="1" x14ac:dyDescent="0.25"/>
    <row r="326" customFormat="1" ht="12.75" customHeight="1" x14ac:dyDescent="0.25"/>
    <row r="327" customFormat="1" ht="12.75" customHeight="1" x14ac:dyDescent="0.25"/>
    <row r="328" customFormat="1" ht="12.75" customHeight="1" x14ac:dyDescent="0.25"/>
    <row r="329" customFormat="1" ht="12.75" customHeight="1" x14ac:dyDescent="0.25"/>
    <row r="330" customFormat="1" ht="12.75" customHeight="1" x14ac:dyDescent="0.25"/>
    <row r="331" customFormat="1" ht="12.75" customHeight="1" x14ac:dyDescent="0.25"/>
    <row r="332" customFormat="1" ht="12.75" customHeight="1" x14ac:dyDescent="0.25"/>
    <row r="333" customFormat="1" ht="12.75" customHeight="1" x14ac:dyDescent="0.25"/>
    <row r="334" customFormat="1" ht="12.75" customHeight="1" x14ac:dyDescent="0.25"/>
    <row r="335" customFormat="1" ht="12.75" customHeight="1" x14ac:dyDescent="0.25"/>
    <row r="336" customFormat="1" ht="12.75" customHeight="1" x14ac:dyDescent="0.25"/>
    <row r="337" customFormat="1" ht="12.75" customHeight="1" x14ac:dyDescent="0.25"/>
    <row r="338" customFormat="1" ht="12.75" customHeight="1" x14ac:dyDescent="0.25"/>
    <row r="339" customFormat="1" ht="12.75" customHeight="1" x14ac:dyDescent="0.25"/>
    <row r="340" customFormat="1" ht="12.75" customHeight="1" x14ac:dyDescent="0.25"/>
    <row r="341" customFormat="1" ht="12.75" customHeight="1" x14ac:dyDescent="0.25"/>
    <row r="342" customFormat="1" ht="12.75" customHeight="1" x14ac:dyDescent="0.25"/>
    <row r="343" customFormat="1" ht="12.75" customHeight="1" x14ac:dyDescent="0.25"/>
    <row r="344" customFormat="1" ht="12.75" customHeight="1" x14ac:dyDescent="0.25"/>
    <row r="345" customFormat="1" ht="12.75" customHeight="1" x14ac:dyDescent="0.25"/>
    <row r="346" customFormat="1" ht="12.75" customHeight="1" x14ac:dyDescent="0.25"/>
    <row r="347" customFormat="1" ht="12.75" customHeight="1" x14ac:dyDescent="0.25"/>
    <row r="348" customFormat="1" ht="12.75" customHeight="1" x14ac:dyDescent="0.25"/>
    <row r="349" customFormat="1" ht="12.75" customHeight="1" x14ac:dyDescent="0.25"/>
    <row r="350" customFormat="1" ht="12.75" customHeight="1" x14ac:dyDescent="0.25"/>
    <row r="351" customFormat="1" ht="12.75" customHeight="1" x14ac:dyDescent="0.25"/>
    <row r="352" customFormat="1" ht="12.75" customHeight="1" x14ac:dyDescent="0.25"/>
    <row r="353" customFormat="1" ht="12.75" customHeight="1" x14ac:dyDescent="0.25"/>
    <row r="354" customFormat="1" ht="12.75" customHeight="1" x14ac:dyDescent="0.25"/>
    <row r="355" customFormat="1" ht="12.75" customHeight="1" x14ac:dyDescent="0.25"/>
    <row r="356" customFormat="1" ht="12.75" customHeight="1" x14ac:dyDescent="0.25"/>
    <row r="357" customFormat="1" ht="12.75" customHeight="1" x14ac:dyDescent="0.25"/>
    <row r="358" customFormat="1" ht="12.75" customHeight="1" x14ac:dyDescent="0.25"/>
    <row r="359" customFormat="1" ht="12.75" customHeight="1" x14ac:dyDescent="0.25"/>
    <row r="360" customFormat="1" ht="12.75" customHeight="1" x14ac:dyDescent="0.25"/>
    <row r="361" customFormat="1" ht="12.75" customHeight="1" x14ac:dyDescent="0.25"/>
    <row r="362" customFormat="1" ht="12.75" customHeight="1" x14ac:dyDescent="0.25"/>
    <row r="363" customFormat="1" ht="12.75" customHeight="1" x14ac:dyDescent="0.25"/>
    <row r="364" customFormat="1" ht="12.75" customHeight="1" x14ac:dyDescent="0.25"/>
    <row r="365" customFormat="1" ht="12.75" customHeight="1" x14ac:dyDescent="0.25"/>
    <row r="366" customFormat="1" ht="12.75" customHeight="1" x14ac:dyDescent="0.25"/>
    <row r="367" customFormat="1" ht="12.75" customHeight="1" x14ac:dyDescent="0.25"/>
    <row r="368" customFormat="1" ht="12.75" customHeight="1" x14ac:dyDescent="0.25"/>
    <row r="369" customFormat="1" ht="12.75" customHeight="1" x14ac:dyDescent="0.25"/>
    <row r="370" customFormat="1" ht="12.75" customHeight="1" x14ac:dyDescent="0.25"/>
    <row r="371" customFormat="1" ht="12.75" customHeight="1" x14ac:dyDescent="0.25"/>
    <row r="372" customFormat="1" ht="12.75" customHeight="1" x14ac:dyDescent="0.25"/>
    <row r="373" customFormat="1" ht="12.75" customHeight="1" x14ac:dyDescent="0.25"/>
    <row r="374" customFormat="1" ht="12.75" customHeight="1" x14ac:dyDescent="0.25"/>
    <row r="375" customFormat="1" ht="12.75" customHeight="1" x14ac:dyDescent="0.25"/>
    <row r="376" customFormat="1" ht="12.75" customHeight="1" x14ac:dyDescent="0.25"/>
    <row r="377" customFormat="1" ht="12.75" customHeight="1" x14ac:dyDescent="0.25"/>
    <row r="378" customFormat="1" ht="12.75" customHeight="1" x14ac:dyDescent="0.25"/>
    <row r="379" customFormat="1" ht="12.75" customHeight="1" x14ac:dyDescent="0.25"/>
    <row r="380" customFormat="1" ht="12.75" customHeight="1" x14ac:dyDescent="0.25"/>
    <row r="381" customFormat="1" ht="12.75" customHeight="1" x14ac:dyDescent="0.25"/>
    <row r="382" customFormat="1" ht="12.75" customHeight="1" x14ac:dyDescent="0.25"/>
    <row r="383" customFormat="1" ht="12.75" customHeight="1" x14ac:dyDescent="0.25"/>
    <row r="384" customFormat="1" ht="12.75" customHeight="1" x14ac:dyDescent="0.25"/>
    <row r="385" customFormat="1" ht="12.75" customHeight="1" x14ac:dyDescent="0.25"/>
    <row r="386" customFormat="1" ht="12.75" customHeight="1" x14ac:dyDescent="0.25"/>
    <row r="387" customFormat="1" ht="12.75" customHeight="1" x14ac:dyDescent="0.25"/>
    <row r="388" customFormat="1" ht="12.75" customHeight="1" x14ac:dyDescent="0.25"/>
    <row r="389" customFormat="1" ht="12.75" customHeight="1" x14ac:dyDescent="0.25"/>
    <row r="390" customFormat="1" ht="12.75" customHeight="1" x14ac:dyDescent="0.25"/>
    <row r="391" customFormat="1" ht="12.75" customHeight="1" x14ac:dyDescent="0.25"/>
    <row r="392" customFormat="1" ht="12.75" customHeight="1" x14ac:dyDescent="0.25"/>
    <row r="393" customFormat="1" ht="12.75" customHeight="1" x14ac:dyDescent="0.25"/>
    <row r="394" customFormat="1" ht="12.75" customHeight="1" x14ac:dyDescent="0.25"/>
    <row r="395" customFormat="1" ht="12.75" customHeight="1" x14ac:dyDescent="0.25"/>
    <row r="396" customFormat="1" ht="12.75" customHeight="1" x14ac:dyDescent="0.25"/>
    <row r="397" customFormat="1" ht="12.75" customHeight="1" x14ac:dyDescent="0.25"/>
    <row r="398" customFormat="1" ht="12.75" customHeight="1" x14ac:dyDescent="0.25"/>
    <row r="399" customFormat="1" ht="12.75" customHeight="1" x14ac:dyDescent="0.25"/>
    <row r="400" customFormat="1" ht="12.75" customHeight="1" x14ac:dyDescent="0.25"/>
    <row r="401" customFormat="1" ht="12.75" customHeight="1" x14ac:dyDescent="0.25"/>
    <row r="402" customFormat="1" ht="12.75" customHeight="1" x14ac:dyDescent="0.25"/>
    <row r="403" customFormat="1" ht="12.75" customHeight="1" x14ac:dyDescent="0.25"/>
    <row r="404" customFormat="1" ht="12.75" customHeight="1" x14ac:dyDescent="0.25"/>
    <row r="405" customFormat="1" ht="12.75" customHeight="1" x14ac:dyDescent="0.25"/>
    <row r="406" customFormat="1" ht="12.75" customHeight="1" x14ac:dyDescent="0.25"/>
    <row r="407" customFormat="1" ht="12.75" customHeight="1" x14ac:dyDescent="0.25"/>
    <row r="408" customFormat="1" ht="12.75" customHeight="1" x14ac:dyDescent="0.25"/>
    <row r="409" customFormat="1" ht="12.75" customHeight="1" x14ac:dyDescent="0.25"/>
    <row r="410" customFormat="1" ht="12.75" customHeight="1" x14ac:dyDescent="0.25"/>
    <row r="411" customFormat="1" ht="12.75" customHeight="1" x14ac:dyDescent="0.25"/>
    <row r="412" customFormat="1" ht="12.75" customHeight="1" x14ac:dyDescent="0.25"/>
    <row r="413" customFormat="1" ht="12.75" customHeight="1" x14ac:dyDescent="0.25"/>
    <row r="414" customFormat="1" ht="12.75" customHeight="1" x14ac:dyDescent="0.25"/>
    <row r="415" customFormat="1" ht="12.75" customHeight="1" x14ac:dyDescent="0.25"/>
    <row r="416" customFormat="1" ht="12.75" customHeight="1" x14ac:dyDescent="0.25"/>
    <row r="417" customFormat="1" ht="12.75" customHeight="1" x14ac:dyDescent="0.25"/>
    <row r="418" customFormat="1" ht="12.75" customHeight="1" x14ac:dyDescent="0.25"/>
    <row r="419" customFormat="1" ht="12.75" customHeight="1" x14ac:dyDescent="0.25"/>
    <row r="420" customFormat="1" ht="12.75" customHeight="1" x14ac:dyDescent="0.25"/>
    <row r="421" customFormat="1" ht="12.75" customHeight="1" x14ac:dyDescent="0.25"/>
    <row r="422" customFormat="1" ht="12.75" customHeight="1" x14ac:dyDescent="0.25"/>
    <row r="423" customFormat="1" ht="12.75" customHeight="1" x14ac:dyDescent="0.25"/>
    <row r="424" customFormat="1" ht="12.75" customHeight="1" x14ac:dyDescent="0.25"/>
    <row r="425" customFormat="1" ht="12.75" customHeight="1" x14ac:dyDescent="0.25"/>
    <row r="426" customFormat="1" ht="12.75" customHeight="1" x14ac:dyDescent="0.25"/>
    <row r="427" customFormat="1" ht="12.75" customHeight="1" x14ac:dyDescent="0.25"/>
    <row r="428" customFormat="1" ht="12.75" customHeight="1" x14ac:dyDescent="0.25"/>
    <row r="429" customFormat="1" ht="12.75" customHeight="1" x14ac:dyDescent="0.25"/>
    <row r="430" customFormat="1" ht="12.75" customHeight="1" x14ac:dyDescent="0.25"/>
    <row r="431" customFormat="1" ht="12.75" customHeight="1" x14ac:dyDescent="0.25"/>
    <row r="432" customFormat="1" ht="12.75" customHeight="1" x14ac:dyDescent="0.25"/>
    <row r="433" customFormat="1" ht="12.75" customHeight="1" x14ac:dyDescent="0.25"/>
    <row r="434" customFormat="1" ht="12.75" customHeight="1" x14ac:dyDescent="0.25"/>
    <row r="435" customFormat="1" ht="12.75" customHeight="1" x14ac:dyDescent="0.25"/>
    <row r="436" customFormat="1" ht="12.75" customHeight="1" x14ac:dyDescent="0.25"/>
    <row r="437" customFormat="1" ht="12.75" customHeight="1" x14ac:dyDescent="0.25"/>
    <row r="438" customFormat="1" ht="12.75" customHeight="1" x14ac:dyDescent="0.25"/>
    <row r="439" customFormat="1" ht="12.75" customHeight="1" x14ac:dyDescent="0.25"/>
    <row r="440" customFormat="1" ht="12.75" customHeight="1" x14ac:dyDescent="0.25"/>
    <row r="441" customFormat="1" ht="12.75" customHeight="1" x14ac:dyDescent="0.25"/>
    <row r="442" customFormat="1" ht="12.75" customHeight="1" x14ac:dyDescent="0.25"/>
    <row r="443" customFormat="1" ht="12.75" customHeight="1" x14ac:dyDescent="0.25"/>
    <row r="444" customFormat="1" ht="12.75" customHeight="1" x14ac:dyDescent="0.25"/>
    <row r="445" customFormat="1" ht="12.75" customHeight="1" x14ac:dyDescent="0.25"/>
    <row r="446" customFormat="1" ht="12.75" customHeight="1" x14ac:dyDescent="0.25"/>
    <row r="447" customFormat="1" ht="12.75" customHeight="1" x14ac:dyDescent="0.25"/>
    <row r="448" customFormat="1" ht="12.75" customHeight="1" x14ac:dyDescent="0.25"/>
    <row r="449" customFormat="1" ht="12.75" customHeight="1" x14ac:dyDescent="0.25"/>
    <row r="450" customFormat="1" ht="12.75" customHeight="1" x14ac:dyDescent="0.25"/>
    <row r="451" customFormat="1" ht="12.75" customHeight="1" x14ac:dyDescent="0.25"/>
    <row r="452" customFormat="1" ht="12.75" customHeight="1" x14ac:dyDescent="0.25"/>
    <row r="453" customFormat="1" ht="12.75" customHeight="1" x14ac:dyDescent="0.25"/>
    <row r="454" customFormat="1" ht="12.75" customHeight="1" x14ac:dyDescent="0.25"/>
    <row r="455" customFormat="1" ht="12.75" customHeight="1" x14ac:dyDescent="0.25"/>
    <row r="456" customFormat="1" ht="12.75" customHeight="1" x14ac:dyDescent="0.25"/>
    <row r="457" customFormat="1" ht="12.75" customHeight="1" x14ac:dyDescent="0.25"/>
    <row r="458" customFormat="1" ht="12.75" customHeight="1" x14ac:dyDescent="0.25"/>
    <row r="459" customFormat="1" ht="12.75" customHeight="1" x14ac:dyDescent="0.25"/>
    <row r="460" customFormat="1" ht="12.75" customHeight="1" x14ac:dyDescent="0.25"/>
    <row r="461" customFormat="1" ht="12.75" customHeight="1" x14ac:dyDescent="0.25"/>
    <row r="462" customFormat="1" ht="12.75" customHeight="1" x14ac:dyDescent="0.25"/>
    <row r="463" customFormat="1" ht="12.75" customHeight="1" x14ac:dyDescent="0.25"/>
    <row r="464" customFormat="1" ht="12.75" customHeight="1" x14ac:dyDescent="0.25"/>
    <row r="465" customFormat="1" ht="12.75" customHeight="1" x14ac:dyDescent="0.25"/>
    <row r="466" customFormat="1" ht="12.75" customHeight="1" x14ac:dyDescent="0.25"/>
    <row r="467" customFormat="1" ht="12.75" customHeight="1" x14ac:dyDescent="0.25"/>
    <row r="468" customFormat="1" ht="12.75" customHeight="1" x14ac:dyDescent="0.25"/>
    <row r="469" customFormat="1" ht="12.75" customHeight="1" x14ac:dyDescent="0.25"/>
    <row r="470" customFormat="1" ht="12.75" customHeight="1" x14ac:dyDescent="0.25"/>
    <row r="471" customFormat="1" ht="12.75" customHeight="1" x14ac:dyDescent="0.25"/>
    <row r="472" customFormat="1" ht="12.75" customHeight="1" x14ac:dyDescent="0.25"/>
    <row r="473" customFormat="1" ht="12.75" customHeight="1" x14ac:dyDescent="0.25"/>
    <row r="474" customFormat="1" ht="12.75" customHeight="1" x14ac:dyDescent="0.25"/>
    <row r="475" customFormat="1" ht="12.75" customHeight="1" x14ac:dyDescent="0.25"/>
    <row r="476" customFormat="1" ht="12.75" customHeight="1" x14ac:dyDescent="0.25"/>
    <row r="477" customFormat="1" ht="12.75" customHeight="1" x14ac:dyDescent="0.25"/>
    <row r="478" customFormat="1" ht="12.75" customHeight="1" x14ac:dyDescent="0.25"/>
    <row r="479" customFormat="1" ht="12.75" customHeight="1" x14ac:dyDescent="0.25"/>
    <row r="480" customFormat="1" ht="12.75" customHeight="1" x14ac:dyDescent="0.25"/>
    <row r="481" customFormat="1" ht="12.75" customHeight="1" x14ac:dyDescent="0.25"/>
    <row r="482" customFormat="1" ht="12.75" customHeight="1" x14ac:dyDescent="0.25"/>
    <row r="483" customFormat="1" ht="12.75" customHeight="1" x14ac:dyDescent="0.25"/>
    <row r="484" customFormat="1" ht="12.75" customHeight="1" x14ac:dyDescent="0.25"/>
    <row r="485" customFormat="1" ht="12.75" customHeight="1" x14ac:dyDescent="0.25"/>
    <row r="486" customFormat="1" ht="12.75" customHeight="1" x14ac:dyDescent="0.25"/>
    <row r="487" customFormat="1" ht="12.75" customHeight="1" x14ac:dyDescent="0.25"/>
    <row r="488" customFormat="1" ht="12.75" customHeight="1" x14ac:dyDescent="0.25"/>
    <row r="489" customFormat="1" ht="12.75" customHeight="1" x14ac:dyDescent="0.25"/>
    <row r="490" customFormat="1" ht="12.75" customHeight="1" x14ac:dyDescent="0.25"/>
    <row r="491" customFormat="1" ht="12.75" customHeight="1" x14ac:dyDescent="0.25"/>
    <row r="492" customFormat="1" ht="12.75" customHeight="1" x14ac:dyDescent="0.25"/>
    <row r="493" customFormat="1" ht="12.75" customHeight="1" x14ac:dyDescent="0.25"/>
    <row r="494" customFormat="1" ht="12.75" customHeight="1" x14ac:dyDescent="0.25"/>
    <row r="495" customFormat="1" ht="12.75" customHeight="1" x14ac:dyDescent="0.25"/>
    <row r="496" customFormat="1" ht="12.75" customHeight="1" x14ac:dyDescent="0.25"/>
    <row r="497" customFormat="1" ht="12.75" customHeight="1" x14ac:dyDescent="0.25"/>
    <row r="498" customFormat="1" ht="12.75" customHeight="1" x14ac:dyDescent="0.25"/>
    <row r="499" customFormat="1" ht="12.75" customHeight="1" x14ac:dyDescent="0.25"/>
    <row r="500" customFormat="1" ht="12.75" customHeight="1" x14ac:dyDescent="0.25"/>
    <row r="501" customFormat="1" ht="12.75" customHeight="1" x14ac:dyDescent="0.25"/>
    <row r="502" customFormat="1" ht="12.75" customHeight="1" x14ac:dyDescent="0.25"/>
    <row r="503" customFormat="1" ht="12.75" customHeight="1" x14ac:dyDescent="0.25"/>
    <row r="504" customFormat="1" ht="12.75" customHeight="1" x14ac:dyDescent="0.25"/>
    <row r="505" customFormat="1" ht="12.75" customHeight="1" x14ac:dyDescent="0.25"/>
    <row r="506" customFormat="1" ht="12.75" customHeight="1" x14ac:dyDescent="0.25"/>
    <row r="507" customFormat="1" ht="12.75" customHeight="1" x14ac:dyDescent="0.25"/>
    <row r="508" customFormat="1" ht="12.75" customHeight="1" x14ac:dyDescent="0.25"/>
    <row r="509" customFormat="1" ht="12.75" customHeight="1" x14ac:dyDescent="0.25"/>
    <row r="510" customFormat="1" ht="12.75" customHeight="1" x14ac:dyDescent="0.25"/>
    <row r="511" customFormat="1" ht="12.75" customHeight="1" x14ac:dyDescent="0.25"/>
    <row r="512" customFormat="1" ht="12.75" customHeight="1" x14ac:dyDescent="0.25"/>
    <row r="513" customFormat="1" ht="12.75" customHeight="1" x14ac:dyDescent="0.25"/>
    <row r="514" customFormat="1" ht="12.75" customHeight="1" x14ac:dyDescent="0.25"/>
    <row r="515" customFormat="1" ht="12.75" customHeight="1" x14ac:dyDescent="0.25"/>
    <row r="516" customFormat="1" ht="12.75" customHeight="1" x14ac:dyDescent="0.25"/>
    <row r="517" customFormat="1" ht="12.75" customHeight="1" x14ac:dyDescent="0.25"/>
    <row r="518" customFormat="1" ht="12.75" customHeight="1" x14ac:dyDescent="0.25"/>
    <row r="519" customFormat="1" ht="12.75" customHeight="1" x14ac:dyDescent="0.25"/>
    <row r="520" customFormat="1" ht="12.75" customHeight="1" x14ac:dyDescent="0.25"/>
    <row r="521" customFormat="1" ht="12.75" customHeight="1" x14ac:dyDescent="0.25"/>
    <row r="522" customFormat="1" ht="12.75" customHeight="1" x14ac:dyDescent="0.25"/>
    <row r="523" customFormat="1" ht="12.75" customHeight="1" x14ac:dyDescent="0.25"/>
    <row r="524" customFormat="1" ht="12.75" customHeight="1" x14ac:dyDescent="0.25"/>
    <row r="525" customFormat="1" ht="12.75" customHeight="1" x14ac:dyDescent="0.25"/>
    <row r="526" customFormat="1" ht="12.75" customHeight="1" x14ac:dyDescent="0.25"/>
    <row r="527" customFormat="1" ht="12.75" customHeight="1" x14ac:dyDescent="0.25"/>
    <row r="528" customFormat="1" ht="12.75" customHeight="1" x14ac:dyDescent="0.25"/>
    <row r="529" customFormat="1" ht="12.75" customHeight="1" x14ac:dyDescent="0.25"/>
    <row r="530" customFormat="1" ht="12.75" customHeight="1" x14ac:dyDescent="0.25"/>
    <row r="531" customFormat="1" ht="12.75" customHeight="1" x14ac:dyDescent="0.25"/>
    <row r="532" customFormat="1" ht="12.75" customHeight="1" x14ac:dyDescent="0.25"/>
    <row r="533" customFormat="1" ht="12.75" customHeight="1" x14ac:dyDescent="0.25"/>
    <row r="534" customFormat="1" ht="12.75" customHeight="1" x14ac:dyDescent="0.25"/>
    <row r="535" customFormat="1" ht="12.75" customHeight="1" x14ac:dyDescent="0.25"/>
    <row r="536" customFormat="1" ht="12.75" customHeight="1" x14ac:dyDescent="0.25"/>
    <row r="537" customFormat="1" ht="12.75" customHeight="1" x14ac:dyDescent="0.25"/>
    <row r="538" customFormat="1" ht="12.75" customHeight="1" x14ac:dyDescent="0.25"/>
    <row r="539" customFormat="1" ht="12.75" customHeight="1" x14ac:dyDescent="0.25"/>
    <row r="540" customFormat="1" ht="12.75" customHeight="1" x14ac:dyDescent="0.25"/>
    <row r="541" customFormat="1" ht="12.75" customHeight="1" x14ac:dyDescent="0.25"/>
    <row r="542" customFormat="1" ht="12.75" customHeight="1" x14ac:dyDescent="0.25"/>
    <row r="543" customFormat="1" ht="12.75" customHeight="1" x14ac:dyDescent="0.25"/>
    <row r="544" customFormat="1" ht="12.75" customHeight="1" x14ac:dyDescent="0.25"/>
    <row r="545" customFormat="1" ht="12.75" customHeight="1" x14ac:dyDescent="0.25"/>
    <row r="546" customFormat="1" ht="12.75" customHeight="1" x14ac:dyDescent="0.25"/>
    <row r="547" customFormat="1" ht="12.75" customHeight="1" x14ac:dyDescent="0.25"/>
    <row r="548" customFormat="1" ht="12.75" customHeight="1" x14ac:dyDescent="0.25"/>
    <row r="549" customFormat="1" ht="12.75" customHeight="1" x14ac:dyDescent="0.25"/>
    <row r="550" customFormat="1" ht="12.75" customHeight="1" x14ac:dyDescent="0.25"/>
    <row r="551" customFormat="1" ht="12.75" customHeight="1" x14ac:dyDescent="0.25"/>
    <row r="552" customFormat="1" ht="12.75" customHeight="1" x14ac:dyDescent="0.25"/>
    <row r="553" customFormat="1" ht="12.75" customHeight="1" x14ac:dyDescent="0.25"/>
    <row r="554" customFormat="1" ht="12.75" customHeight="1" x14ac:dyDescent="0.25"/>
    <row r="555" customFormat="1" ht="12.75" customHeight="1" x14ac:dyDescent="0.25"/>
    <row r="556" customFormat="1" ht="12.75" customHeight="1" x14ac:dyDescent="0.25"/>
    <row r="557" customFormat="1" ht="12.75" customHeight="1" x14ac:dyDescent="0.25"/>
    <row r="558" customFormat="1" ht="12.75" customHeight="1" x14ac:dyDescent="0.25"/>
    <row r="559" customFormat="1" ht="12.75" customHeight="1" x14ac:dyDescent="0.25"/>
    <row r="560" customFormat="1" ht="12.75" customHeight="1" x14ac:dyDescent="0.25"/>
    <row r="561" customFormat="1" ht="12.75" customHeight="1" x14ac:dyDescent="0.25"/>
    <row r="562" customFormat="1" ht="12.75" customHeight="1" x14ac:dyDescent="0.25"/>
    <row r="563" customFormat="1" ht="12.75" customHeight="1" x14ac:dyDescent="0.25"/>
    <row r="564" customFormat="1" ht="12.75" customHeight="1" x14ac:dyDescent="0.25"/>
    <row r="565" customFormat="1" ht="12.75" customHeight="1" x14ac:dyDescent="0.25"/>
    <row r="566" customFormat="1" ht="12.75" customHeight="1" x14ac:dyDescent="0.25"/>
    <row r="567" customFormat="1" ht="12.75" customHeight="1" x14ac:dyDescent="0.25"/>
    <row r="568" customFormat="1" ht="12.75" customHeight="1" x14ac:dyDescent="0.25"/>
    <row r="569" customFormat="1" ht="12.75" customHeight="1" x14ac:dyDescent="0.25"/>
    <row r="570" customFormat="1" ht="12.75" customHeight="1" x14ac:dyDescent="0.25"/>
    <row r="571" customFormat="1" ht="12.75" customHeight="1" x14ac:dyDescent="0.25"/>
    <row r="572" customFormat="1" ht="12.75" customHeight="1" x14ac:dyDescent="0.25"/>
    <row r="573" customFormat="1" ht="12.75" customHeight="1" x14ac:dyDescent="0.25"/>
    <row r="574" customFormat="1" ht="12.75" customHeight="1" x14ac:dyDescent="0.25"/>
    <row r="575" customFormat="1" ht="12.75" customHeight="1" x14ac:dyDescent="0.25"/>
    <row r="576" customFormat="1" ht="12.75" customHeight="1" x14ac:dyDescent="0.25"/>
    <row r="577" customFormat="1" ht="12.75" customHeight="1" x14ac:dyDescent="0.25"/>
    <row r="578" customFormat="1" ht="12.75" customHeight="1" x14ac:dyDescent="0.25"/>
    <row r="579" customFormat="1" ht="12.75" customHeight="1" x14ac:dyDescent="0.25"/>
    <row r="580" customFormat="1" ht="12.75" customHeight="1" x14ac:dyDescent="0.25"/>
    <row r="581" customFormat="1" ht="12.75" customHeight="1" x14ac:dyDescent="0.25"/>
    <row r="582" customFormat="1" ht="12.75" customHeight="1" x14ac:dyDescent="0.25"/>
    <row r="583" customFormat="1" ht="12.75" customHeight="1" x14ac:dyDescent="0.25"/>
    <row r="584" customFormat="1" ht="12.75" customHeight="1" x14ac:dyDescent="0.25"/>
    <row r="585" customFormat="1" ht="12.75" customHeight="1" x14ac:dyDescent="0.25"/>
    <row r="586" customFormat="1" ht="12.75" customHeight="1" x14ac:dyDescent="0.25"/>
    <row r="587" customFormat="1" ht="12.75" customHeight="1" x14ac:dyDescent="0.25"/>
    <row r="588" customFormat="1" ht="12.75" customHeight="1" x14ac:dyDescent="0.25"/>
    <row r="589" customFormat="1" ht="12.75" customHeight="1" x14ac:dyDescent="0.25"/>
    <row r="590" customFormat="1" ht="12.75" customHeight="1" x14ac:dyDescent="0.25"/>
    <row r="591" customFormat="1" ht="12.75" customHeight="1" x14ac:dyDescent="0.25"/>
    <row r="592" customFormat="1" ht="12.75" customHeight="1" x14ac:dyDescent="0.25"/>
    <row r="593" customFormat="1" ht="12.75" customHeight="1" x14ac:dyDescent="0.25"/>
    <row r="594" customFormat="1" ht="12.75" customHeight="1" x14ac:dyDescent="0.25"/>
    <row r="595" customFormat="1" ht="12.75" customHeight="1" x14ac:dyDescent="0.25"/>
    <row r="596" customFormat="1" ht="12.75" customHeight="1" x14ac:dyDescent="0.25"/>
    <row r="597" customFormat="1" ht="12.75" customHeight="1" x14ac:dyDescent="0.25"/>
    <row r="598" customFormat="1" ht="12.75" customHeight="1" x14ac:dyDescent="0.25"/>
    <row r="599" customFormat="1" ht="12.75" customHeight="1" x14ac:dyDescent="0.25"/>
    <row r="600" customFormat="1" ht="12.75" customHeight="1" x14ac:dyDescent="0.25"/>
    <row r="601" customFormat="1" ht="12.75" customHeight="1" x14ac:dyDescent="0.25"/>
    <row r="602" customFormat="1" ht="12.75" customHeight="1" x14ac:dyDescent="0.25"/>
    <row r="603" customFormat="1" ht="12.75" customHeight="1" x14ac:dyDescent="0.25"/>
    <row r="604" customFormat="1" ht="12.75" customHeight="1" x14ac:dyDescent="0.25"/>
    <row r="605" customFormat="1" ht="12.75" customHeight="1" x14ac:dyDescent="0.25"/>
    <row r="606" customFormat="1" ht="12.75" customHeight="1" x14ac:dyDescent="0.25"/>
    <row r="607" customFormat="1" ht="12.75" customHeight="1" x14ac:dyDescent="0.25"/>
    <row r="608" customFormat="1" ht="12.75" customHeight="1" x14ac:dyDescent="0.25"/>
    <row r="609" customFormat="1" ht="12.75" customHeight="1" x14ac:dyDescent="0.25"/>
    <row r="610" customFormat="1" ht="12.75" customHeight="1" x14ac:dyDescent="0.25"/>
    <row r="611" customFormat="1" ht="12.75" customHeight="1" x14ac:dyDescent="0.25"/>
    <row r="612" customFormat="1" ht="12.75" customHeight="1" x14ac:dyDescent="0.25"/>
    <row r="613" customFormat="1" ht="12.75" customHeight="1" x14ac:dyDescent="0.25"/>
    <row r="614" customFormat="1" ht="12.75" customHeight="1" x14ac:dyDescent="0.25"/>
    <row r="615" customFormat="1" ht="12.75" customHeight="1" x14ac:dyDescent="0.25"/>
    <row r="616" customFormat="1" ht="12.75" customHeight="1" x14ac:dyDescent="0.25"/>
    <row r="617" customFormat="1" ht="12.75" customHeight="1" x14ac:dyDescent="0.25"/>
    <row r="618" customFormat="1" ht="12.75" customHeight="1" x14ac:dyDescent="0.25"/>
    <row r="619" customFormat="1" ht="12.75" customHeight="1" x14ac:dyDescent="0.25"/>
    <row r="620" customFormat="1" ht="12.75" customHeight="1" x14ac:dyDescent="0.25"/>
    <row r="621" customFormat="1" ht="12.75" customHeight="1" x14ac:dyDescent="0.25"/>
    <row r="622" customFormat="1" ht="12.75" customHeight="1" x14ac:dyDescent="0.25"/>
    <row r="623" customFormat="1" ht="12.75" customHeight="1" x14ac:dyDescent="0.25"/>
    <row r="624" customFormat="1" ht="12.75" customHeight="1" x14ac:dyDescent="0.25"/>
    <row r="625" customFormat="1" ht="12.75" customHeight="1" x14ac:dyDescent="0.25"/>
    <row r="626" customFormat="1" ht="12.75" customHeight="1" x14ac:dyDescent="0.25"/>
    <row r="627" customFormat="1" ht="12.75" customHeight="1" x14ac:dyDescent="0.25"/>
    <row r="628" customFormat="1" ht="12.75" customHeight="1" x14ac:dyDescent="0.25"/>
    <row r="629" customFormat="1" ht="12.75" customHeight="1" x14ac:dyDescent="0.25"/>
    <row r="630" customFormat="1" ht="12.75" customHeight="1" x14ac:dyDescent="0.25"/>
    <row r="631" customFormat="1" ht="12.75" customHeight="1" x14ac:dyDescent="0.25"/>
    <row r="632" customFormat="1" ht="12.75" customHeight="1" x14ac:dyDescent="0.25"/>
    <row r="633" customFormat="1" ht="12.75" customHeight="1" x14ac:dyDescent="0.25"/>
    <row r="634" customFormat="1" ht="12.75" customHeight="1" x14ac:dyDescent="0.25"/>
    <row r="635" customFormat="1" ht="12.75" customHeight="1" x14ac:dyDescent="0.25"/>
    <row r="636" customFormat="1" ht="12.75" customHeight="1" x14ac:dyDescent="0.25"/>
    <row r="637" customFormat="1" ht="12.75" customHeight="1" x14ac:dyDescent="0.25"/>
    <row r="638" customFormat="1" ht="12.75" customHeight="1" x14ac:dyDescent="0.25"/>
    <row r="639" customFormat="1" ht="12.75" customHeight="1" x14ac:dyDescent="0.25"/>
    <row r="640" customFormat="1" ht="12.75" customHeight="1" x14ac:dyDescent="0.25"/>
    <row r="641" customFormat="1" ht="12.75" customHeight="1" x14ac:dyDescent="0.25"/>
    <row r="642" customFormat="1" ht="12.75" customHeight="1" x14ac:dyDescent="0.25"/>
    <row r="643" customFormat="1" ht="12.75" customHeight="1" x14ac:dyDescent="0.25"/>
    <row r="644" customFormat="1" ht="12.75" customHeight="1" x14ac:dyDescent="0.25"/>
    <row r="645" customFormat="1" ht="12.75" customHeight="1" x14ac:dyDescent="0.25"/>
    <row r="646" customFormat="1" ht="12.75" customHeight="1" x14ac:dyDescent="0.25"/>
    <row r="647" customFormat="1" ht="12.75" customHeight="1" x14ac:dyDescent="0.25"/>
    <row r="648" customFormat="1" ht="12.75" customHeight="1" x14ac:dyDescent="0.25"/>
    <row r="649" customFormat="1" ht="12.75" customHeight="1" x14ac:dyDescent="0.25"/>
    <row r="650" customFormat="1" ht="12.75" customHeight="1" x14ac:dyDescent="0.25"/>
    <row r="651" customFormat="1" ht="12.75" customHeight="1" x14ac:dyDescent="0.25"/>
    <row r="652" customFormat="1" ht="12.75" customHeight="1" x14ac:dyDescent="0.25"/>
    <row r="653" customFormat="1" ht="12.75" customHeight="1" x14ac:dyDescent="0.25"/>
    <row r="654" customFormat="1" ht="12.75" customHeight="1" x14ac:dyDescent="0.25"/>
    <row r="655" customFormat="1" ht="12.75" customHeight="1" x14ac:dyDescent="0.25"/>
    <row r="656" customFormat="1" ht="12.75" customHeight="1" x14ac:dyDescent="0.25"/>
    <row r="657" customFormat="1" ht="12.75" customHeight="1" x14ac:dyDescent="0.25"/>
    <row r="658" customFormat="1" ht="12.75" customHeight="1" x14ac:dyDescent="0.25"/>
    <row r="659" customFormat="1" ht="12.75" customHeight="1" x14ac:dyDescent="0.25"/>
    <row r="660" customFormat="1" ht="12.75" customHeight="1" x14ac:dyDescent="0.25"/>
    <row r="661" customFormat="1" ht="12.75" customHeight="1" x14ac:dyDescent="0.25"/>
    <row r="662" customFormat="1" ht="12.75" customHeight="1" x14ac:dyDescent="0.25"/>
    <row r="663" customFormat="1" ht="12.75" customHeight="1" x14ac:dyDescent="0.25"/>
    <row r="664" customFormat="1" ht="12.75" customHeight="1" x14ac:dyDescent="0.25"/>
    <row r="665" customFormat="1" ht="12.75" customHeight="1" x14ac:dyDescent="0.25"/>
    <row r="666" customFormat="1" ht="12.75" customHeight="1" x14ac:dyDescent="0.25"/>
    <row r="667" customFormat="1" ht="12.75" customHeight="1" x14ac:dyDescent="0.25"/>
    <row r="668" customFormat="1" ht="12.75" customHeight="1" x14ac:dyDescent="0.25"/>
    <row r="669" customFormat="1" ht="12.75" customHeight="1" x14ac:dyDescent="0.25"/>
    <row r="670" customFormat="1" ht="12.75" customHeight="1" x14ac:dyDescent="0.25"/>
    <row r="671" customFormat="1" ht="12.75" customHeight="1" x14ac:dyDescent="0.25"/>
    <row r="672" customFormat="1" ht="12.75" customHeight="1" x14ac:dyDescent="0.25"/>
    <row r="673" customFormat="1" ht="12.75" customHeight="1" x14ac:dyDescent="0.25"/>
    <row r="674" customFormat="1" ht="12.75" customHeight="1" x14ac:dyDescent="0.25"/>
    <row r="675" customFormat="1" ht="12.75" customHeight="1" x14ac:dyDescent="0.25"/>
    <row r="676" customFormat="1" ht="12.75" customHeight="1" x14ac:dyDescent="0.25"/>
    <row r="677" customFormat="1" ht="12.75" customHeight="1" x14ac:dyDescent="0.25"/>
    <row r="678" customFormat="1" ht="12.75" customHeight="1" x14ac:dyDescent="0.25"/>
    <row r="679" customFormat="1" ht="12.75" customHeight="1" x14ac:dyDescent="0.25"/>
    <row r="680" customFormat="1" ht="12.75" customHeight="1" x14ac:dyDescent="0.25"/>
    <row r="681" customFormat="1" ht="12.75" customHeight="1" x14ac:dyDescent="0.25"/>
    <row r="682" customFormat="1" ht="12.75" customHeight="1" x14ac:dyDescent="0.25"/>
    <row r="683" customFormat="1" ht="12.75" customHeight="1" x14ac:dyDescent="0.25"/>
    <row r="684" customFormat="1" ht="12.75" customHeight="1" x14ac:dyDescent="0.25"/>
    <row r="685" customFormat="1" ht="12.75" customHeight="1" x14ac:dyDescent="0.25"/>
    <row r="686" customFormat="1" ht="12.75" customHeight="1" x14ac:dyDescent="0.25"/>
    <row r="687" customFormat="1" ht="12.75" customHeight="1" x14ac:dyDescent="0.25"/>
    <row r="688" customFormat="1" ht="12.75" customHeight="1" x14ac:dyDescent="0.25"/>
    <row r="689" customFormat="1" ht="12.75" customHeight="1" x14ac:dyDescent="0.25"/>
    <row r="690" customFormat="1" ht="12.75" customHeight="1" x14ac:dyDescent="0.25"/>
    <row r="691" customFormat="1" ht="12.75" customHeight="1" x14ac:dyDescent="0.25"/>
    <row r="692" customFormat="1" ht="12.75" customHeight="1" x14ac:dyDescent="0.25"/>
    <row r="693" customFormat="1" ht="12.75" customHeight="1" x14ac:dyDescent="0.25"/>
    <row r="694" customFormat="1" ht="12.75" customHeight="1" x14ac:dyDescent="0.25"/>
    <row r="695" customFormat="1" ht="12.75" customHeight="1" x14ac:dyDescent="0.25"/>
    <row r="696" customFormat="1" ht="12.75" customHeight="1" x14ac:dyDescent="0.25"/>
    <row r="697" customFormat="1" ht="12.75" customHeight="1" x14ac:dyDescent="0.25"/>
    <row r="698" customFormat="1" ht="12.75" customHeight="1" x14ac:dyDescent="0.25"/>
    <row r="699" customFormat="1" ht="12.75" customHeight="1" x14ac:dyDescent="0.25"/>
    <row r="700" customFormat="1" ht="12.75" customHeight="1" x14ac:dyDescent="0.25"/>
    <row r="701" customFormat="1" ht="12.75" customHeight="1" x14ac:dyDescent="0.25"/>
    <row r="702" customFormat="1" ht="12.75" customHeight="1" x14ac:dyDescent="0.25"/>
    <row r="703" customFormat="1" ht="12.75" customHeight="1" x14ac:dyDescent="0.25"/>
    <row r="704" customFormat="1" ht="12.75" customHeight="1" x14ac:dyDescent="0.25"/>
    <row r="705" customFormat="1" ht="12.75" customHeight="1" x14ac:dyDescent="0.25"/>
    <row r="706" customFormat="1" ht="12.75" customHeight="1" x14ac:dyDescent="0.25"/>
    <row r="707" customFormat="1" ht="12.75" customHeight="1" x14ac:dyDescent="0.25"/>
    <row r="708" customFormat="1" ht="12.75" customHeight="1" x14ac:dyDescent="0.25"/>
    <row r="709" customFormat="1" ht="12.75" customHeight="1" x14ac:dyDescent="0.25"/>
    <row r="710" customFormat="1" ht="12.75" customHeight="1" x14ac:dyDescent="0.25"/>
    <row r="711" customFormat="1" ht="12.75" customHeight="1" x14ac:dyDescent="0.25"/>
    <row r="712" customFormat="1" ht="12.75" customHeight="1" x14ac:dyDescent="0.25"/>
    <row r="713" customFormat="1" ht="12.75" customHeight="1" x14ac:dyDescent="0.25"/>
    <row r="714" customFormat="1" ht="12.75" customHeight="1" x14ac:dyDescent="0.25"/>
    <row r="715" customFormat="1" ht="12.75" customHeight="1" x14ac:dyDescent="0.25"/>
    <row r="716" customFormat="1" ht="12.75" customHeight="1" x14ac:dyDescent="0.25"/>
    <row r="717" customFormat="1" ht="12.75" customHeight="1" x14ac:dyDescent="0.25"/>
    <row r="718" customFormat="1" ht="12.75" customHeight="1" x14ac:dyDescent="0.25"/>
    <row r="719" customFormat="1" ht="12.75" customHeight="1" x14ac:dyDescent="0.25"/>
    <row r="720" customFormat="1" ht="12.75" customHeight="1" x14ac:dyDescent="0.25"/>
    <row r="721" customFormat="1" ht="12.75" customHeight="1" x14ac:dyDescent="0.25"/>
    <row r="722" customFormat="1" ht="12.75" customHeight="1" x14ac:dyDescent="0.25"/>
    <row r="723" customFormat="1" ht="12.75" customHeight="1" x14ac:dyDescent="0.25"/>
    <row r="724" customFormat="1" ht="12.75" customHeight="1" x14ac:dyDescent="0.25"/>
    <row r="725" customFormat="1" ht="12.75" customHeight="1" x14ac:dyDescent="0.25"/>
    <row r="726" customFormat="1" ht="12.75" customHeight="1" x14ac:dyDescent="0.25"/>
    <row r="727" customFormat="1" ht="12.75" customHeight="1" x14ac:dyDescent="0.25"/>
    <row r="728" customFormat="1" ht="12.75" customHeight="1" x14ac:dyDescent="0.25"/>
    <row r="729" customFormat="1" ht="12.75" customHeight="1" x14ac:dyDescent="0.25"/>
    <row r="730" customFormat="1" ht="12.75" customHeight="1" x14ac:dyDescent="0.25"/>
    <row r="731" customFormat="1" ht="12.75" customHeight="1" x14ac:dyDescent="0.25"/>
    <row r="732" customFormat="1" ht="12.75" customHeight="1" x14ac:dyDescent="0.25"/>
    <row r="733" customFormat="1" ht="12.75" customHeight="1" x14ac:dyDescent="0.25"/>
    <row r="734" customFormat="1" ht="12.75" customHeight="1" x14ac:dyDescent="0.25"/>
    <row r="735" customFormat="1" ht="12.75" customHeight="1" x14ac:dyDescent="0.25"/>
    <row r="736" customFormat="1" ht="12.75" customHeight="1" x14ac:dyDescent="0.25"/>
    <row r="737" customFormat="1" ht="12.75" customHeight="1" x14ac:dyDescent="0.25"/>
    <row r="738" customFormat="1" ht="12.75" customHeight="1" x14ac:dyDescent="0.25"/>
    <row r="739" customFormat="1" ht="12.75" customHeight="1" x14ac:dyDescent="0.25"/>
    <row r="740" customFormat="1" ht="12.75" customHeight="1" x14ac:dyDescent="0.25"/>
    <row r="741" customFormat="1" ht="12.75" customHeight="1" x14ac:dyDescent="0.25"/>
    <row r="742" customFormat="1" ht="12.75" customHeight="1" x14ac:dyDescent="0.25"/>
    <row r="743" customFormat="1" ht="12.75" customHeight="1" x14ac:dyDescent="0.25"/>
    <row r="744" customFormat="1" ht="12.75" customHeight="1" x14ac:dyDescent="0.25"/>
    <row r="745" customFormat="1" ht="12.75" customHeight="1" x14ac:dyDescent="0.25"/>
    <row r="746" customFormat="1" ht="12.75" customHeight="1" x14ac:dyDescent="0.25"/>
    <row r="747" customFormat="1" ht="12.75" customHeight="1" x14ac:dyDescent="0.25"/>
    <row r="748" customFormat="1" ht="12.75" customHeight="1" x14ac:dyDescent="0.25"/>
    <row r="749" customFormat="1" ht="12.75" customHeight="1" x14ac:dyDescent="0.25"/>
    <row r="750" customFormat="1" ht="12.75" customHeight="1" x14ac:dyDescent="0.25"/>
    <row r="751" customFormat="1" ht="12.75" customHeight="1" x14ac:dyDescent="0.25"/>
    <row r="752" customFormat="1" ht="12.75" customHeight="1" x14ac:dyDescent="0.25"/>
    <row r="753" customFormat="1" ht="12.75" customHeight="1" x14ac:dyDescent="0.25"/>
    <row r="754" customFormat="1" ht="12.75" customHeight="1" x14ac:dyDescent="0.25"/>
    <row r="755" customFormat="1" ht="12.75" customHeight="1" x14ac:dyDescent="0.25"/>
    <row r="756" customFormat="1" ht="12.75" customHeight="1" x14ac:dyDescent="0.25"/>
    <row r="757" customFormat="1" ht="12.75" customHeight="1" x14ac:dyDescent="0.25"/>
    <row r="758" customFormat="1" ht="12.75" customHeight="1" x14ac:dyDescent="0.25"/>
    <row r="759" customFormat="1" ht="12.75" customHeight="1" x14ac:dyDescent="0.25"/>
    <row r="760" customFormat="1" ht="12.75" customHeight="1" x14ac:dyDescent="0.25"/>
    <row r="761" customFormat="1" ht="12.75" customHeight="1" x14ac:dyDescent="0.25"/>
    <row r="762" customFormat="1" ht="12.75" customHeight="1" x14ac:dyDescent="0.25"/>
    <row r="763" customFormat="1" ht="12.75" customHeight="1" x14ac:dyDescent="0.25"/>
    <row r="764" customFormat="1" ht="12.75" customHeight="1" x14ac:dyDescent="0.25"/>
    <row r="765" customFormat="1" ht="12.75" customHeight="1" x14ac:dyDescent="0.25"/>
    <row r="766" customFormat="1" ht="12.75" customHeight="1" x14ac:dyDescent="0.25"/>
    <row r="767" customFormat="1" ht="12.75" customHeight="1" x14ac:dyDescent="0.25"/>
    <row r="768" customFormat="1" ht="12.75" customHeight="1" x14ac:dyDescent="0.25"/>
    <row r="769" customFormat="1" ht="12.75" customHeight="1" x14ac:dyDescent="0.25"/>
    <row r="770" customFormat="1" ht="12.75" customHeight="1" x14ac:dyDescent="0.25"/>
    <row r="771" customFormat="1" ht="12.75" customHeight="1" x14ac:dyDescent="0.25"/>
    <row r="772" customFormat="1" ht="12.75" customHeight="1" x14ac:dyDescent="0.25"/>
    <row r="773" customFormat="1" ht="12.75" customHeight="1" x14ac:dyDescent="0.25"/>
    <row r="774" customFormat="1" ht="12.75" customHeight="1" x14ac:dyDescent="0.25"/>
    <row r="775" customFormat="1" ht="12.75" customHeight="1" x14ac:dyDescent="0.25"/>
    <row r="776" customFormat="1" ht="12.75" customHeight="1" x14ac:dyDescent="0.25"/>
    <row r="777" customFormat="1" ht="12.75" customHeight="1" x14ac:dyDescent="0.25"/>
    <row r="778" customFormat="1" ht="12.75" customHeight="1" x14ac:dyDescent="0.25"/>
    <row r="779" customFormat="1" ht="12.75" customHeight="1" x14ac:dyDescent="0.25"/>
    <row r="780" customFormat="1" ht="12.75" customHeight="1" x14ac:dyDescent="0.25"/>
    <row r="781" customFormat="1" ht="12.75" customHeight="1" x14ac:dyDescent="0.25"/>
    <row r="782" customFormat="1" ht="12.75" customHeight="1" x14ac:dyDescent="0.25"/>
    <row r="783" customFormat="1" ht="12.75" customHeight="1" x14ac:dyDescent="0.25"/>
    <row r="784" customFormat="1" ht="12.75" customHeight="1" x14ac:dyDescent="0.25"/>
    <row r="785" customFormat="1" ht="12.75" customHeight="1" x14ac:dyDescent="0.25"/>
    <row r="786" customFormat="1" ht="12.75" customHeight="1" x14ac:dyDescent="0.25"/>
    <row r="787" customFormat="1" ht="12.75" customHeight="1" x14ac:dyDescent="0.25"/>
    <row r="788" customFormat="1" ht="12.75" customHeight="1" x14ac:dyDescent="0.25"/>
    <row r="789" customFormat="1" ht="12.75" customHeight="1" x14ac:dyDescent="0.25"/>
    <row r="790" customFormat="1" ht="12.75" customHeight="1" x14ac:dyDescent="0.25"/>
    <row r="791" customFormat="1" ht="12.75" customHeight="1" x14ac:dyDescent="0.25"/>
    <row r="792" customFormat="1" ht="12.75" customHeight="1" x14ac:dyDescent="0.25"/>
    <row r="793" customFormat="1" ht="12.75" customHeight="1" x14ac:dyDescent="0.25"/>
    <row r="794" customFormat="1" ht="12.75" customHeight="1" x14ac:dyDescent="0.25"/>
    <row r="795" customFormat="1" ht="12.75" customHeight="1" x14ac:dyDescent="0.25"/>
    <row r="796" customFormat="1" ht="12.75" customHeight="1" x14ac:dyDescent="0.25"/>
    <row r="797" customFormat="1" ht="12.75" customHeight="1" x14ac:dyDescent="0.25"/>
    <row r="798" customFormat="1" ht="12.75" customHeight="1" x14ac:dyDescent="0.25"/>
    <row r="799" customFormat="1" ht="12.75" customHeight="1" x14ac:dyDescent="0.25"/>
    <row r="800" customFormat="1" ht="12.75" customHeight="1" x14ac:dyDescent="0.25"/>
    <row r="801" customFormat="1" ht="12.75" customHeight="1" x14ac:dyDescent="0.25"/>
    <row r="802" customFormat="1" ht="12.75" customHeight="1" x14ac:dyDescent="0.25"/>
    <row r="803" customFormat="1" ht="12.75" customHeight="1" x14ac:dyDescent="0.25"/>
    <row r="804" customFormat="1" ht="12.75" customHeight="1" x14ac:dyDescent="0.25"/>
    <row r="805" customFormat="1" ht="12.75" customHeight="1" x14ac:dyDescent="0.25"/>
    <row r="806" customFormat="1" ht="12.75" customHeight="1" x14ac:dyDescent="0.25"/>
    <row r="807" customFormat="1" ht="12.75" customHeight="1" x14ac:dyDescent="0.25"/>
    <row r="808" customFormat="1" ht="12.75" customHeight="1" x14ac:dyDescent="0.25"/>
    <row r="809" customFormat="1" ht="12.75" customHeight="1" x14ac:dyDescent="0.25"/>
    <row r="810" customFormat="1" ht="12.75" customHeight="1" x14ac:dyDescent="0.25"/>
    <row r="811" customFormat="1" ht="12.75" customHeight="1" x14ac:dyDescent="0.25"/>
    <row r="812" customFormat="1" ht="12.75" customHeight="1" x14ac:dyDescent="0.25"/>
    <row r="813" customFormat="1" ht="12.75" customHeight="1" x14ac:dyDescent="0.25"/>
    <row r="814" customFormat="1" ht="12.75" customHeight="1" x14ac:dyDescent="0.25"/>
    <row r="815" customFormat="1" ht="12.75" customHeight="1" x14ac:dyDescent="0.25"/>
    <row r="816" customFormat="1" ht="12.75" customHeight="1" x14ac:dyDescent="0.25"/>
    <row r="817" customFormat="1" ht="12.75" customHeight="1" x14ac:dyDescent="0.25"/>
    <row r="818" customFormat="1" ht="12.75" customHeight="1" x14ac:dyDescent="0.25"/>
    <row r="819" customFormat="1" ht="12.75" customHeight="1" x14ac:dyDescent="0.25"/>
    <row r="820" customFormat="1" ht="12.75" customHeight="1" x14ac:dyDescent="0.25"/>
    <row r="821" customFormat="1" ht="12.75" customHeight="1" x14ac:dyDescent="0.25"/>
    <row r="822" customFormat="1" ht="12.75" customHeight="1" x14ac:dyDescent="0.25"/>
    <row r="823" customFormat="1" ht="12.75" customHeight="1" x14ac:dyDescent="0.25"/>
    <row r="824" customFormat="1" ht="12.75" customHeight="1" x14ac:dyDescent="0.25"/>
    <row r="825" customFormat="1" ht="12.75" customHeight="1" x14ac:dyDescent="0.25"/>
    <row r="826" customFormat="1" ht="12.75" customHeight="1" x14ac:dyDescent="0.25"/>
    <row r="827" customFormat="1" ht="12.75" customHeight="1" x14ac:dyDescent="0.25"/>
    <row r="828" customFormat="1" ht="12.75" customHeight="1" x14ac:dyDescent="0.25"/>
    <row r="829" customFormat="1" ht="12.75" customHeight="1" x14ac:dyDescent="0.25"/>
    <row r="830" customFormat="1" ht="12.75" customHeight="1" x14ac:dyDescent="0.25"/>
    <row r="831" customFormat="1" ht="12.75" customHeight="1" x14ac:dyDescent="0.25"/>
    <row r="832" customFormat="1" ht="12.75" customHeight="1" x14ac:dyDescent="0.25"/>
    <row r="833" customFormat="1" ht="12.75" customHeight="1" x14ac:dyDescent="0.25"/>
    <row r="834" customFormat="1" ht="12.75" customHeight="1" x14ac:dyDescent="0.25"/>
    <row r="835" customFormat="1" ht="12.75" customHeight="1" x14ac:dyDescent="0.25"/>
    <row r="836" customFormat="1" ht="12.75" customHeight="1" x14ac:dyDescent="0.25"/>
    <row r="837" customFormat="1" ht="12.75" customHeight="1" x14ac:dyDescent="0.25"/>
    <row r="838" customFormat="1" ht="12.75" customHeight="1" x14ac:dyDescent="0.25"/>
    <row r="839" customFormat="1" ht="12.75" customHeight="1" x14ac:dyDescent="0.25"/>
    <row r="840" customFormat="1" ht="12.75" customHeight="1" x14ac:dyDescent="0.25"/>
    <row r="841" customFormat="1" ht="12.75" customHeight="1" x14ac:dyDescent="0.25"/>
    <row r="842" customFormat="1" ht="12.75" customHeight="1" x14ac:dyDescent="0.25"/>
    <row r="843" customFormat="1" ht="12.75" customHeight="1" x14ac:dyDescent="0.25"/>
    <row r="844" customFormat="1" ht="12.75" customHeight="1" x14ac:dyDescent="0.25"/>
    <row r="845" customFormat="1" ht="12.75" customHeight="1" x14ac:dyDescent="0.25"/>
    <row r="846" customFormat="1" ht="12.75" customHeight="1" x14ac:dyDescent="0.25"/>
    <row r="847" customFormat="1" ht="12.75" customHeight="1" x14ac:dyDescent="0.25"/>
    <row r="848" customFormat="1" ht="12.75" customHeight="1" x14ac:dyDescent="0.25"/>
    <row r="849" customFormat="1" ht="12.75" customHeight="1" x14ac:dyDescent="0.25"/>
    <row r="850" customFormat="1" ht="12.75" customHeight="1" x14ac:dyDescent="0.25"/>
    <row r="851" customFormat="1" ht="12.75" customHeight="1" x14ac:dyDescent="0.25"/>
    <row r="852" customFormat="1" ht="12.75" customHeight="1" x14ac:dyDescent="0.25"/>
    <row r="853" customFormat="1" ht="12.75" customHeight="1" x14ac:dyDescent="0.25"/>
    <row r="854" customFormat="1" ht="12.75" customHeight="1" x14ac:dyDescent="0.25"/>
    <row r="855" customFormat="1" ht="12.75" customHeight="1" x14ac:dyDescent="0.25"/>
    <row r="856" customFormat="1" ht="12.75" customHeight="1" x14ac:dyDescent="0.25"/>
    <row r="857" customFormat="1" ht="12.75" customHeight="1" x14ac:dyDescent="0.25"/>
    <row r="858" customFormat="1" ht="12.75" customHeight="1" x14ac:dyDescent="0.25"/>
    <row r="859" customFormat="1" ht="12.75" customHeight="1" x14ac:dyDescent="0.25"/>
    <row r="860" customFormat="1" ht="12.75" customHeight="1" x14ac:dyDescent="0.25"/>
    <row r="861" customFormat="1" ht="12.75" customHeight="1" x14ac:dyDescent="0.25"/>
    <row r="862" customFormat="1" ht="12.75" customHeight="1" x14ac:dyDescent="0.25"/>
    <row r="863" customFormat="1" ht="12.75" customHeight="1" x14ac:dyDescent="0.25"/>
    <row r="864" customFormat="1" ht="12.75" customHeight="1" x14ac:dyDescent="0.25"/>
    <row r="865" customFormat="1" ht="12.75" customHeight="1" x14ac:dyDescent="0.25"/>
    <row r="866" customFormat="1" ht="12.75" customHeight="1" x14ac:dyDescent="0.25"/>
    <row r="867" customFormat="1" ht="12.75" customHeight="1" x14ac:dyDescent="0.25"/>
    <row r="868" customFormat="1" ht="12.75" customHeight="1" x14ac:dyDescent="0.25"/>
    <row r="869" customFormat="1" ht="12.75" customHeight="1" x14ac:dyDescent="0.25"/>
    <row r="870" customFormat="1" ht="12.75" customHeight="1" x14ac:dyDescent="0.25"/>
    <row r="871" customFormat="1" ht="12.75" customHeight="1" x14ac:dyDescent="0.25"/>
    <row r="872" customFormat="1" ht="12.75" customHeight="1" x14ac:dyDescent="0.25"/>
    <row r="873" customFormat="1" ht="12.75" customHeight="1" x14ac:dyDescent="0.25"/>
    <row r="874" customFormat="1" ht="12.75" customHeight="1" x14ac:dyDescent="0.25"/>
    <row r="875" customFormat="1" ht="12.75" customHeight="1" x14ac:dyDescent="0.25"/>
    <row r="876" customFormat="1" ht="12.75" customHeight="1" x14ac:dyDescent="0.25"/>
    <row r="877" customFormat="1" ht="12.75" customHeight="1" x14ac:dyDescent="0.25"/>
    <row r="878" customFormat="1" ht="12.75" customHeight="1" x14ac:dyDescent="0.25"/>
    <row r="879" customFormat="1" ht="12.75" customHeight="1" x14ac:dyDescent="0.25"/>
    <row r="880" customFormat="1" ht="12.75" customHeight="1" x14ac:dyDescent="0.25"/>
    <row r="881" customFormat="1" ht="12.75" customHeight="1" x14ac:dyDescent="0.25"/>
    <row r="882" customFormat="1" ht="12.75" customHeight="1" x14ac:dyDescent="0.25"/>
    <row r="883" customFormat="1" ht="12.75" customHeight="1" x14ac:dyDescent="0.25"/>
    <row r="884" customFormat="1" ht="12.75" customHeight="1" x14ac:dyDescent="0.25"/>
    <row r="885" customFormat="1" ht="12.75" customHeight="1" x14ac:dyDescent="0.25"/>
    <row r="886" customFormat="1" ht="12.75" customHeight="1" x14ac:dyDescent="0.25"/>
    <row r="887" customFormat="1" ht="12.75" customHeight="1" x14ac:dyDescent="0.25"/>
    <row r="888" customFormat="1" ht="12.75" customHeight="1" x14ac:dyDescent="0.25"/>
    <row r="889" customFormat="1" ht="12.75" customHeight="1" x14ac:dyDescent="0.25"/>
    <row r="890" customFormat="1" ht="12.75" customHeight="1" x14ac:dyDescent="0.25"/>
    <row r="891" customFormat="1" ht="12.75" customHeight="1" x14ac:dyDescent="0.25"/>
    <row r="892" customFormat="1" ht="12.75" customHeight="1" x14ac:dyDescent="0.25"/>
    <row r="893" customFormat="1" ht="12.75" customHeight="1" x14ac:dyDescent="0.25"/>
    <row r="894" customFormat="1" ht="12.75" customHeight="1" x14ac:dyDescent="0.25"/>
    <row r="895" customFormat="1" ht="12.75" customHeight="1" x14ac:dyDescent="0.25"/>
    <row r="896" customFormat="1" ht="12.75" customHeight="1" x14ac:dyDescent="0.25"/>
    <row r="897" customFormat="1" ht="12.75" customHeight="1" x14ac:dyDescent="0.25"/>
    <row r="898" customFormat="1" ht="12.75" customHeight="1" x14ac:dyDescent="0.25"/>
    <row r="899" customFormat="1" ht="12.75" customHeight="1" x14ac:dyDescent="0.25"/>
    <row r="900" customFormat="1" ht="12.75" customHeight="1" x14ac:dyDescent="0.25"/>
    <row r="901" customFormat="1" ht="12.75" customHeight="1" x14ac:dyDescent="0.25"/>
    <row r="902" customFormat="1" ht="12.75" customHeight="1" x14ac:dyDescent="0.25"/>
    <row r="903" customFormat="1" ht="12.75" customHeight="1" x14ac:dyDescent="0.25"/>
    <row r="904" customFormat="1" ht="12.75" customHeight="1" x14ac:dyDescent="0.25"/>
    <row r="905" customFormat="1" ht="12.75" customHeight="1" x14ac:dyDescent="0.25"/>
    <row r="906" customFormat="1" ht="12.75" customHeight="1" x14ac:dyDescent="0.25"/>
    <row r="907" customFormat="1" ht="12.75" customHeight="1" x14ac:dyDescent="0.25"/>
    <row r="908" customFormat="1" ht="12.75" customHeight="1" x14ac:dyDescent="0.25"/>
    <row r="909" customFormat="1" ht="12.75" customHeight="1" x14ac:dyDescent="0.25"/>
    <row r="910" customFormat="1" ht="12.75" customHeight="1" x14ac:dyDescent="0.25"/>
    <row r="911" customFormat="1" ht="12.75" customHeight="1" x14ac:dyDescent="0.25"/>
    <row r="912" customFormat="1" ht="12.75" customHeight="1" x14ac:dyDescent="0.25"/>
    <row r="913" customFormat="1" ht="12.75" customHeight="1" x14ac:dyDescent="0.25"/>
    <row r="914" customFormat="1" ht="12.75" customHeight="1" x14ac:dyDescent="0.25"/>
    <row r="915" customFormat="1" ht="12.75" customHeight="1" x14ac:dyDescent="0.25"/>
    <row r="916" customFormat="1" ht="12.75" customHeight="1" x14ac:dyDescent="0.25"/>
    <row r="917" customFormat="1" ht="12.75" customHeight="1" x14ac:dyDescent="0.25"/>
    <row r="918" customFormat="1" ht="12.75" customHeight="1" x14ac:dyDescent="0.25"/>
    <row r="919" customFormat="1" ht="12.75" customHeight="1" x14ac:dyDescent="0.25"/>
    <row r="920" customFormat="1" ht="12.75" customHeight="1" x14ac:dyDescent="0.25"/>
    <row r="921" customFormat="1" ht="12.75" customHeight="1" x14ac:dyDescent="0.25"/>
    <row r="922" customFormat="1" ht="12.75" customHeight="1" x14ac:dyDescent="0.25"/>
    <row r="923" customFormat="1" ht="12.75" customHeight="1" x14ac:dyDescent="0.25"/>
    <row r="924" customFormat="1" ht="12.75" customHeight="1" x14ac:dyDescent="0.25"/>
    <row r="925" customFormat="1" ht="12.75" customHeight="1" x14ac:dyDescent="0.25"/>
    <row r="926" customFormat="1" ht="12.75" customHeight="1" x14ac:dyDescent="0.25"/>
    <row r="927" customFormat="1" ht="12.75" customHeight="1" x14ac:dyDescent="0.25"/>
    <row r="928" customFormat="1" ht="12.75" customHeight="1" x14ac:dyDescent="0.25"/>
    <row r="929" customFormat="1" ht="12.75" customHeight="1" x14ac:dyDescent="0.25"/>
    <row r="930" customFormat="1" ht="12.75" customHeight="1" x14ac:dyDescent="0.25"/>
    <row r="931" customFormat="1" ht="12.75" customHeight="1" x14ac:dyDescent="0.25"/>
    <row r="932" customFormat="1" ht="12.75" customHeight="1" x14ac:dyDescent="0.25"/>
    <row r="933" customFormat="1" ht="12.75" customHeight="1" x14ac:dyDescent="0.25"/>
    <row r="934" customFormat="1" ht="12.75" customHeight="1" x14ac:dyDescent="0.25"/>
    <row r="935" customFormat="1" ht="12.75" customHeight="1" x14ac:dyDescent="0.25"/>
    <row r="936" customFormat="1" ht="12.75" customHeight="1" x14ac:dyDescent="0.25"/>
    <row r="937" customFormat="1" ht="12.75" customHeight="1" x14ac:dyDescent="0.25"/>
    <row r="938" customFormat="1" ht="12.75" customHeight="1" x14ac:dyDescent="0.25"/>
    <row r="939" customFormat="1" ht="12.75" customHeight="1" x14ac:dyDescent="0.25"/>
    <row r="940" customFormat="1" ht="12.75" customHeight="1" x14ac:dyDescent="0.25"/>
    <row r="941" customFormat="1" ht="12.75" customHeight="1" x14ac:dyDescent="0.25"/>
    <row r="942" customFormat="1" ht="12.75" customHeight="1" x14ac:dyDescent="0.25"/>
    <row r="943" customFormat="1" ht="12.75" customHeight="1" x14ac:dyDescent="0.25"/>
    <row r="944" customFormat="1" ht="12.75" customHeight="1" x14ac:dyDescent="0.25"/>
    <row r="945" customFormat="1" ht="12.75" customHeight="1" x14ac:dyDescent="0.25"/>
    <row r="946" customFormat="1" ht="12.75" customHeight="1" x14ac:dyDescent="0.25"/>
    <row r="947" customFormat="1" ht="12.75" customHeight="1" x14ac:dyDescent="0.25"/>
    <row r="948" customFormat="1" ht="12.75" customHeight="1" x14ac:dyDescent="0.25"/>
    <row r="949" customFormat="1" ht="12.75" customHeight="1" x14ac:dyDescent="0.25"/>
    <row r="950" customFormat="1" ht="12.75" customHeight="1" x14ac:dyDescent="0.25"/>
    <row r="951" customFormat="1" ht="12.75" customHeight="1" x14ac:dyDescent="0.25"/>
    <row r="952" customFormat="1" ht="12.75" customHeight="1" x14ac:dyDescent="0.25"/>
    <row r="953" customFormat="1" ht="12.75" customHeight="1" x14ac:dyDescent="0.25"/>
    <row r="954" customFormat="1" ht="12.75" customHeight="1" x14ac:dyDescent="0.25"/>
    <row r="955" customFormat="1" ht="12.75" customHeight="1" x14ac:dyDescent="0.25"/>
    <row r="956" customFormat="1" ht="12.75" customHeight="1" x14ac:dyDescent="0.25"/>
    <row r="957" customFormat="1" ht="12.75" customHeight="1" x14ac:dyDescent="0.25"/>
    <row r="958" customFormat="1" ht="12.75" customHeight="1" x14ac:dyDescent="0.25"/>
    <row r="959" customFormat="1" ht="12.75" customHeight="1" x14ac:dyDescent="0.25"/>
    <row r="960" customFormat="1" ht="12.75" customHeight="1" x14ac:dyDescent="0.25"/>
    <row r="961" customFormat="1" ht="12.75" customHeight="1" x14ac:dyDescent="0.25"/>
    <row r="962" customFormat="1" ht="12.75" customHeight="1" x14ac:dyDescent="0.25"/>
    <row r="963" customFormat="1" ht="12.75" customHeight="1" x14ac:dyDescent="0.25"/>
    <row r="964" customFormat="1" ht="12.75" customHeight="1" x14ac:dyDescent="0.25"/>
    <row r="965" customFormat="1" ht="12.75" customHeight="1" x14ac:dyDescent="0.25"/>
    <row r="966" customFormat="1" ht="12.75" customHeight="1" x14ac:dyDescent="0.25"/>
    <row r="967" customFormat="1" ht="12.75" customHeight="1" x14ac:dyDescent="0.25"/>
    <row r="968" customFormat="1" ht="12.75" customHeight="1" x14ac:dyDescent="0.25"/>
    <row r="969" customFormat="1" ht="12.75" customHeight="1" x14ac:dyDescent="0.25"/>
    <row r="970" customFormat="1" ht="12.75" customHeight="1" x14ac:dyDescent="0.25"/>
    <row r="971" customFormat="1" ht="12.75" customHeight="1" x14ac:dyDescent="0.25"/>
    <row r="972" customFormat="1" ht="12.75" customHeight="1" x14ac:dyDescent="0.25"/>
    <row r="973" customFormat="1" ht="12.75" customHeight="1" x14ac:dyDescent="0.25"/>
    <row r="974" customFormat="1" ht="12.75" customHeight="1" x14ac:dyDescent="0.25"/>
    <row r="975" customFormat="1" ht="12.75" customHeight="1" x14ac:dyDescent="0.25"/>
    <row r="976" customFormat="1" ht="12.75" customHeight="1" x14ac:dyDescent="0.25"/>
    <row r="977" customFormat="1" ht="12.75" customHeight="1" x14ac:dyDescent="0.25"/>
    <row r="978" customFormat="1" ht="12.75" customHeight="1" x14ac:dyDescent="0.25"/>
    <row r="979" customFormat="1" ht="12.75" customHeight="1" x14ac:dyDescent="0.25"/>
    <row r="980" customFormat="1" ht="12.75" customHeight="1" x14ac:dyDescent="0.25"/>
    <row r="981" customFormat="1" ht="12.75" customHeight="1" x14ac:dyDescent="0.25"/>
    <row r="982" customFormat="1" ht="12.75" customHeight="1" x14ac:dyDescent="0.25"/>
    <row r="983" customFormat="1" ht="12.75" customHeight="1" x14ac:dyDescent="0.25"/>
    <row r="984" customFormat="1" ht="12.75" customHeight="1" x14ac:dyDescent="0.25"/>
    <row r="985" customFormat="1" ht="12.75" customHeight="1" x14ac:dyDescent="0.25"/>
    <row r="986" customFormat="1" ht="12.75" customHeight="1" x14ac:dyDescent="0.25"/>
    <row r="987" customFormat="1" ht="12.75" customHeight="1" x14ac:dyDescent="0.25"/>
    <row r="988" customFormat="1" ht="12.75" customHeight="1" x14ac:dyDescent="0.25"/>
    <row r="989" customFormat="1" ht="12.75" customHeight="1" x14ac:dyDescent="0.25"/>
    <row r="990" customFormat="1" ht="12.75" customHeight="1" x14ac:dyDescent="0.25"/>
    <row r="991" customFormat="1" ht="12.75" customHeight="1" x14ac:dyDescent="0.25"/>
    <row r="992" customFormat="1" ht="12.75" customHeight="1" x14ac:dyDescent="0.25"/>
    <row r="993" customFormat="1" ht="12.75" customHeight="1" x14ac:dyDescent="0.25"/>
    <row r="994" customFormat="1" ht="12.75" customHeight="1" x14ac:dyDescent="0.25"/>
    <row r="995" customFormat="1" ht="12.75" customHeight="1" x14ac:dyDescent="0.25"/>
    <row r="996" customFormat="1" ht="12.75" customHeight="1" x14ac:dyDescent="0.25"/>
    <row r="997" customFormat="1" ht="12.75" customHeight="1" x14ac:dyDescent="0.25"/>
    <row r="998" customFormat="1" ht="12.75" customHeight="1" x14ac:dyDescent="0.25"/>
    <row r="999" customFormat="1" ht="12.75" customHeight="1" x14ac:dyDescent="0.25"/>
    <row r="1000" customFormat="1" ht="12.75" customHeight="1" x14ac:dyDescent="0.25"/>
  </sheetData>
  <mergeCells count="1">
    <mergeCell ref="A1:G1"/>
  </mergeCells>
  <conditionalFormatting sqref="A2:A6">
    <cfRule type="expression" dxfId="61" priority="3" stopIfTrue="1">
      <formula>AND($D2&amp;$E2&lt;&gt; "",$G2="")</formula>
    </cfRule>
    <cfRule type="cellIs" dxfId="60" priority="4" stopIfTrue="1" operator="equal">
      <formula>"STALE"</formula>
    </cfRule>
  </conditionalFormatting>
  <conditionalFormatting sqref="E2:E6">
    <cfRule type="cellIs" dxfId="59" priority="1" stopIfTrue="1" operator="equal">
      <formula>$AJ$2</formula>
    </cfRule>
  </conditionalFormatting>
  <conditionalFormatting sqref="G2:G6">
    <cfRule type="expression" dxfId="58" priority="2" stopIfTrue="1">
      <formula>AND(G2&lt;&gt;0,COUNTBLANK(I2:J2)=1,COUNTBLANK(H2:K2)=1)</formula>
    </cfRule>
  </conditionalFormatting>
  <conditionalFormatting sqref="G8">
    <cfRule type="expression" dxfId="57" priority="5" stopIfTrue="1">
      <formula>AND(G8&lt;&gt;0,COUNTBLANK(I8:J8)=1,COUNTBLANK(H8:K8)=1)</formula>
    </cfRule>
  </conditionalFormatting>
  <dataValidations count="1">
    <dataValidation type="list" allowBlank="1" showErrorMessage="1" sqref="A2:A6" xr:uid="{463575E0-4E20-4E46-AC5A-7E958038CE2D}">
      <formula1>$BA$11:$BA$23</formula1>
    </dataValidation>
  </dataValidations>
  <pageMargins left="0.74791666666666667" right="0.74791666666666667" top="0.98402777777777772" bottom="0.98402777777777772" header="0.51180555555555551" footer="0.51180555555555551"/>
  <pageSetup firstPageNumber="0"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AA13F3-C94E-4D47-BEBD-E4E578C19515}">
  <sheetPr codeName="Sheet12"/>
  <dimension ref="A1:AY510"/>
  <sheetViews>
    <sheetView showGridLines="0" topLeftCell="A332" workbookViewId="0">
      <selection activeCell="C346" sqref="C346"/>
    </sheetView>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465</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t="s">
        <v>466</v>
      </c>
      <c r="D9" s="408"/>
      <c r="E9" s="408"/>
      <c r="F9" s="180">
        <v>10650.84</v>
      </c>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10616.51</v>
      </c>
      <c r="D11" s="57">
        <v>45664</v>
      </c>
      <c r="E11" s="58">
        <v>1080</v>
      </c>
      <c r="F11" s="185">
        <f>SUM(G12:G15)</f>
        <v>-34.33</v>
      </c>
      <c r="G11" s="59" t="s">
        <v>160</v>
      </c>
      <c r="H11" s="60" t="s">
        <v>177</v>
      </c>
      <c r="I11" s="60" t="s">
        <v>178</v>
      </c>
      <c r="J11" s="61" t="s">
        <v>179</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-34.33</v>
      </c>
      <c r="H12" s="63" t="s">
        <v>110</v>
      </c>
      <c r="I12" s="64" t="s">
        <v>180</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9616.51</v>
      </c>
      <c r="D16" s="57">
        <v>45664</v>
      </c>
      <c r="E16" s="58">
        <v>1081</v>
      </c>
      <c r="F16" s="185">
        <f>SUM(G17:G20)</f>
        <v>-1000</v>
      </c>
      <c r="G16" s="59" t="s">
        <v>160</v>
      </c>
      <c r="H16" s="60" t="s">
        <v>184</v>
      </c>
      <c r="I16" s="60" t="s">
        <v>185</v>
      </c>
      <c r="J16" s="61" t="s">
        <v>186</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-1000</v>
      </c>
      <c r="H17" s="63" t="s">
        <v>110</v>
      </c>
      <c r="I17" s="64" t="s">
        <v>187</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customHeight="1" x14ac:dyDescent="0.25">
      <c r="A21" s="131"/>
      <c r="B21" s="183">
        <f>B16+1</f>
        <v>3</v>
      </c>
      <c r="C21" s="184">
        <f>C16+F21</f>
        <v>9574.17</v>
      </c>
      <c r="D21" s="57">
        <v>45665</v>
      </c>
      <c r="E21" s="58" t="s">
        <v>191</v>
      </c>
      <c r="F21" s="185">
        <f>SUM(G22:G25)</f>
        <v>-42.34</v>
      </c>
      <c r="G21" s="59" t="s">
        <v>160</v>
      </c>
      <c r="H21" s="63" t="s">
        <v>192</v>
      </c>
      <c r="I21" s="63" t="s">
        <v>193</v>
      </c>
      <c r="J21" s="65" t="s">
        <v>194</v>
      </c>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customHeight="1" x14ac:dyDescent="0.25">
      <c r="A22" s="131"/>
      <c r="B22" s="186"/>
      <c r="C22" s="187"/>
      <c r="D22" s="187"/>
      <c r="E22" s="187"/>
      <c r="F22" s="188"/>
      <c r="G22" s="62">
        <v>-42.34</v>
      </c>
      <c r="H22" s="63" t="s">
        <v>110</v>
      </c>
      <c r="I22" s="64" t="s">
        <v>195</v>
      </c>
      <c r="J22" s="65" t="s">
        <v>111</v>
      </c>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customHeight="1" x14ac:dyDescent="0.25">
      <c r="A26" s="131"/>
      <c r="B26" s="183">
        <f>B21+1</f>
        <v>4</v>
      </c>
      <c r="C26" s="184">
        <f>C21+F26</f>
        <v>9732.17</v>
      </c>
      <c r="D26" s="57">
        <v>45673</v>
      </c>
      <c r="E26" s="58" t="s">
        <v>199</v>
      </c>
      <c r="F26" s="185">
        <f>SUM(G27:G30)</f>
        <v>158</v>
      </c>
      <c r="G26" s="59" t="s">
        <v>160</v>
      </c>
      <c r="H26" s="63" t="s">
        <v>200</v>
      </c>
      <c r="I26" s="63" t="s">
        <v>201</v>
      </c>
      <c r="J26" s="65" t="s">
        <v>202</v>
      </c>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customHeight="1" x14ac:dyDescent="0.25">
      <c r="A27" s="131"/>
      <c r="B27" s="186"/>
      <c r="C27" s="187"/>
      <c r="D27" s="187"/>
      <c r="E27" s="187"/>
      <c r="F27" s="188"/>
      <c r="G27" s="62">
        <v>158</v>
      </c>
      <c r="H27" s="63" t="s">
        <v>110</v>
      </c>
      <c r="I27" s="64" t="s">
        <v>168</v>
      </c>
      <c r="J27" s="65" t="s">
        <v>111</v>
      </c>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customHeight="1" x14ac:dyDescent="0.25">
      <c r="A31" s="131"/>
      <c r="B31" s="183">
        <f>B26+1</f>
        <v>5</v>
      </c>
      <c r="C31" s="184">
        <f>C26+F31</f>
        <v>9819.17</v>
      </c>
      <c r="D31" s="57">
        <v>45682</v>
      </c>
      <c r="E31" s="58" t="s">
        <v>206</v>
      </c>
      <c r="F31" s="185">
        <f>SUM(G32:G35)</f>
        <v>87</v>
      </c>
      <c r="G31" s="59" t="s">
        <v>160</v>
      </c>
      <c r="H31" s="63" t="s">
        <v>200</v>
      </c>
      <c r="I31" s="63" t="s">
        <v>201</v>
      </c>
      <c r="J31" s="65" t="s">
        <v>207</v>
      </c>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customHeight="1" x14ac:dyDescent="0.25">
      <c r="A32" s="131"/>
      <c r="B32" s="186"/>
      <c r="C32" s="187"/>
      <c r="D32" s="187"/>
      <c r="E32" s="187"/>
      <c r="F32" s="188"/>
      <c r="G32" s="62">
        <v>87</v>
      </c>
      <c r="H32" s="63" t="s">
        <v>110</v>
      </c>
      <c r="I32" s="64" t="s">
        <v>168</v>
      </c>
      <c r="J32" s="65" t="s">
        <v>111</v>
      </c>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customHeight="1" x14ac:dyDescent="0.25">
      <c r="A36" s="131"/>
      <c r="B36" s="183">
        <v>6</v>
      </c>
      <c r="C36" s="184">
        <f>C31+F36</f>
        <v>9669.17</v>
      </c>
      <c r="D36" s="57">
        <v>45695</v>
      </c>
      <c r="E36" s="58">
        <v>1082</v>
      </c>
      <c r="F36" s="185">
        <f>SUM(G37:G40)</f>
        <v>-150</v>
      </c>
      <c r="G36" s="59" t="s">
        <v>164</v>
      </c>
      <c r="H36" s="60" t="s">
        <v>211</v>
      </c>
      <c r="I36" s="60" t="s">
        <v>212</v>
      </c>
      <c r="J36" s="61" t="s">
        <v>213</v>
      </c>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customHeight="1" x14ac:dyDescent="0.25">
      <c r="A37" s="131"/>
      <c r="B37" s="186"/>
      <c r="C37" s="187"/>
      <c r="D37" s="187"/>
      <c r="E37" s="187"/>
      <c r="F37" s="188"/>
      <c r="G37" s="62">
        <v>-150</v>
      </c>
      <c r="H37" s="63" t="s">
        <v>110</v>
      </c>
      <c r="I37" s="64" t="s">
        <v>214</v>
      </c>
      <c r="J37" s="65" t="s">
        <v>111</v>
      </c>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customHeight="1" x14ac:dyDescent="0.25">
      <c r="A41" s="131"/>
      <c r="B41" s="183">
        <v>7</v>
      </c>
      <c r="C41" s="184">
        <f>C36+F41</f>
        <v>9594.17</v>
      </c>
      <c r="D41" s="57">
        <v>45695</v>
      </c>
      <c r="E41" s="58">
        <v>1083</v>
      </c>
      <c r="F41" s="185">
        <f>SUM(G42:G45)</f>
        <v>-75</v>
      </c>
      <c r="G41" s="59" t="s">
        <v>164</v>
      </c>
      <c r="H41" s="60" t="s">
        <v>211</v>
      </c>
      <c r="I41" s="60" t="s">
        <v>218</v>
      </c>
      <c r="J41" s="61" t="s">
        <v>219</v>
      </c>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customHeight="1" x14ac:dyDescent="0.25">
      <c r="A42" s="131"/>
      <c r="B42" s="186"/>
      <c r="C42" s="187"/>
      <c r="D42" s="187"/>
      <c r="E42" s="187"/>
      <c r="F42" s="188"/>
      <c r="G42" s="62">
        <v>-75</v>
      </c>
      <c r="H42" s="63" t="s">
        <v>110</v>
      </c>
      <c r="I42" s="64" t="s">
        <v>214</v>
      </c>
      <c r="J42" s="65" t="s">
        <v>111</v>
      </c>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customHeight="1" x14ac:dyDescent="0.25">
      <c r="A46" s="131"/>
      <c r="B46" s="183">
        <f>B41+1</f>
        <v>8</v>
      </c>
      <c r="C46" s="184">
        <f>C41+F46</f>
        <v>9394.17</v>
      </c>
      <c r="D46" s="57">
        <v>45695</v>
      </c>
      <c r="E46" s="58">
        <v>1084</v>
      </c>
      <c r="F46" s="185">
        <f>SUM(G47:G50)</f>
        <v>-200</v>
      </c>
      <c r="G46" s="59" t="s">
        <v>164</v>
      </c>
      <c r="H46" s="63" t="s">
        <v>223</v>
      </c>
      <c r="I46" s="63" t="s">
        <v>224</v>
      </c>
      <c r="J46" s="65" t="s">
        <v>225</v>
      </c>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customHeight="1" x14ac:dyDescent="0.25">
      <c r="A47" s="131"/>
      <c r="B47" s="186"/>
      <c r="C47" s="187"/>
      <c r="D47" s="187"/>
      <c r="E47" s="187"/>
      <c r="F47" s="188"/>
      <c r="G47" s="62">
        <v>-200</v>
      </c>
      <c r="H47" s="63" t="s">
        <v>110</v>
      </c>
      <c r="I47" s="64" t="s">
        <v>214</v>
      </c>
      <c r="J47" s="65" t="s">
        <v>111</v>
      </c>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customHeight="1" x14ac:dyDescent="0.25">
      <c r="A51" s="131"/>
      <c r="B51" s="183">
        <f>B46+1</f>
        <v>9</v>
      </c>
      <c r="C51" s="184">
        <f>C46+F51</f>
        <v>10221.48</v>
      </c>
      <c r="D51" s="57">
        <v>45721</v>
      </c>
      <c r="E51" s="58" t="s">
        <v>228</v>
      </c>
      <c r="F51" s="185">
        <f>SUM(G52:G55)</f>
        <v>827.31</v>
      </c>
      <c r="G51" s="59" t="s">
        <v>164</v>
      </c>
      <c r="H51" s="63" t="s">
        <v>229</v>
      </c>
      <c r="I51" s="63" t="s">
        <v>230</v>
      </c>
      <c r="J51" s="65" t="s">
        <v>231</v>
      </c>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customHeight="1" x14ac:dyDescent="0.25">
      <c r="A52" s="131"/>
      <c r="B52" s="186"/>
      <c r="C52" s="187"/>
      <c r="D52" s="187"/>
      <c r="E52" s="187"/>
      <c r="F52" s="188"/>
      <c r="G52" s="62">
        <v>398.14</v>
      </c>
      <c r="H52" s="63" t="s">
        <v>110</v>
      </c>
      <c r="I52" s="64" t="s">
        <v>196</v>
      </c>
      <c r="J52" s="65" t="s">
        <v>111</v>
      </c>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customHeight="1" x14ac:dyDescent="0.25">
      <c r="A53" s="131"/>
      <c r="B53" s="189"/>
      <c r="C53" s="190"/>
      <c r="D53" s="190"/>
      <c r="E53" s="190"/>
      <c r="F53" s="191"/>
      <c r="G53" s="66">
        <v>414.17</v>
      </c>
      <c r="H53" s="67" t="s">
        <v>110</v>
      </c>
      <c r="I53" s="63" t="s">
        <v>196</v>
      </c>
      <c r="J53" s="68" t="s">
        <v>111</v>
      </c>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customHeight="1" x14ac:dyDescent="0.25">
      <c r="A54" s="131"/>
      <c r="B54" s="189"/>
      <c r="C54" s="190"/>
      <c r="D54" s="190"/>
      <c r="E54" s="190"/>
      <c r="F54" s="191"/>
      <c r="G54" s="66">
        <v>15</v>
      </c>
      <c r="H54" s="67" t="s">
        <v>110</v>
      </c>
      <c r="I54" s="67" t="s">
        <v>168</v>
      </c>
      <c r="J54" s="68" t="s">
        <v>111</v>
      </c>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customHeight="1" x14ac:dyDescent="0.25">
      <c r="A56" s="131"/>
      <c r="B56" s="183">
        <f>B51+1</f>
        <v>10</v>
      </c>
      <c r="C56" s="184">
        <f>C51+F56</f>
        <v>10317.48</v>
      </c>
      <c r="D56" s="57">
        <v>45721</v>
      </c>
      <c r="E56" s="58" t="s">
        <v>234</v>
      </c>
      <c r="F56" s="185">
        <f>SUM(G57:G60)</f>
        <v>96</v>
      </c>
      <c r="G56" s="59" t="s">
        <v>167</v>
      </c>
      <c r="H56" s="60" t="s">
        <v>200</v>
      </c>
      <c r="I56" s="60" t="s">
        <v>201</v>
      </c>
      <c r="J56" s="61" t="s">
        <v>235</v>
      </c>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customHeight="1" x14ac:dyDescent="0.25">
      <c r="A57" s="131"/>
      <c r="B57" s="186"/>
      <c r="C57" s="187"/>
      <c r="D57" s="187"/>
      <c r="E57" s="187"/>
      <c r="F57" s="188"/>
      <c r="G57" s="62">
        <v>96</v>
      </c>
      <c r="H57" s="63" t="s">
        <v>110</v>
      </c>
      <c r="I57" s="64" t="s">
        <v>168</v>
      </c>
      <c r="J57" s="65" t="s">
        <v>111</v>
      </c>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customHeight="1" x14ac:dyDescent="0.25">
      <c r="A61" s="131"/>
      <c r="B61" s="183">
        <f>B56+1</f>
        <v>11</v>
      </c>
      <c r="C61" s="184">
        <f>C56+F61</f>
        <v>10027.68</v>
      </c>
      <c r="D61" s="57">
        <v>45727</v>
      </c>
      <c r="E61" s="58">
        <v>1085</v>
      </c>
      <c r="F61" s="185">
        <f>SUM(G62:G65)</f>
        <v>-289.8</v>
      </c>
      <c r="G61" s="59" t="s">
        <v>167</v>
      </c>
      <c r="H61" s="60" t="s">
        <v>229</v>
      </c>
      <c r="I61" s="60" t="s">
        <v>238</v>
      </c>
      <c r="J61" s="61" t="s">
        <v>239</v>
      </c>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customHeight="1" x14ac:dyDescent="0.25">
      <c r="A62" s="131"/>
      <c r="B62" s="186"/>
      <c r="C62" s="187"/>
      <c r="D62" s="187"/>
      <c r="E62" s="187"/>
      <c r="F62" s="188"/>
      <c r="G62" s="62">
        <v>-289.8</v>
      </c>
      <c r="H62" s="63" t="s">
        <v>110</v>
      </c>
      <c r="I62" s="64" t="s">
        <v>240</v>
      </c>
      <c r="J62" s="65" t="s">
        <v>111</v>
      </c>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customHeight="1" x14ac:dyDescent="0.25">
      <c r="A66" s="131"/>
      <c r="B66" s="183">
        <f>B61+1</f>
        <v>12</v>
      </c>
      <c r="C66" s="184">
        <f>C61+F66</f>
        <v>10107.68</v>
      </c>
      <c r="D66" s="57">
        <v>45728</v>
      </c>
      <c r="E66" s="58" t="s">
        <v>243</v>
      </c>
      <c r="F66" s="185">
        <f>SUM(G67:G70)</f>
        <v>80</v>
      </c>
      <c r="G66" s="59" t="s">
        <v>167</v>
      </c>
      <c r="H66" s="60" t="s">
        <v>200</v>
      </c>
      <c r="I66" s="60" t="s">
        <v>244</v>
      </c>
      <c r="J66" s="61" t="s">
        <v>235</v>
      </c>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customHeight="1" x14ac:dyDescent="0.25">
      <c r="A67" s="131"/>
      <c r="B67" s="186"/>
      <c r="C67" s="187"/>
      <c r="D67" s="187"/>
      <c r="E67" s="187"/>
      <c r="F67" s="188"/>
      <c r="G67" s="62">
        <v>80</v>
      </c>
      <c r="H67" s="63" t="s">
        <v>110</v>
      </c>
      <c r="I67" s="64" t="s">
        <v>168</v>
      </c>
      <c r="J67" s="65" t="s">
        <v>111</v>
      </c>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customHeight="1" x14ac:dyDescent="0.25">
      <c r="A71" s="131"/>
      <c r="B71" s="183">
        <f>B66+1</f>
        <v>13</v>
      </c>
      <c r="C71" s="184">
        <f>C66+F71</f>
        <v>10002.68</v>
      </c>
      <c r="D71" s="57">
        <v>45727</v>
      </c>
      <c r="E71" s="58">
        <v>1086</v>
      </c>
      <c r="F71" s="185">
        <f>SUM(G72:G75)</f>
        <v>-105</v>
      </c>
      <c r="G71" s="59" t="s">
        <v>167</v>
      </c>
      <c r="H71" s="60" t="s">
        <v>246</v>
      </c>
      <c r="I71" s="60" t="s">
        <v>247</v>
      </c>
      <c r="J71" s="61" t="s">
        <v>248</v>
      </c>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customHeight="1" x14ac:dyDescent="0.25">
      <c r="A72" s="131"/>
      <c r="B72" s="186"/>
      <c r="C72" s="187"/>
      <c r="D72" s="187"/>
      <c r="E72" s="187"/>
      <c r="F72" s="188"/>
      <c r="G72" s="62">
        <v>-105</v>
      </c>
      <c r="H72" s="63" t="s">
        <v>110</v>
      </c>
      <c r="I72" s="64" t="s">
        <v>245</v>
      </c>
      <c r="J72" s="65" t="s">
        <v>111</v>
      </c>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customHeight="1" x14ac:dyDescent="0.25">
      <c r="A76" s="131"/>
      <c r="B76" s="183">
        <f>B71+1</f>
        <v>14</v>
      </c>
      <c r="C76" s="184">
        <f>C71+F76</f>
        <v>10087.68</v>
      </c>
      <c r="D76" s="57">
        <v>45741</v>
      </c>
      <c r="E76" s="58" t="s">
        <v>250</v>
      </c>
      <c r="F76" s="185">
        <f>SUM(G77:G80)</f>
        <v>85</v>
      </c>
      <c r="G76" s="59" t="s">
        <v>167</v>
      </c>
      <c r="H76" s="60" t="s">
        <v>200</v>
      </c>
      <c r="I76" s="60" t="s">
        <v>244</v>
      </c>
      <c r="J76" s="61" t="s">
        <v>235</v>
      </c>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customHeight="1" x14ac:dyDescent="0.25">
      <c r="A77" s="131"/>
      <c r="B77" s="186"/>
      <c r="C77" s="187"/>
      <c r="D77" s="187"/>
      <c r="E77" s="187"/>
      <c r="F77" s="188"/>
      <c r="G77" s="62">
        <v>85</v>
      </c>
      <c r="H77" s="63" t="s">
        <v>110</v>
      </c>
      <c r="I77" s="64" t="s">
        <v>168</v>
      </c>
      <c r="J77" s="65" t="s">
        <v>111</v>
      </c>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customHeight="1" x14ac:dyDescent="0.25">
      <c r="A81" s="131"/>
      <c r="B81" s="183">
        <f>B76+1</f>
        <v>15</v>
      </c>
      <c r="C81" s="184">
        <f>C76+F81</f>
        <v>10167.68</v>
      </c>
      <c r="D81" s="57">
        <v>45770</v>
      </c>
      <c r="E81" s="58" t="s">
        <v>272</v>
      </c>
      <c r="F81" s="185">
        <f>SUM(G82:G85)</f>
        <v>80</v>
      </c>
      <c r="G81" s="59" t="s">
        <v>170</v>
      </c>
      <c r="H81" s="60" t="s">
        <v>200</v>
      </c>
      <c r="I81" s="60" t="s">
        <v>273</v>
      </c>
      <c r="J81" s="61" t="s">
        <v>235</v>
      </c>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customHeight="1" x14ac:dyDescent="0.25">
      <c r="A82" s="131"/>
      <c r="B82" s="186"/>
      <c r="C82" s="187"/>
      <c r="D82" s="187"/>
      <c r="E82" s="187"/>
      <c r="F82" s="188"/>
      <c r="G82" s="62">
        <v>80</v>
      </c>
      <c r="H82" s="63" t="s">
        <v>110</v>
      </c>
      <c r="I82" s="64" t="s">
        <v>168</v>
      </c>
      <c r="J82" s="65" t="s">
        <v>111</v>
      </c>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customHeight="1" x14ac:dyDescent="0.25">
      <c r="A86" s="131"/>
      <c r="B86" s="183">
        <f>B81+1</f>
        <v>16</v>
      </c>
      <c r="C86" s="184">
        <f>C81+F86</f>
        <v>9967.68</v>
      </c>
      <c r="D86" s="57">
        <v>45782</v>
      </c>
      <c r="E86" s="58">
        <v>1087</v>
      </c>
      <c r="F86" s="185">
        <f>SUM(G87:G90)</f>
        <v>-200</v>
      </c>
      <c r="G86" s="59" t="s">
        <v>173</v>
      </c>
      <c r="H86" s="60" t="s">
        <v>274</v>
      </c>
      <c r="I86" s="60" t="s">
        <v>275</v>
      </c>
      <c r="J86" s="61" t="s">
        <v>276</v>
      </c>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customHeight="1" x14ac:dyDescent="0.25">
      <c r="A87" s="131"/>
      <c r="B87" s="186"/>
      <c r="C87" s="187"/>
      <c r="D87" s="187"/>
      <c r="E87" s="187"/>
      <c r="F87" s="188"/>
      <c r="G87" s="62">
        <v>-200</v>
      </c>
      <c r="H87" s="63" t="s">
        <v>110</v>
      </c>
      <c r="I87" s="64" t="s">
        <v>245</v>
      </c>
      <c r="J87" s="65" t="s">
        <v>111</v>
      </c>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customHeight="1" x14ac:dyDescent="0.25">
      <c r="A91" s="131"/>
      <c r="B91" s="183">
        <f>B86+1</f>
        <v>17</v>
      </c>
      <c r="C91" s="184">
        <f>C86+F91</f>
        <v>9247.68</v>
      </c>
      <c r="D91" s="57">
        <v>45782</v>
      </c>
      <c r="E91" s="58">
        <v>1088</v>
      </c>
      <c r="F91" s="185">
        <f>SUM(G92:G95)</f>
        <v>-720</v>
      </c>
      <c r="G91" s="59" t="s">
        <v>173</v>
      </c>
      <c r="H91" s="60" t="s">
        <v>277</v>
      </c>
      <c r="I91" s="60" t="s">
        <v>278</v>
      </c>
      <c r="J91" s="61" t="s">
        <v>279</v>
      </c>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customHeight="1" x14ac:dyDescent="0.25">
      <c r="A92" s="131"/>
      <c r="B92" s="186"/>
      <c r="C92" s="187"/>
      <c r="D92" s="187"/>
      <c r="E92" s="187"/>
      <c r="F92" s="188"/>
      <c r="G92" s="62">
        <v>-720</v>
      </c>
      <c r="H92" s="63" t="s">
        <v>110</v>
      </c>
      <c r="I92" s="64" t="s">
        <v>245</v>
      </c>
      <c r="J92" s="65" t="s">
        <v>111</v>
      </c>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customHeight="1" x14ac:dyDescent="0.25">
      <c r="A96" s="131"/>
      <c r="B96" s="183">
        <f>B91+1</f>
        <v>18</v>
      </c>
      <c r="C96" s="184">
        <f>C91+F96</f>
        <v>9172.68</v>
      </c>
      <c r="D96" s="57">
        <v>45782</v>
      </c>
      <c r="E96" s="58">
        <v>1089</v>
      </c>
      <c r="F96" s="185">
        <f>SUM(G97:G100)</f>
        <v>-75</v>
      </c>
      <c r="G96" s="59" t="s">
        <v>173</v>
      </c>
      <c r="H96" s="60" t="s">
        <v>280</v>
      </c>
      <c r="I96" s="60" t="s">
        <v>281</v>
      </c>
      <c r="J96" s="61" t="s">
        <v>282</v>
      </c>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customHeight="1" x14ac:dyDescent="0.25">
      <c r="A97" s="131"/>
      <c r="B97" s="186"/>
      <c r="C97" s="187"/>
      <c r="D97" s="187"/>
      <c r="E97" s="187"/>
      <c r="F97" s="188"/>
      <c r="G97" s="62">
        <v>-75</v>
      </c>
      <c r="H97" s="63" t="s">
        <v>110</v>
      </c>
      <c r="I97" s="64" t="s">
        <v>269</v>
      </c>
      <c r="J97" s="65" t="s">
        <v>111</v>
      </c>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customHeight="1" x14ac:dyDescent="0.25">
      <c r="A101" s="131"/>
      <c r="B101" s="183">
        <f>B96+1</f>
        <v>19</v>
      </c>
      <c r="C101" s="184">
        <f>C96+F101</f>
        <v>9372.68</v>
      </c>
      <c r="D101" s="57">
        <v>45810</v>
      </c>
      <c r="E101" s="58" t="s">
        <v>272</v>
      </c>
      <c r="F101" s="185">
        <f>SUM(G102:G105)</f>
        <v>200</v>
      </c>
      <c r="G101" s="59" t="s">
        <v>176</v>
      </c>
      <c r="H101" s="60" t="s">
        <v>283</v>
      </c>
      <c r="I101" s="60" t="s">
        <v>284</v>
      </c>
      <c r="J101" s="61" t="s">
        <v>285</v>
      </c>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customHeight="1" x14ac:dyDescent="0.25">
      <c r="A102" s="131"/>
      <c r="B102" s="186"/>
      <c r="C102" s="187"/>
      <c r="D102" s="187"/>
      <c r="E102" s="187"/>
      <c r="F102" s="188"/>
      <c r="G102" s="62">
        <v>200</v>
      </c>
      <c r="H102" s="63" t="s">
        <v>110</v>
      </c>
      <c r="I102" s="64" t="s">
        <v>245</v>
      </c>
      <c r="J102" s="65" t="s">
        <v>111</v>
      </c>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customHeight="1" x14ac:dyDescent="0.25">
      <c r="A106" s="131"/>
      <c r="B106" s="183">
        <f>B101+1</f>
        <v>20</v>
      </c>
      <c r="C106" s="184">
        <f>C101+F106</f>
        <v>9838.32</v>
      </c>
      <c r="D106" s="57">
        <v>45810</v>
      </c>
      <c r="E106" s="58" t="s">
        <v>272</v>
      </c>
      <c r="F106" s="185">
        <f>SUM(G107:G110)</f>
        <v>465.64</v>
      </c>
      <c r="G106" s="59" t="s">
        <v>176</v>
      </c>
      <c r="H106" s="60" t="s">
        <v>286</v>
      </c>
      <c r="I106" s="60" t="s">
        <v>287</v>
      </c>
      <c r="J106" s="61" t="s">
        <v>288</v>
      </c>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customHeight="1" x14ac:dyDescent="0.25">
      <c r="A107" s="131"/>
      <c r="B107" s="186"/>
      <c r="C107" s="187"/>
      <c r="D107" s="187"/>
      <c r="E107" s="187"/>
      <c r="F107" s="188"/>
      <c r="G107" s="62">
        <v>465.64</v>
      </c>
      <c r="H107" s="63" t="s">
        <v>110</v>
      </c>
      <c r="I107" s="64" t="s">
        <v>187</v>
      </c>
      <c r="J107" s="65" t="s">
        <v>111</v>
      </c>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customHeight="1" x14ac:dyDescent="0.25">
      <c r="A111" s="131"/>
      <c r="B111" s="183">
        <f>B106+1</f>
        <v>21</v>
      </c>
      <c r="C111" s="184">
        <f>C106+F111</f>
        <v>11027.39</v>
      </c>
      <c r="D111" s="57">
        <v>45820</v>
      </c>
      <c r="E111" s="58" t="s">
        <v>272</v>
      </c>
      <c r="F111" s="185">
        <f>SUM(G112:G115)</f>
        <v>1189.07</v>
      </c>
      <c r="G111" s="59" t="s">
        <v>176</v>
      </c>
      <c r="H111" s="60" t="s">
        <v>289</v>
      </c>
      <c r="I111" s="60" t="s">
        <v>290</v>
      </c>
      <c r="J111" s="61" t="s">
        <v>291</v>
      </c>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customHeight="1" x14ac:dyDescent="0.25">
      <c r="A112" s="131"/>
      <c r="B112" s="186"/>
      <c r="C112" s="187"/>
      <c r="D112" s="187"/>
      <c r="E112" s="187"/>
      <c r="F112" s="188"/>
      <c r="G112" s="62">
        <v>1113.07</v>
      </c>
      <c r="H112" s="63" t="s">
        <v>110</v>
      </c>
      <c r="I112" s="64" t="s">
        <v>196</v>
      </c>
      <c r="J112" s="65" t="s">
        <v>111</v>
      </c>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customHeight="1" x14ac:dyDescent="0.25">
      <c r="A113" s="131"/>
      <c r="B113" s="189"/>
      <c r="C113" s="190"/>
      <c r="D113" s="190"/>
      <c r="E113" s="190"/>
      <c r="F113" s="191"/>
      <c r="G113" s="66">
        <v>76</v>
      </c>
      <c r="H113" s="67" t="s">
        <v>110</v>
      </c>
      <c r="I113" s="63" t="s">
        <v>168</v>
      </c>
      <c r="J113" s="68" t="s">
        <v>111</v>
      </c>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customHeight="1" x14ac:dyDescent="0.25">
      <c r="A116" s="131"/>
      <c r="B116" s="183">
        <f>B111+1</f>
        <v>22</v>
      </c>
      <c r="C116" s="184">
        <f>C111+F116</f>
        <v>11007.39</v>
      </c>
      <c r="D116" s="57">
        <v>45811</v>
      </c>
      <c r="E116" s="58">
        <v>1090</v>
      </c>
      <c r="F116" s="185">
        <f>SUM(G117:G120)</f>
        <v>-20</v>
      </c>
      <c r="G116" s="59" t="s">
        <v>176</v>
      </c>
      <c r="H116" s="60" t="s">
        <v>292</v>
      </c>
      <c r="I116" s="60" t="s">
        <v>293</v>
      </c>
      <c r="J116" s="61" t="s">
        <v>294</v>
      </c>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customHeight="1" x14ac:dyDescent="0.25">
      <c r="A117" s="131"/>
      <c r="B117" s="186"/>
      <c r="C117" s="187"/>
      <c r="D117" s="187"/>
      <c r="E117" s="187"/>
      <c r="F117" s="188"/>
      <c r="G117" s="62">
        <v>-20</v>
      </c>
      <c r="H117" s="63" t="s">
        <v>110</v>
      </c>
      <c r="I117" s="64" t="s">
        <v>240</v>
      </c>
      <c r="J117" s="65" t="s">
        <v>111</v>
      </c>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customHeight="1" x14ac:dyDescent="0.25">
      <c r="A121" s="131"/>
      <c r="B121" s="183">
        <f>B116+1</f>
        <v>23</v>
      </c>
      <c r="C121" s="184">
        <f>C116+F121</f>
        <v>10967.39</v>
      </c>
      <c r="D121" s="57">
        <v>45811</v>
      </c>
      <c r="E121" s="58">
        <v>1091</v>
      </c>
      <c r="F121" s="185">
        <f>SUM(G122:G125)</f>
        <v>-40</v>
      </c>
      <c r="G121" s="59" t="s">
        <v>176</v>
      </c>
      <c r="H121" s="60" t="s">
        <v>295</v>
      </c>
      <c r="I121" s="60" t="s">
        <v>296</v>
      </c>
      <c r="J121" s="61" t="s">
        <v>297</v>
      </c>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customHeight="1" x14ac:dyDescent="0.25">
      <c r="A122" s="131"/>
      <c r="B122" s="186"/>
      <c r="C122" s="187"/>
      <c r="D122" s="187"/>
      <c r="E122" s="187"/>
      <c r="F122" s="188"/>
      <c r="G122" s="62">
        <v>-40</v>
      </c>
      <c r="H122" s="63" t="s">
        <v>110</v>
      </c>
      <c r="I122" s="64" t="s">
        <v>270</v>
      </c>
      <c r="J122" s="65" t="s">
        <v>111</v>
      </c>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customHeight="1" x14ac:dyDescent="0.25">
      <c r="A126" s="131"/>
      <c r="B126" s="183">
        <f>B121+1</f>
        <v>24</v>
      </c>
      <c r="C126" s="184">
        <f>C121+F126</f>
        <v>10774.39</v>
      </c>
      <c r="D126" s="57">
        <v>45833</v>
      </c>
      <c r="E126" s="58">
        <v>1092</v>
      </c>
      <c r="F126" s="185">
        <f>SUM(G127:G130)</f>
        <v>-193</v>
      </c>
      <c r="G126" s="59" t="s">
        <v>183</v>
      </c>
      <c r="H126" s="60" t="s">
        <v>298</v>
      </c>
      <c r="I126" s="60" t="s">
        <v>299</v>
      </c>
      <c r="J126" s="61" t="s">
        <v>300</v>
      </c>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customHeight="1" x14ac:dyDescent="0.25">
      <c r="A127" s="131"/>
      <c r="B127" s="186"/>
      <c r="C127" s="187"/>
      <c r="D127" s="187"/>
      <c r="E127" s="187"/>
      <c r="F127" s="188"/>
      <c r="G127" s="62">
        <v>-193</v>
      </c>
      <c r="H127" s="63" t="s">
        <v>110</v>
      </c>
      <c r="I127" s="64" t="s">
        <v>187</v>
      </c>
      <c r="J127" s="65" t="s">
        <v>111</v>
      </c>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customHeight="1" x14ac:dyDescent="0.25">
      <c r="A131" s="131"/>
      <c r="B131" s="183">
        <f>B126+1</f>
        <v>25</v>
      </c>
      <c r="C131" s="184">
        <f>C126+F131</f>
        <v>10574.39</v>
      </c>
      <c r="D131" s="57">
        <v>45886</v>
      </c>
      <c r="E131" s="58">
        <v>1095</v>
      </c>
      <c r="F131" s="185">
        <f>SUM(G132:G135)</f>
        <v>-200</v>
      </c>
      <c r="G131" s="59" t="s">
        <v>190</v>
      </c>
      <c r="H131" s="60" t="s">
        <v>302</v>
      </c>
      <c r="I131" s="60" t="s">
        <v>303</v>
      </c>
      <c r="J131" s="61" t="s">
        <v>276</v>
      </c>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customHeight="1" x14ac:dyDescent="0.25">
      <c r="A132" s="131"/>
      <c r="B132" s="186"/>
      <c r="C132" s="187"/>
      <c r="D132" s="187"/>
      <c r="E132" s="187"/>
      <c r="F132" s="188"/>
      <c r="G132" s="62">
        <v>-200</v>
      </c>
      <c r="H132" s="63" t="s">
        <v>110</v>
      </c>
      <c r="I132" s="64" t="s">
        <v>245</v>
      </c>
      <c r="J132" s="65" t="s">
        <v>111</v>
      </c>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customHeight="1" x14ac:dyDescent="0.25">
      <c r="A136" s="131"/>
      <c r="B136" s="183">
        <f>B131+1</f>
        <v>26</v>
      </c>
      <c r="C136" s="184">
        <f>C131+F136</f>
        <v>10519.74</v>
      </c>
      <c r="D136" s="57">
        <v>45857</v>
      </c>
      <c r="E136" s="58">
        <v>1093</v>
      </c>
      <c r="F136" s="185">
        <f>SUM(G137:G140)</f>
        <v>-54.65</v>
      </c>
      <c r="G136" s="59" t="s">
        <v>198</v>
      </c>
      <c r="H136" s="60" t="s">
        <v>304</v>
      </c>
      <c r="I136" s="60" t="s">
        <v>305</v>
      </c>
      <c r="J136" s="61" t="s">
        <v>306</v>
      </c>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customHeight="1" x14ac:dyDescent="0.25">
      <c r="A137" s="131"/>
      <c r="B137" s="186"/>
      <c r="C137" s="187"/>
      <c r="D137" s="187"/>
      <c r="E137" s="187"/>
      <c r="F137" s="188"/>
      <c r="G137" s="62">
        <v>-54.65</v>
      </c>
      <c r="H137" s="63" t="s">
        <v>110</v>
      </c>
      <c r="I137" s="64" t="s">
        <v>195</v>
      </c>
      <c r="J137" s="65" t="s">
        <v>111</v>
      </c>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customHeight="1" x14ac:dyDescent="0.25">
      <c r="A141" s="131"/>
      <c r="B141" s="183">
        <f>B136+1</f>
        <v>27</v>
      </c>
      <c r="C141" s="184">
        <f>C136+F141</f>
        <v>10729.74</v>
      </c>
      <c r="D141" s="57">
        <v>45892</v>
      </c>
      <c r="E141" s="58" t="s">
        <v>272</v>
      </c>
      <c r="F141" s="185">
        <f>SUM(G142:G145)</f>
        <v>210</v>
      </c>
      <c r="G141" s="59" t="s">
        <v>190</v>
      </c>
      <c r="H141" s="60" t="s">
        <v>307</v>
      </c>
      <c r="I141" s="60" t="s">
        <v>308</v>
      </c>
      <c r="J141" s="61" t="s">
        <v>309</v>
      </c>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customHeight="1" x14ac:dyDescent="0.25">
      <c r="A142" s="131"/>
      <c r="B142" s="186"/>
      <c r="C142" s="187"/>
      <c r="D142" s="187"/>
      <c r="E142" s="187"/>
      <c r="F142" s="188"/>
      <c r="G142" s="62">
        <v>210</v>
      </c>
      <c r="H142" s="63" t="s">
        <v>110</v>
      </c>
      <c r="I142" s="64" t="s">
        <v>171</v>
      </c>
      <c r="J142" s="65" t="s">
        <v>111</v>
      </c>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customHeight="1" x14ac:dyDescent="0.25">
      <c r="A146" s="131"/>
      <c r="B146" s="183">
        <f>B141+1</f>
        <v>28</v>
      </c>
      <c r="C146" s="184">
        <f>C141+F146</f>
        <v>11464.74</v>
      </c>
      <c r="D146" s="57">
        <v>45892</v>
      </c>
      <c r="E146" s="58" t="s">
        <v>272</v>
      </c>
      <c r="F146" s="185">
        <f>SUM(G147:G150)</f>
        <v>735</v>
      </c>
      <c r="G146" s="59" t="s">
        <v>190</v>
      </c>
      <c r="H146" s="60" t="s">
        <v>310</v>
      </c>
      <c r="I146" s="60" t="s">
        <v>311</v>
      </c>
      <c r="J146" s="61" t="s">
        <v>285</v>
      </c>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customHeight="1" x14ac:dyDescent="0.25">
      <c r="A147" s="131"/>
      <c r="B147" s="186"/>
      <c r="C147" s="187"/>
      <c r="D147" s="187"/>
      <c r="E147" s="187"/>
      <c r="F147" s="188"/>
      <c r="G147" s="62">
        <v>530</v>
      </c>
      <c r="H147" s="63" t="s">
        <v>110</v>
      </c>
      <c r="I147" s="64" t="s">
        <v>188</v>
      </c>
      <c r="J147" s="65" t="s">
        <v>111</v>
      </c>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customHeight="1" x14ac:dyDescent="0.25">
      <c r="A148" s="131"/>
      <c r="B148" s="189"/>
      <c r="C148" s="190"/>
      <c r="D148" s="190"/>
      <c r="E148" s="190"/>
      <c r="F148" s="191"/>
      <c r="G148" s="66">
        <v>200</v>
      </c>
      <c r="H148" s="67" t="s">
        <v>110</v>
      </c>
      <c r="I148" s="63" t="s">
        <v>245</v>
      </c>
      <c r="J148" s="68" t="s">
        <v>111</v>
      </c>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customHeight="1" x14ac:dyDescent="0.25">
      <c r="A149" s="131"/>
      <c r="B149" s="189"/>
      <c r="C149" s="190"/>
      <c r="D149" s="190"/>
      <c r="E149" s="190"/>
      <c r="F149" s="191"/>
      <c r="G149" s="66">
        <v>5</v>
      </c>
      <c r="H149" s="67" t="s">
        <v>110</v>
      </c>
      <c r="I149" s="67" t="s">
        <v>171</v>
      </c>
      <c r="J149" s="68" t="s">
        <v>111</v>
      </c>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customHeight="1" x14ac:dyDescent="0.25">
      <c r="A151" s="131"/>
      <c r="B151" s="183">
        <f>B146+1</f>
        <v>29</v>
      </c>
      <c r="C151" s="184">
        <f>C146+F151</f>
        <v>10464.74</v>
      </c>
      <c r="D151" s="57">
        <v>45892</v>
      </c>
      <c r="E151" s="58">
        <v>1097</v>
      </c>
      <c r="F151" s="185">
        <f>SUM(G152:G155)</f>
        <v>-1000</v>
      </c>
      <c r="G151" s="59" t="s">
        <v>198</v>
      </c>
      <c r="H151" s="60" t="s">
        <v>184</v>
      </c>
      <c r="I151" s="60" t="s">
        <v>312</v>
      </c>
      <c r="J151" s="61" t="s">
        <v>313</v>
      </c>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customHeight="1" x14ac:dyDescent="0.25">
      <c r="A152" s="131"/>
      <c r="B152" s="186"/>
      <c r="C152" s="187"/>
      <c r="D152" s="187"/>
      <c r="E152" s="187"/>
      <c r="F152" s="188"/>
      <c r="G152" s="62">
        <v>-1000</v>
      </c>
      <c r="H152" s="63" t="s">
        <v>110</v>
      </c>
      <c r="I152" s="64" t="s">
        <v>245</v>
      </c>
      <c r="J152" s="65" t="s">
        <v>111</v>
      </c>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customHeight="1" x14ac:dyDescent="0.25">
      <c r="A156" s="131"/>
      <c r="B156" s="183">
        <f>B151+1</f>
        <v>30</v>
      </c>
      <c r="C156" s="184">
        <f>C151+F156</f>
        <v>10219.74</v>
      </c>
      <c r="D156" s="57">
        <v>45892</v>
      </c>
      <c r="E156" s="58">
        <v>1096</v>
      </c>
      <c r="F156" s="185">
        <f>SUM(G157:G160)</f>
        <v>-245</v>
      </c>
      <c r="G156" s="59" t="s">
        <v>198</v>
      </c>
      <c r="H156" s="60" t="s">
        <v>314</v>
      </c>
      <c r="I156" s="60" t="s">
        <v>315</v>
      </c>
      <c r="J156" s="61" t="s">
        <v>316</v>
      </c>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customHeight="1" x14ac:dyDescent="0.25">
      <c r="A157" s="131"/>
      <c r="B157" s="186"/>
      <c r="C157" s="187"/>
      <c r="D157" s="187"/>
      <c r="E157" s="187"/>
      <c r="F157" s="188"/>
      <c r="G157" s="62">
        <v>-180</v>
      </c>
      <c r="H157" s="63" t="s">
        <v>110</v>
      </c>
      <c r="I157" s="64" t="s">
        <v>187</v>
      </c>
      <c r="J157" s="65" t="s">
        <v>111</v>
      </c>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customHeight="1" x14ac:dyDescent="0.25">
      <c r="A158" s="131"/>
      <c r="B158" s="189"/>
      <c r="C158" s="190"/>
      <c r="D158" s="190"/>
      <c r="E158" s="190"/>
      <c r="F158" s="191"/>
      <c r="G158" s="66">
        <v>-65</v>
      </c>
      <c r="H158" s="67" t="s">
        <v>110</v>
      </c>
      <c r="I158" s="63" t="s">
        <v>204</v>
      </c>
      <c r="J158" s="68" t="s">
        <v>111</v>
      </c>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customHeight="1" x14ac:dyDescent="0.25">
      <c r="A161" s="131"/>
      <c r="B161" s="183">
        <f>B156+1</f>
        <v>31</v>
      </c>
      <c r="C161" s="184">
        <f>C156+F161</f>
        <v>9719.74</v>
      </c>
      <c r="D161" s="57">
        <v>45880</v>
      </c>
      <c r="E161" s="58">
        <v>1094</v>
      </c>
      <c r="F161" s="185">
        <f>SUM(G162:G165)</f>
        <v>-500</v>
      </c>
      <c r="G161" s="59" t="s">
        <v>198</v>
      </c>
      <c r="H161" s="60" t="s">
        <v>317</v>
      </c>
      <c r="I161" s="60" t="s">
        <v>318</v>
      </c>
      <c r="J161" s="61" t="s">
        <v>313</v>
      </c>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customHeight="1" x14ac:dyDescent="0.25">
      <c r="A162" s="131"/>
      <c r="B162" s="186"/>
      <c r="C162" s="187"/>
      <c r="D162" s="187"/>
      <c r="E162" s="187"/>
      <c r="F162" s="188"/>
      <c r="G162" s="62">
        <v>-500</v>
      </c>
      <c r="H162" s="63" t="s">
        <v>110</v>
      </c>
      <c r="I162" s="64" t="s">
        <v>245</v>
      </c>
      <c r="J162" s="65" t="s">
        <v>111</v>
      </c>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customHeight="1" x14ac:dyDescent="0.25">
      <c r="A166" s="131"/>
      <c r="B166" s="183">
        <f>B161+1</f>
        <v>32</v>
      </c>
      <c r="C166" s="184">
        <f>C161+F166</f>
        <v>9702</v>
      </c>
      <c r="D166" s="57">
        <v>45908</v>
      </c>
      <c r="E166" s="58">
        <v>1102</v>
      </c>
      <c r="F166" s="185">
        <f>SUM(G167:G170)</f>
        <v>-17.739999999999998</v>
      </c>
      <c r="G166" s="59" t="s">
        <v>198</v>
      </c>
      <c r="H166" s="60" t="s">
        <v>319</v>
      </c>
      <c r="I166" s="60" t="s">
        <v>320</v>
      </c>
      <c r="J166" s="61" t="s">
        <v>306</v>
      </c>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customHeight="1" x14ac:dyDescent="0.25">
      <c r="A167" s="131"/>
      <c r="B167" s="186"/>
      <c r="C167" s="187"/>
      <c r="D167" s="187"/>
      <c r="E167" s="187"/>
      <c r="F167" s="188"/>
      <c r="G167" s="62">
        <v>-17.739999999999998</v>
      </c>
      <c r="H167" s="63" t="s">
        <v>110</v>
      </c>
      <c r="I167" s="64" t="s">
        <v>180</v>
      </c>
      <c r="J167" s="65" t="s">
        <v>111</v>
      </c>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customHeight="1" x14ac:dyDescent="0.25">
      <c r="A171" s="131"/>
      <c r="B171" s="183">
        <f>B166+1</f>
        <v>33</v>
      </c>
      <c r="C171" s="184">
        <f>C166+F171</f>
        <v>9238.7199999999993</v>
      </c>
      <c r="D171" s="57">
        <v>45908</v>
      </c>
      <c r="E171" s="58">
        <v>1104</v>
      </c>
      <c r="F171" s="185">
        <f>SUM(G172:G175)</f>
        <v>-463.28</v>
      </c>
      <c r="G171" s="59" t="s">
        <v>198</v>
      </c>
      <c r="H171" s="60" t="s">
        <v>319</v>
      </c>
      <c r="I171" s="60" t="s">
        <v>321</v>
      </c>
      <c r="J171" s="61" t="s">
        <v>322</v>
      </c>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customHeight="1" x14ac:dyDescent="0.25">
      <c r="A172" s="131"/>
      <c r="B172" s="186"/>
      <c r="C172" s="187"/>
      <c r="D172" s="187"/>
      <c r="E172" s="187"/>
      <c r="F172" s="188"/>
      <c r="G172" s="62">
        <v>-200</v>
      </c>
      <c r="H172" s="63" t="s">
        <v>110</v>
      </c>
      <c r="I172" s="64" t="s">
        <v>187</v>
      </c>
      <c r="J172" s="65" t="s">
        <v>111</v>
      </c>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customHeight="1" x14ac:dyDescent="0.25">
      <c r="A173" s="131"/>
      <c r="B173" s="189"/>
      <c r="C173" s="190"/>
      <c r="D173" s="190"/>
      <c r="E173" s="190"/>
      <c r="F173" s="191"/>
      <c r="G173" s="66">
        <v>-263.27999999999997</v>
      </c>
      <c r="H173" s="67" t="s">
        <v>110</v>
      </c>
      <c r="I173" s="63" t="s">
        <v>180</v>
      </c>
      <c r="J173" s="68" t="s">
        <v>111</v>
      </c>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customHeight="1" x14ac:dyDescent="0.25">
      <c r="A176" s="131"/>
      <c r="B176" s="183">
        <f>B171+1</f>
        <v>34</v>
      </c>
      <c r="C176" s="184">
        <f>C171+F176</f>
        <v>9158.7199999999993</v>
      </c>
      <c r="D176" s="57">
        <v>45895</v>
      </c>
      <c r="E176" s="58">
        <v>1098</v>
      </c>
      <c r="F176" s="185">
        <f>SUM(G177:G180)</f>
        <v>-80</v>
      </c>
      <c r="G176" s="59" t="s">
        <v>198</v>
      </c>
      <c r="H176" s="60" t="s">
        <v>323</v>
      </c>
      <c r="I176" s="60" t="s">
        <v>324</v>
      </c>
      <c r="J176" s="61" t="s">
        <v>325</v>
      </c>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customHeight="1" x14ac:dyDescent="0.25">
      <c r="A177" s="131"/>
      <c r="B177" s="186"/>
      <c r="C177" s="187"/>
      <c r="D177" s="187"/>
      <c r="E177" s="187"/>
      <c r="F177" s="188"/>
      <c r="G177" s="62">
        <v>-80</v>
      </c>
      <c r="H177" s="63" t="s">
        <v>110</v>
      </c>
      <c r="I177" s="64" t="s">
        <v>269</v>
      </c>
      <c r="J177" s="65" t="s">
        <v>111</v>
      </c>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customHeight="1" x14ac:dyDescent="0.25">
      <c r="A181" s="131"/>
      <c r="B181" s="183">
        <f>B176+1</f>
        <v>35</v>
      </c>
      <c r="C181" s="184">
        <f>C176+F181</f>
        <v>9096.32</v>
      </c>
      <c r="D181" s="57">
        <v>45908</v>
      </c>
      <c r="E181" s="58">
        <v>1101</v>
      </c>
      <c r="F181" s="185">
        <f>SUM(G182:G185)</f>
        <v>-62.4</v>
      </c>
      <c r="G181" s="59" t="s">
        <v>198</v>
      </c>
      <c r="H181" s="60" t="s">
        <v>304</v>
      </c>
      <c r="I181" s="60" t="s">
        <v>326</v>
      </c>
      <c r="J181" s="61" t="s">
        <v>306</v>
      </c>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customHeight="1" x14ac:dyDescent="0.25">
      <c r="A182" s="131"/>
      <c r="B182" s="186"/>
      <c r="C182" s="187"/>
      <c r="D182" s="187"/>
      <c r="E182" s="187"/>
      <c r="F182" s="188"/>
      <c r="G182" s="62">
        <v>-62.4</v>
      </c>
      <c r="H182" s="63" t="s">
        <v>110</v>
      </c>
      <c r="I182" s="64" t="s">
        <v>195</v>
      </c>
      <c r="J182" s="65" t="s">
        <v>111</v>
      </c>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customHeight="1" x14ac:dyDescent="0.25">
      <c r="A186" s="131"/>
      <c r="B186" s="183">
        <f>B181+1</f>
        <v>36</v>
      </c>
      <c r="C186" s="184">
        <f>C181+F186</f>
        <v>8387.94</v>
      </c>
      <c r="D186" s="57">
        <v>45908</v>
      </c>
      <c r="E186" s="58">
        <v>1103</v>
      </c>
      <c r="F186" s="185">
        <f>SUM(G187:G190)</f>
        <v>-708.38</v>
      </c>
      <c r="G186" s="59" t="s">
        <v>198</v>
      </c>
      <c r="H186" s="60" t="s">
        <v>304</v>
      </c>
      <c r="I186" s="60" t="s">
        <v>327</v>
      </c>
      <c r="J186" s="61" t="s">
        <v>306</v>
      </c>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customHeight="1" x14ac:dyDescent="0.25">
      <c r="A187" s="131"/>
      <c r="B187" s="186"/>
      <c r="C187" s="187"/>
      <c r="D187" s="187"/>
      <c r="E187" s="187"/>
      <c r="F187" s="188"/>
      <c r="G187" s="62">
        <v>-708.38</v>
      </c>
      <c r="H187" s="63" t="s">
        <v>110</v>
      </c>
      <c r="I187" s="64" t="s">
        <v>180</v>
      </c>
      <c r="J187" s="65" t="s">
        <v>111</v>
      </c>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customHeight="1" x14ac:dyDescent="0.25">
      <c r="A191" s="131"/>
      <c r="B191" s="183">
        <f>B186+1</f>
        <v>37</v>
      </c>
      <c r="C191" s="184">
        <f>C186+F191</f>
        <v>8347.94</v>
      </c>
      <c r="D191" s="57">
        <v>45908</v>
      </c>
      <c r="E191" s="58">
        <v>1099</v>
      </c>
      <c r="F191" s="185">
        <f>SUM(G192:G195)</f>
        <v>-40</v>
      </c>
      <c r="G191" s="59" t="s">
        <v>198</v>
      </c>
      <c r="H191" s="60" t="s">
        <v>328</v>
      </c>
      <c r="I191" s="60" t="s">
        <v>329</v>
      </c>
      <c r="J191" s="61" t="s">
        <v>330</v>
      </c>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customHeight="1" x14ac:dyDescent="0.25">
      <c r="A192" s="131"/>
      <c r="B192" s="186"/>
      <c r="C192" s="187"/>
      <c r="D192" s="187"/>
      <c r="E192" s="187"/>
      <c r="F192" s="188"/>
      <c r="G192" s="62">
        <v>-40</v>
      </c>
      <c r="H192" s="63" t="s">
        <v>110</v>
      </c>
      <c r="I192" s="64" t="s">
        <v>270</v>
      </c>
      <c r="J192" s="65" t="s">
        <v>111</v>
      </c>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customHeight="1" x14ac:dyDescent="0.25">
      <c r="A196" s="131"/>
      <c r="B196" s="183">
        <f>B191+1</f>
        <v>38</v>
      </c>
      <c r="C196" s="184">
        <f>C191+F196</f>
        <v>7968.5300000000007</v>
      </c>
      <c r="D196" s="57">
        <v>45908</v>
      </c>
      <c r="E196" s="58">
        <v>1100</v>
      </c>
      <c r="F196" s="185">
        <f>SUM(G197:G200)</f>
        <v>-379.40999999999997</v>
      </c>
      <c r="G196" s="59" t="s">
        <v>198</v>
      </c>
      <c r="H196" s="60" t="s">
        <v>331</v>
      </c>
      <c r="I196" s="60" t="s">
        <v>332</v>
      </c>
      <c r="J196" s="61" t="s">
        <v>333</v>
      </c>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customHeight="1" x14ac:dyDescent="0.25">
      <c r="A197" s="131"/>
      <c r="B197" s="186"/>
      <c r="C197" s="187"/>
      <c r="D197" s="187"/>
      <c r="E197" s="187"/>
      <c r="F197" s="188"/>
      <c r="G197" s="62">
        <v>-308.77</v>
      </c>
      <c r="H197" s="63" t="s">
        <v>110</v>
      </c>
      <c r="I197" s="64" t="s">
        <v>204</v>
      </c>
      <c r="J197" s="65" t="s">
        <v>111</v>
      </c>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customHeight="1" x14ac:dyDescent="0.25">
      <c r="A198" s="131"/>
      <c r="B198" s="189"/>
      <c r="C198" s="190"/>
      <c r="D198" s="190"/>
      <c r="E198" s="190"/>
      <c r="F198" s="191"/>
      <c r="G198" s="66">
        <v>-70.64</v>
      </c>
      <c r="H198" s="67" t="s">
        <v>110</v>
      </c>
      <c r="I198" s="63" t="s">
        <v>180</v>
      </c>
      <c r="J198" s="68" t="s">
        <v>111</v>
      </c>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customHeight="1" x14ac:dyDescent="0.25">
      <c r="A201" s="131"/>
      <c r="B201" s="183">
        <f>B196+1</f>
        <v>39</v>
      </c>
      <c r="C201" s="184">
        <f>C196+F201</f>
        <v>9931.57</v>
      </c>
      <c r="D201" s="57">
        <v>45930</v>
      </c>
      <c r="E201" s="58" t="s">
        <v>272</v>
      </c>
      <c r="F201" s="185">
        <f>SUM(G202:G205)</f>
        <v>1963.04</v>
      </c>
      <c r="G201" s="59" t="s">
        <v>198</v>
      </c>
      <c r="H201" s="60" t="s">
        <v>335</v>
      </c>
      <c r="I201" s="60" t="s">
        <v>336</v>
      </c>
      <c r="J201" s="61" t="s">
        <v>337</v>
      </c>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customHeight="1" x14ac:dyDescent="0.25">
      <c r="A202" s="131"/>
      <c r="B202" s="186"/>
      <c r="C202" s="187"/>
      <c r="D202" s="187"/>
      <c r="E202" s="187"/>
      <c r="F202" s="188"/>
      <c r="G202" s="62">
        <v>1963.04</v>
      </c>
      <c r="H202" s="63" t="s">
        <v>110</v>
      </c>
      <c r="I202" s="64" t="s">
        <v>196</v>
      </c>
      <c r="J202" s="65" t="s">
        <v>111</v>
      </c>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customHeight="1" x14ac:dyDescent="0.25">
      <c r="A206" s="131"/>
      <c r="B206" s="183">
        <f>B201+1</f>
        <v>40</v>
      </c>
      <c r="C206" s="184">
        <f>C201+F206</f>
        <v>9691.57</v>
      </c>
      <c r="D206" s="57">
        <v>45931</v>
      </c>
      <c r="E206" s="58">
        <v>1105</v>
      </c>
      <c r="F206" s="185">
        <f>SUM(G207:G210)</f>
        <v>-240</v>
      </c>
      <c r="G206" s="59" t="s">
        <v>205</v>
      </c>
      <c r="H206" s="60" t="s">
        <v>317</v>
      </c>
      <c r="I206" s="60" t="s">
        <v>339</v>
      </c>
      <c r="J206" s="61" t="s">
        <v>316</v>
      </c>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customHeight="1" x14ac:dyDescent="0.25">
      <c r="A207" s="131"/>
      <c r="B207" s="186"/>
      <c r="C207" s="187"/>
      <c r="D207" s="187"/>
      <c r="E207" s="187"/>
      <c r="F207" s="188"/>
      <c r="G207" s="62">
        <v>-240</v>
      </c>
      <c r="H207" s="63" t="s">
        <v>110</v>
      </c>
      <c r="I207" s="64" t="s">
        <v>187</v>
      </c>
      <c r="J207" s="65" t="s">
        <v>111</v>
      </c>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customHeight="1" x14ac:dyDescent="0.25">
      <c r="A211" s="131"/>
      <c r="B211" s="183">
        <f>B206+1</f>
        <v>41</v>
      </c>
      <c r="C211" s="184">
        <f>C206+F211</f>
        <v>9843.57</v>
      </c>
      <c r="D211" s="57">
        <v>45938</v>
      </c>
      <c r="E211" s="58"/>
      <c r="F211" s="185">
        <f>SUM(G212:G215)</f>
        <v>152</v>
      </c>
      <c r="G211" s="59" t="s">
        <v>222</v>
      </c>
      <c r="H211" s="60" t="s">
        <v>200</v>
      </c>
      <c r="I211" s="60" t="s">
        <v>201</v>
      </c>
      <c r="J211" s="61" t="s">
        <v>340</v>
      </c>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customHeight="1" x14ac:dyDescent="0.25">
      <c r="A212" s="131"/>
      <c r="B212" s="186"/>
      <c r="C212" s="187"/>
      <c r="D212" s="187"/>
      <c r="E212" s="187"/>
      <c r="F212" s="188"/>
      <c r="G212" s="62">
        <v>152</v>
      </c>
      <c r="H212" s="63" t="s">
        <v>110</v>
      </c>
      <c r="I212" s="64" t="s">
        <v>168</v>
      </c>
      <c r="J212" s="65" t="s">
        <v>111</v>
      </c>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customHeight="1" x14ac:dyDescent="0.25">
      <c r="A216" s="131"/>
      <c r="B216" s="183">
        <f>B211+1</f>
        <v>42</v>
      </c>
      <c r="C216" s="184">
        <f>C211+F216</f>
        <v>11843.57</v>
      </c>
      <c r="D216" s="57">
        <v>45951</v>
      </c>
      <c r="E216" s="58"/>
      <c r="F216" s="185">
        <f>SUM(G217:G220)</f>
        <v>2000</v>
      </c>
      <c r="G216" s="59" t="s">
        <v>205</v>
      </c>
      <c r="H216" s="60" t="s">
        <v>341</v>
      </c>
      <c r="I216" s="60" t="s">
        <v>342</v>
      </c>
      <c r="J216" s="61" t="s">
        <v>343</v>
      </c>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customHeight="1" x14ac:dyDescent="0.25">
      <c r="A217" s="131"/>
      <c r="B217" s="186"/>
      <c r="C217" s="187"/>
      <c r="D217" s="187"/>
      <c r="E217" s="187"/>
      <c r="F217" s="188"/>
      <c r="G217" s="62">
        <v>2000</v>
      </c>
      <c r="H217" s="63" t="s">
        <v>110</v>
      </c>
      <c r="I217" s="64" t="s">
        <v>168</v>
      </c>
      <c r="J217" s="65" t="s">
        <v>111</v>
      </c>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customHeight="1" x14ac:dyDescent="0.25">
      <c r="A221" s="131"/>
      <c r="B221" s="183">
        <f>B216+1</f>
        <v>43</v>
      </c>
      <c r="C221" s="184">
        <f>C216+F221</f>
        <v>11986.57</v>
      </c>
      <c r="D221" s="57">
        <v>45954</v>
      </c>
      <c r="E221" s="58"/>
      <c r="F221" s="185">
        <f>SUM(G222:G225)</f>
        <v>143</v>
      </c>
      <c r="G221" s="59" t="s">
        <v>222</v>
      </c>
      <c r="H221" s="60" t="s">
        <v>200</v>
      </c>
      <c r="I221" s="60" t="s">
        <v>201</v>
      </c>
      <c r="J221" s="61" t="s">
        <v>344</v>
      </c>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customHeight="1" x14ac:dyDescent="0.25">
      <c r="A222" s="131"/>
      <c r="B222" s="186"/>
      <c r="C222" s="187"/>
      <c r="D222" s="187"/>
      <c r="E222" s="187"/>
      <c r="F222" s="188"/>
      <c r="G222" s="62">
        <v>143</v>
      </c>
      <c r="H222" s="63" t="s">
        <v>110</v>
      </c>
      <c r="I222" s="64" t="s">
        <v>168</v>
      </c>
      <c r="J222" s="65" t="s">
        <v>111</v>
      </c>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customHeight="1" x14ac:dyDescent="0.25">
      <c r="A226" s="131"/>
      <c r="B226" s="183">
        <f>B221+1</f>
        <v>44</v>
      </c>
      <c r="C226" s="184">
        <f>C221+F226</f>
        <v>12745.57</v>
      </c>
      <c r="D226" s="57">
        <v>45959</v>
      </c>
      <c r="E226" s="58"/>
      <c r="F226" s="185">
        <f>SUM(G227:G230)</f>
        <v>759</v>
      </c>
      <c r="G226" s="59" t="s">
        <v>205</v>
      </c>
      <c r="H226" s="60" t="s">
        <v>345</v>
      </c>
      <c r="I226" s="60" t="s">
        <v>346</v>
      </c>
      <c r="J226" s="61" t="s">
        <v>347</v>
      </c>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customHeight="1" x14ac:dyDescent="0.25">
      <c r="A227" s="131"/>
      <c r="B227" s="186"/>
      <c r="C227" s="187"/>
      <c r="D227" s="187"/>
      <c r="E227" s="187"/>
      <c r="F227" s="188"/>
      <c r="G227" s="62">
        <v>489</v>
      </c>
      <c r="H227" s="63" t="s">
        <v>110</v>
      </c>
      <c r="I227" s="64" t="s">
        <v>162</v>
      </c>
      <c r="J227" s="65" t="s">
        <v>111</v>
      </c>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customHeight="1" x14ac:dyDescent="0.25">
      <c r="A228" s="131"/>
      <c r="B228" s="189"/>
      <c r="C228" s="190"/>
      <c r="D228" s="190"/>
      <c r="E228" s="190"/>
      <c r="F228" s="191"/>
      <c r="G228" s="66">
        <v>270</v>
      </c>
      <c r="H228" s="67" t="s">
        <v>110</v>
      </c>
      <c r="I228" s="63" t="s">
        <v>203</v>
      </c>
      <c r="J228" s="68" t="s">
        <v>111</v>
      </c>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customHeight="1" x14ac:dyDescent="0.25">
      <c r="A231" s="131"/>
      <c r="B231" s="183">
        <f>B226+1</f>
        <v>45</v>
      </c>
      <c r="C231" s="184">
        <f>C226+F231</f>
        <v>12863.57</v>
      </c>
      <c r="D231" s="57">
        <v>45982</v>
      </c>
      <c r="E231" s="58"/>
      <c r="F231" s="185">
        <f>SUM(G232:G235)</f>
        <v>118</v>
      </c>
      <c r="G231" s="59" t="s">
        <v>222</v>
      </c>
      <c r="H231" s="60" t="s">
        <v>200</v>
      </c>
      <c r="I231" s="60" t="s">
        <v>201</v>
      </c>
      <c r="J231" s="61" t="s">
        <v>348</v>
      </c>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customHeight="1" x14ac:dyDescent="0.25">
      <c r="A232" s="131"/>
      <c r="B232" s="186"/>
      <c r="C232" s="187"/>
      <c r="D232" s="187"/>
      <c r="E232" s="187"/>
      <c r="F232" s="188"/>
      <c r="G232" s="62">
        <v>118</v>
      </c>
      <c r="H232" s="63" t="s">
        <v>110</v>
      </c>
      <c r="I232" s="64" t="s">
        <v>168</v>
      </c>
      <c r="J232" s="65" t="s">
        <v>111</v>
      </c>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customHeight="1" x14ac:dyDescent="0.25">
      <c r="A236" s="131"/>
      <c r="B236" s="183">
        <f>B231+1</f>
        <v>46</v>
      </c>
      <c r="C236" s="184">
        <f>C231+F236</f>
        <v>13051.94</v>
      </c>
      <c r="D236" s="57">
        <v>45996</v>
      </c>
      <c r="E236" s="58">
        <v>1190</v>
      </c>
      <c r="F236" s="185">
        <f>SUM(G237:G240)</f>
        <v>188.37</v>
      </c>
      <c r="G236" s="59" t="s">
        <v>217</v>
      </c>
      <c r="H236" s="60" t="s">
        <v>349</v>
      </c>
      <c r="I236" s="60" t="s">
        <v>350</v>
      </c>
      <c r="J236" s="61" t="s">
        <v>351</v>
      </c>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customHeight="1" x14ac:dyDescent="0.25">
      <c r="A237" s="131"/>
      <c r="B237" s="186"/>
      <c r="C237" s="187"/>
      <c r="D237" s="187"/>
      <c r="E237" s="187"/>
      <c r="F237" s="188"/>
      <c r="G237" s="62">
        <v>188.37</v>
      </c>
      <c r="H237" s="63" t="s">
        <v>110</v>
      </c>
      <c r="I237" s="64" t="s">
        <v>203</v>
      </c>
      <c r="J237" s="65" t="s">
        <v>111</v>
      </c>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customHeight="1" x14ac:dyDescent="0.25">
      <c r="A241" s="131"/>
      <c r="B241" s="183">
        <f>B236+1</f>
        <v>47</v>
      </c>
      <c r="C241" s="184">
        <f>C236+F241</f>
        <v>13093.19</v>
      </c>
      <c r="D241" s="57">
        <v>45996</v>
      </c>
      <c r="E241" s="58"/>
      <c r="F241" s="185">
        <f>SUM(G242:G245)</f>
        <v>41.25</v>
      </c>
      <c r="G241" s="72" t="s">
        <v>222</v>
      </c>
      <c r="H241" s="60" t="s">
        <v>200</v>
      </c>
      <c r="I241" s="60" t="s">
        <v>201</v>
      </c>
      <c r="J241" s="61" t="s">
        <v>352</v>
      </c>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customHeight="1" x14ac:dyDescent="0.25">
      <c r="A242" s="131"/>
      <c r="B242" s="186"/>
      <c r="C242" s="187"/>
      <c r="D242" s="187"/>
      <c r="E242" s="187"/>
      <c r="F242" s="188"/>
      <c r="G242" s="62">
        <v>41.25</v>
      </c>
      <c r="H242" s="63" t="s">
        <v>110</v>
      </c>
      <c r="I242" s="64" t="s">
        <v>168</v>
      </c>
      <c r="J242" s="65" t="s">
        <v>111</v>
      </c>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customHeight="1" x14ac:dyDescent="0.25">
      <c r="A246" s="131"/>
      <c r="B246" s="183">
        <f>B241+1</f>
        <v>48</v>
      </c>
      <c r="C246" s="184">
        <f>C241+F246</f>
        <v>12893.19</v>
      </c>
      <c r="D246" s="57">
        <v>45999</v>
      </c>
      <c r="E246" s="58">
        <v>1114</v>
      </c>
      <c r="F246" s="185">
        <f>SUM(G247:G250)</f>
        <v>-200</v>
      </c>
      <c r="G246" s="72" t="s">
        <v>217</v>
      </c>
      <c r="H246" s="60" t="s">
        <v>353</v>
      </c>
      <c r="I246" s="60" t="s">
        <v>303</v>
      </c>
      <c r="J246" s="61" t="s">
        <v>354</v>
      </c>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customHeight="1" x14ac:dyDescent="0.25">
      <c r="A247" s="131"/>
      <c r="B247" s="186"/>
      <c r="C247" s="187"/>
      <c r="D247" s="187"/>
      <c r="E247" s="187"/>
      <c r="F247" s="188"/>
      <c r="G247" s="62">
        <v>-200</v>
      </c>
      <c r="H247" s="63" t="s">
        <v>110</v>
      </c>
      <c r="I247" s="64" t="s">
        <v>245</v>
      </c>
      <c r="J247" s="65" t="s">
        <v>111</v>
      </c>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customHeight="1" x14ac:dyDescent="0.25">
      <c r="A251" s="131"/>
      <c r="B251" s="183">
        <f>B246+1</f>
        <v>49</v>
      </c>
      <c r="C251" s="184">
        <f>C246+F251</f>
        <v>12393.19</v>
      </c>
      <c r="D251" s="57">
        <v>45999</v>
      </c>
      <c r="E251" s="58">
        <v>1110</v>
      </c>
      <c r="F251" s="185">
        <f>SUM(G252:G255)</f>
        <v>-500</v>
      </c>
      <c r="G251" s="59" t="s">
        <v>217</v>
      </c>
      <c r="H251" s="60" t="s">
        <v>355</v>
      </c>
      <c r="I251" s="60" t="s">
        <v>356</v>
      </c>
      <c r="J251" s="61" t="s">
        <v>357</v>
      </c>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customHeight="1" x14ac:dyDescent="0.25">
      <c r="A252" s="131"/>
      <c r="B252" s="186"/>
      <c r="C252" s="187"/>
      <c r="D252" s="187"/>
      <c r="E252" s="187"/>
      <c r="F252" s="188"/>
      <c r="G252" s="62">
        <v>-500</v>
      </c>
      <c r="H252" s="63" t="s">
        <v>110</v>
      </c>
      <c r="I252" s="64" t="s">
        <v>245</v>
      </c>
      <c r="J252" s="65" t="s">
        <v>111</v>
      </c>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customHeight="1" x14ac:dyDescent="0.25">
      <c r="A256" s="131"/>
      <c r="B256" s="183">
        <f>B251+1</f>
        <v>50</v>
      </c>
      <c r="C256" s="184">
        <f>C251+F256</f>
        <v>12357.94</v>
      </c>
      <c r="D256" s="57">
        <v>46001</v>
      </c>
      <c r="E256" s="58">
        <v>1113</v>
      </c>
      <c r="F256" s="185">
        <f>SUM(G257:G260)</f>
        <v>-35.25</v>
      </c>
      <c r="G256" s="59" t="s">
        <v>217</v>
      </c>
      <c r="H256" s="60" t="s">
        <v>358</v>
      </c>
      <c r="I256" s="60" t="s">
        <v>359</v>
      </c>
      <c r="J256" s="61" t="s">
        <v>360</v>
      </c>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customHeight="1" x14ac:dyDescent="0.25">
      <c r="A257" s="131"/>
      <c r="B257" s="186"/>
      <c r="C257" s="187"/>
      <c r="D257" s="187"/>
      <c r="E257" s="187"/>
      <c r="F257" s="188"/>
      <c r="G257" s="62">
        <v>-35.25</v>
      </c>
      <c r="H257" s="63" t="s">
        <v>110</v>
      </c>
      <c r="I257" s="64" t="s">
        <v>197</v>
      </c>
      <c r="J257" s="65" t="s">
        <v>111</v>
      </c>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customHeight="1" x14ac:dyDescent="0.25">
      <c r="A261" s="131"/>
      <c r="B261" s="183">
        <f>B256+1</f>
        <v>51</v>
      </c>
      <c r="C261" s="184">
        <f>C256+F261</f>
        <v>10157.94</v>
      </c>
      <c r="D261" s="57">
        <v>46001</v>
      </c>
      <c r="E261" s="58">
        <v>1115</v>
      </c>
      <c r="F261" s="185">
        <f>SUM(G262:G265)</f>
        <v>-2200</v>
      </c>
      <c r="G261" s="59" t="s">
        <v>217</v>
      </c>
      <c r="H261" s="60" t="s">
        <v>361</v>
      </c>
      <c r="I261" s="60" t="s">
        <v>362</v>
      </c>
      <c r="J261" s="61" t="s">
        <v>316</v>
      </c>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customHeight="1" x14ac:dyDescent="0.25">
      <c r="A262" s="131"/>
      <c r="B262" s="186"/>
      <c r="C262" s="187"/>
      <c r="D262" s="187"/>
      <c r="E262" s="187"/>
      <c r="F262" s="188"/>
      <c r="G262" s="62">
        <v>-2200</v>
      </c>
      <c r="H262" s="63" t="s">
        <v>110</v>
      </c>
      <c r="I262" s="64" t="s">
        <v>187</v>
      </c>
      <c r="J262" s="65" t="s">
        <v>111</v>
      </c>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customHeight="1" x14ac:dyDescent="0.25">
      <c r="A266" s="131"/>
      <c r="B266" s="183">
        <f>B261+1</f>
        <v>52</v>
      </c>
      <c r="C266" s="184">
        <f>C261+F266</f>
        <v>8257.94</v>
      </c>
      <c r="D266" s="57">
        <v>46001</v>
      </c>
      <c r="E266" s="58">
        <v>1118</v>
      </c>
      <c r="F266" s="185">
        <f>SUM(G267:G270)</f>
        <v>-1900</v>
      </c>
      <c r="G266" s="59" t="s">
        <v>217</v>
      </c>
      <c r="H266" s="60" t="s">
        <v>361</v>
      </c>
      <c r="I266" s="60" t="s">
        <v>363</v>
      </c>
      <c r="J266" s="61" t="s">
        <v>364</v>
      </c>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customHeight="1" x14ac:dyDescent="0.25">
      <c r="A267" s="131"/>
      <c r="B267" s="186"/>
      <c r="C267" s="187"/>
      <c r="D267" s="187"/>
      <c r="E267" s="187"/>
      <c r="F267" s="188"/>
      <c r="G267" s="62">
        <v>-1900</v>
      </c>
      <c r="H267" s="63" t="s">
        <v>110</v>
      </c>
      <c r="I267" s="64" t="s">
        <v>245</v>
      </c>
      <c r="J267" s="65" t="s">
        <v>111</v>
      </c>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customHeight="1" x14ac:dyDescent="0.25">
      <c r="A271" s="131"/>
      <c r="B271" s="183">
        <f>B266+1</f>
        <v>53</v>
      </c>
      <c r="C271" s="184">
        <f>C266+F271</f>
        <v>10653.94</v>
      </c>
      <c r="D271" s="57">
        <v>46008</v>
      </c>
      <c r="E271" s="58"/>
      <c r="F271" s="185">
        <f>SUM(G272:G275)</f>
        <v>2396</v>
      </c>
      <c r="G271" s="59" t="s">
        <v>217</v>
      </c>
      <c r="H271" s="60" t="s">
        <v>365</v>
      </c>
      <c r="I271" s="60" t="s">
        <v>366</v>
      </c>
      <c r="J271" s="61" t="s">
        <v>285</v>
      </c>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customHeight="1" x14ac:dyDescent="0.25">
      <c r="A272" s="131"/>
      <c r="B272" s="186"/>
      <c r="C272" s="187"/>
      <c r="D272" s="187"/>
      <c r="E272" s="187"/>
      <c r="F272" s="188"/>
      <c r="G272" s="62">
        <v>2196</v>
      </c>
      <c r="H272" s="63" t="s">
        <v>110</v>
      </c>
      <c r="I272" s="64" t="s">
        <v>188</v>
      </c>
      <c r="J272" s="65" t="s">
        <v>111</v>
      </c>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customHeight="1" x14ac:dyDescent="0.25">
      <c r="A273" s="131"/>
      <c r="B273" s="189"/>
      <c r="C273" s="190"/>
      <c r="D273" s="190"/>
      <c r="E273" s="190"/>
      <c r="F273" s="191"/>
      <c r="G273" s="66">
        <v>200</v>
      </c>
      <c r="H273" s="67" t="s">
        <v>110</v>
      </c>
      <c r="I273" s="63" t="s">
        <v>245</v>
      </c>
      <c r="J273" s="68" t="s">
        <v>111</v>
      </c>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customHeight="1" x14ac:dyDescent="0.25">
      <c r="A276" s="131"/>
      <c r="B276" s="183">
        <f>B271+1</f>
        <v>54</v>
      </c>
      <c r="C276" s="184">
        <f>C271+F276</f>
        <v>10633.94</v>
      </c>
      <c r="D276" s="57">
        <v>46008</v>
      </c>
      <c r="E276" s="58">
        <v>1124</v>
      </c>
      <c r="F276" s="185">
        <f>SUM(G277:G280)</f>
        <v>-20</v>
      </c>
      <c r="G276" s="59" t="s">
        <v>217</v>
      </c>
      <c r="H276" s="60" t="s">
        <v>367</v>
      </c>
      <c r="I276" s="60" t="s">
        <v>368</v>
      </c>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customHeight="1" x14ac:dyDescent="0.25">
      <c r="A277" s="131"/>
      <c r="B277" s="186"/>
      <c r="C277" s="187"/>
      <c r="D277" s="187"/>
      <c r="E277" s="187"/>
      <c r="F277" s="188"/>
      <c r="G277" s="62">
        <v>-20</v>
      </c>
      <c r="H277" s="63" t="s">
        <v>110</v>
      </c>
      <c r="I277" s="64" t="s">
        <v>270</v>
      </c>
      <c r="J277" s="65" t="s">
        <v>111</v>
      </c>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customHeight="1" x14ac:dyDescent="0.25">
      <c r="A281" s="131"/>
      <c r="B281" s="183">
        <f>B276+1</f>
        <v>55</v>
      </c>
      <c r="C281" s="184">
        <f>C276+F281</f>
        <v>10791.94</v>
      </c>
      <c r="D281" s="57">
        <v>46008</v>
      </c>
      <c r="E281" s="58"/>
      <c r="F281" s="185">
        <f>SUM(G282:G285)</f>
        <v>158</v>
      </c>
      <c r="G281" s="59" t="s">
        <v>222</v>
      </c>
      <c r="H281" s="60" t="s">
        <v>200</v>
      </c>
      <c r="I281" s="60" t="s">
        <v>201</v>
      </c>
      <c r="J281" s="61" t="s">
        <v>369</v>
      </c>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customHeight="1" x14ac:dyDescent="0.25">
      <c r="A282" s="131"/>
      <c r="B282" s="186"/>
      <c r="C282" s="187"/>
      <c r="D282" s="187"/>
      <c r="E282" s="187"/>
      <c r="F282" s="188"/>
      <c r="G282" s="62">
        <v>158</v>
      </c>
      <c r="H282" s="63" t="s">
        <v>110</v>
      </c>
      <c r="I282" s="64" t="s">
        <v>168</v>
      </c>
      <c r="J282" s="65" t="s">
        <v>111</v>
      </c>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customHeight="1" x14ac:dyDescent="0.25">
      <c r="A286" s="131"/>
      <c r="B286" s="183">
        <f>B281+1</f>
        <v>56</v>
      </c>
      <c r="C286" s="184">
        <f>C281+F286</f>
        <v>11106.94</v>
      </c>
      <c r="D286" s="57">
        <v>46008</v>
      </c>
      <c r="E286" s="58"/>
      <c r="F286" s="185">
        <f>SUM(G287:G290)</f>
        <v>315</v>
      </c>
      <c r="G286" s="59" t="s">
        <v>222</v>
      </c>
      <c r="H286" s="60" t="s">
        <v>370</v>
      </c>
      <c r="I286" s="60" t="s">
        <v>371</v>
      </c>
      <c r="J286" s="61" t="s">
        <v>372</v>
      </c>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customHeight="1" x14ac:dyDescent="0.25">
      <c r="A287" s="131"/>
      <c r="B287" s="186"/>
      <c r="C287" s="187"/>
      <c r="D287" s="187"/>
      <c r="E287" s="187"/>
      <c r="F287" s="188"/>
      <c r="G287" s="62">
        <v>315</v>
      </c>
      <c r="H287" s="63" t="s">
        <v>110</v>
      </c>
      <c r="I287" s="64" t="s">
        <v>162</v>
      </c>
      <c r="J287" s="65" t="s">
        <v>111</v>
      </c>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customHeight="1" x14ac:dyDescent="0.25">
      <c r="A291" s="131"/>
      <c r="B291" s="183">
        <f>B286+1</f>
        <v>57</v>
      </c>
      <c r="C291" s="184">
        <f>C286+F291</f>
        <v>11231.94</v>
      </c>
      <c r="D291" s="57">
        <v>46014</v>
      </c>
      <c r="E291" s="58"/>
      <c r="F291" s="185">
        <f>SUM(G292:G295)</f>
        <v>125</v>
      </c>
      <c r="G291" s="59" t="s">
        <v>217</v>
      </c>
      <c r="H291" s="60" t="s">
        <v>373</v>
      </c>
      <c r="I291" s="60" t="s">
        <v>374</v>
      </c>
      <c r="J291" s="61" t="s">
        <v>354</v>
      </c>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customHeight="1" x14ac:dyDescent="0.25">
      <c r="A292" s="131"/>
      <c r="B292" s="186"/>
      <c r="C292" s="187"/>
      <c r="D292" s="187"/>
      <c r="E292" s="187"/>
      <c r="F292" s="188"/>
      <c r="G292" s="62">
        <v>125</v>
      </c>
      <c r="H292" s="63" t="s">
        <v>110</v>
      </c>
      <c r="I292" s="64" t="s">
        <v>245</v>
      </c>
      <c r="J292" s="65" t="s">
        <v>111</v>
      </c>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customHeight="1" x14ac:dyDescent="0.25">
      <c r="A296" s="131"/>
      <c r="B296" s="183">
        <f>B291+1</f>
        <v>58</v>
      </c>
      <c r="C296" s="184">
        <f>C291+F296</f>
        <v>11431.94</v>
      </c>
      <c r="D296" s="57">
        <v>46017</v>
      </c>
      <c r="E296" s="58"/>
      <c r="F296" s="185">
        <f>SUM(G297:G300)</f>
        <v>200</v>
      </c>
      <c r="G296" s="59" t="s">
        <v>217</v>
      </c>
      <c r="H296" s="60" t="s">
        <v>375</v>
      </c>
      <c r="I296" s="60" t="s">
        <v>376</v>
      </c>
      <c r="J296" s="61" t="s">
        <v>354</v>
      </c>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customHeight="1" x14ac:dyDescent="0.25">
      <c r="A297" s="131"/>
      <c r="B297" s="186"/>
      <c r="C297" s="187"/>
      <c r="D297" s="187"/>
      <c r="E297" s="187"/>
      <c r="F297" s="188"/>
      <c r="G297" s="62">
        <v>200</v>
      </c>
      <c r="H297" s="63" t="s">
        <v>110</v>
      </c>
      <c r="I297" s="64" t="s">
        <v>245</v>
      </c>
      <c r="J297" s="65" t="s">
        <v>111</v>
      </c>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customHeight="1" x14ac:dyDescent="0.25">
      <c r="A301" s="131"/>
      <c r="B301" s="183">
        <f>B296+1</f>
        <v>59</v>
      </c>
      <c r="C301" s="184">
        <f>C296+F301</f>
        <v>13236.130000000001</v>
      </c>
      <c r="D301" s="57">
        <v>46017</v>
      </c>
      <c r="E301" s="58"/>
      <c r="F301" s="185">
        <f>SUM(G302:G305)</f>
        <v>1804.19</v>
      </c>
      <c r="G301" s="59" t="s">
        <v>217</v>
      </c>
      <c r="H301" s="60" t="s">
        <v>377</v>
      </c>
      <c r="I301" s="60" t="s">
        <v>378</v>
      </c>
      <c r="J301" s="61" t="s">
        <v>337</v>
      </c>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customHeight="1" x14ac:dyDescent="0.25">
      <c r="A302" s="131"/>
      <c r="B302" s="186"/>
      <c r="C302" s="187"/>
      <c r="D302" s="187"/>
      <c r="E302" s="187"/>
      <c r="F302" s="188"/>
      <c r="G302" s="62">
        <v>1804.19</v>
      </c>
      <c r="H302" s="63" t="s">
        <v>110</v>
      </c>
      <c r="I302" s="64" t="s">
        <v>196</v>
      </c>
      <c r="J302" s="65" t="s">
        <v>111</v>
      </c>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customHeight="1" x14ac:dyDescent="0.25">
      <c r="A306" s="131"/>
      <c r="B306" s="183">
        <f>B301+1</f>
        <v>60</v>
      </c>
      <c r="C306" s="184">
        <f>C301+F306</f>
        <v>13188.210000000001</v>
      </c>
      <c r="D306" s="57">
        <v>46008</v>
      </c>
      <c r="E306" s="58">
        <v>1122</v>
      </c>
      <c r="F306" s="185">
        <f>SUM(G307:G310)</f>
        <v>-47.92</v>
      </c>
      <c r="G306" s="59" t="s">
        <v>217</v>
      </c>
      <c r="H306" s="60" t="s">
        <v>379</v>
      </c>
      <c r="I306" s="60" t="s">
        <v>380</v>
      </c>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customHeight="1" x14ac:dyDescent="0.25">
      <c r="A307" s="131"/>
      <c r="B307" s="186"/>
      <c r="C307" s="187"/>
      <c r="D307" s="187"/>
      <c r="E307" s="187"/>
      <c r="F307" s="188"/>
      <c r="G307" s="62">
        <v>-47.92</v>
      </c>
      <c r="H307" s="63" t="s">
        <v>110</v>
      </c>
      <c r="I307" s="64" t="s">
        <v>240</v>
      </c>
      <c r="J307" s="65" t="s">
        <v>111</v>
      </c>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customHeight="1" x14ac:dyDescent="0.25">
      <c r="A311" s="131"/>
      <c r="B311" s="183">
        <f>B306+1</f>
        <v>61</v>
      </c>
      <c r="C311" s="184">
        <f>C306+F311</f>
        <v>12483.210000000001</v>
      </c>
      <c r="D311" s="57">
        <v>46008</v>
      </c>
      <c r="E311" s="58">
        <v>1123</v>
      </c>
      <c r="F311" s="185">
        <f>SUM(G312:G315)</f>
        <v>-705</v>
      </c>
      <c r="G311" s="59" t="s">
        <v>217</v>
      </c>
      <c r="H311" s="60" t="s">
        <v>379</v>
      </c>
      <c r="I311" s="60" t="s">
        <v>381</v>
      </c>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customHeight="1" x14ac:dyDescent="0.25">
      <c r="A312" s="131"/>
      <c r="B312" s="186"/>
      <c r="C312" s="187"/>
      <c r="D312" s="187"/>
      <c r="E312" s="187"/>
      <c r="F312" s="188"/>
      <c r="G312" s="62">
        <v>-705</v>
      </c>
      <c r="H312" s="63" t="s">
        <v>110</v>
      </c>
      <c r="I312" s="64" t="s">
        <v>240</v>
      </c>
      <c r="J312" s="65" t="s">
        <v>111</v>
      </c>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customHeight="1" x14ac:dyDescent="0.25">
      <c r="A316" s="131"/>
      <c r="B316" s="183">
        <f>B311+1</f>
        <v>62</v>
      </c>
      <c r="C316" s="184">
        <f>C311+F316</f>
        <v>12362.53</v>
      </c>
      <c r="D316" s="57">
        <v>46010</v>
      </c>
      <c r="E316" s="58">
        <v>1126</v>
      </c>
      <c r="F316" s="185">
        <f>SUM(G317:G320)</f>
        <v>-120.68</v>
      </c>
      <c r="G316" s="59" t="s">
        <v>217</v>
      </c>
      <c r="H316" s="60" t="s">
        <v>382</v>
      </c>
      <c r="I316" s="60" t="s">
        <v>383</v>
      </c>
      <c r="J316" s="61" t="s">
        <v>384</v>
      </c>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customHeight="1" x14ac:dyDescent="0.25">
      <c r="A317" s="131"/>
      <c r="B317" s="186"/>
      <c r="C317" s="187"/>
      <c r="D317" s="187"/>
      <c r="E317" s="187"/>
      <c r="F317" s="188"/>
      <c r="G317" s="62">
        <v>-120.68</v>
      </c>
      <c r="H317" s="63" t="s">
        <v>110</v>
      </c>
      <c r="I317" s="64" t="s">
        <v>237</v>
      </c>
      <c r="J317" s="65" t="s">
        <v>111</v>
      </c>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customHeight="1" x14ac:dyDescent="0.25">
      <c r="A321" s="131"/>
      <c r="B321" s="183">
        <f>B316+1</f>
        <v>63</v>
      </c>
      <c r="C321" s="184">
        <f>C316+F321</f>
        <v>11862.53</v>
      </c>
      <c r="D321" s="57">
        <v>45996</v>
      </c>
      <c r="E321" s="58">
        <v>1117</v>
      </c>
      <c r="F321" s="185">
        <f>SUM(G322:G325)</f>
        <v>-500</v>
      </c>
      <c r="G321" s="59" t="s">
        <v>222</v>
      </c>
      <c r="H321" s="60" t="s">
        <v>385</v>
      </c>
      <c r="I321" s="60" t="s">
        <v>397</v>
      </c>
      <c r="J321" s="61" t="s">
        <v>313</v>
      </c>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customHeight="1" x14ac:dyDescent="0.25">
      <c r="A322" s="131"/>
      <c r="B322" s="186"/>
      <c r="C322" s="187"/>
      <c r="D322" s="187"/>
      <c r="E322" s="187"/>
      <c r="F322" s="188"/>
      <c r="G322" s="62">
        <v>-500</v>
      </c>
      <c r="H322" s="63" t="s">
        <v>110</v>
      </c>
      <c r="I322" s="64" t="s">
        <v>245</v>
      </c>
      <c r="J322" s="65" t="s">
        <v>111</v>
      </c>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customHeight="1" x14ac:dyDescent="0.25">
      <c r="A326" s="131"/>
      <c r="B326" s="183">
        <f>B321+1</f>
        <v>64</v>
      </c>
      <c r="C326" s="184">
        <f>C321+F326</f>
        <v>10702.53</v>
      </c>
      <c r="D326" s="57">
        <v>45996</v>
      </c>
      <c r="E326" s="58">
        <v>1119</v>
      </c>
      <c r="F326" s="185">
        <f>SUM(G327:G330)</f>
        <v>-1160</v>
      </c>
      <c r="G326" s="59" t="s">
        <v>222</v>
      </c>
      <c r="H326" s="60" t="s">
        <v>398</v>
      </c>
      <c r="I326" s="60" t="s">
        <v>399</v>
      </c>
      <c r="J326" s="61" t="s">
        <v>313</v>
      </c>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customHeight="1" x14ac:dyDescent="0.25">
      <c r="A327" s="131"/>
      <c r="B327" s="186"/>
      <c r="C327" s="187"/>
      <c r="D327" s="187"/>
      <c r="E327" s="187"/>
      <c r="F327" s="188"/>
      <c r="G327" s="62">
        <v>-1160</v>
      </c>
      <c r="H327" s="63" t="s">
        <v>110</v>
      </c>
      <c r="I327" s="64" t="s">
        <v>245</v>
      </c>
      <c r="J327" s="65" t="s">
        <v>111</v>
      </c>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customHeight="1" x14ac:dyDescent="0.25">
      <c r="A331" s="131"/>
      <c r="B331" s="183">
        <f>B326+1</f>
        <v>65</v>
      </c>
      <c r="C331" s="184">
        <f>C326+F331</f>
        <v>8202.5300000000007</v>
      </c>
      <c r="D331" s="57">
        <v>46000</v>
      </c>
      <c r="E331" s="58">
        <v>1120</v>
      </c>
      <c r="F331" s="185">
        <f>SUM(G332:G335)</f>
        <v>-2500</v>
      </c>
      <c r="G331" s="59" t="s">
        <v>222</v>
      </c>
      <c r="H331" s="60" t="s">
        <v>400</v>
      </c>
      <c r="I331" s="60" t="s">
        <v>401</v>
      </c>
      <c r="J331" s="61" t="s">
        <v>313</v>
      </c>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customHeight="1" x14ac:dyDescent="0.25">
      <c r="A332" s="131"/>
      <c r="B332" s="186"/>
      <c r="C332" s="187"/>
      <c r="D332" s="187"/>
      <c r="E332" s="187"/>
      <c r="F332" s="188"/>
      <c r="G332" s="62">
        <v>-2500</v>
      </c>
      <c r="H332" s="63" t="s">
        <v>110</v>
      </c>
      <c r="I332" s="64" t="s">
        <v>245</v>
      </c>
      <c r="J332" s="65" t="s">
        <v>111</v>
      </c>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customHeight="1" x14ac:dyDescent="0.25">
      <c r="A336" s="131"/>
      <c r="B336" s="183">
        <f>B331+1</f>
        <v>66</v>
      </c>
      <c r="C336" s="184">
        <f>C331+F336</f>
        <v>8042.5300000000007</v>
      </c>
      <c r="D336" s="57">
        <v>46020</v>
      </c>
      <c r="E336" s="58">
        <v>1121</v>
      </c>
      <c r="F336" s="185">
        <f>SUM(G337:G340)</f>
        <v>-160</v>
      </c>
      <c r="G336" s="59" t="s">
        <v>222</v>
      </c>
      <c r="H336" s="60" t="s">
        <v>402</v>
      </c>
      <c r="I336" s="60" t="s">
        <v>403</v>
      </c>
      <c r="J336" s="61" t="s">
        <v>404</v>
      </c>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customHeight="1" x14ac:dyDescent="0.25">
      <c r="A337" s="131"/>
      <c r="B337" s="186"/>
      <c r="C337" s="187"/>
      <c r="D337" s="187"/>
      <c r="E337" s="187"/>
      <c r="F337" s="188"/>
      <c r="G337" s="62">
        <v>-160</v>
      </c>
      <c r="H337" s="63" t="s">
        <v>110</v>
      </c>
      <c r="I337" s="64" t="s">
        <v>240</v>
      </c>
      <c r="J337" s="65" t="s">
        <v>111</v>
      </c>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customHeight="1" x14ac:dyDescent="0.25">
      <c r="A341" s="131"/>
      <c r="B341" s="183">
        <f>B336+1</f>
        <v>67</v>
      </c>
      <c r="C341" s="184">
        <f>C336+F341</f>
        <v>7917.5300000000007</v>
      </c>
      <c r="D341" s="57">
        <v>46009</v>
      </c>
      <c r="E341" s="58">
        <v>1125</v>
      </c>
      <c r="F341" s="185">
        <f>SUM(G342:G345)</f>
        <v>-125</v>
      </c>
      <c r="G341" s="59" t="s">
        <v>222</v>
      </c>
      <c r="H341" s="60" t="s">
        <v>400</v>
      </c>
      <c r="I341" s="60" t="s">
        <v>405</v>
      </c>
      <c r="J341" s="61" t="s">
        <v>313</v>
      </c>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customHeight="1" x14ac:dyDescent="0.25">
      <c r="A342" s="131"/>
      <c r="B342" s="186"/>
      <c r="C342" s="187"/>
      <c r="D342" s="187"/>
      <c r="E342" s="187"/>
      <c r="F342" s="188"/>
      <c r="G342" s="62">
        <v>-125</v>
      </c>
      <c r="H342" s="63" t="s">
        <v>110</v>
      </c>
      <c r="I342" s="64" t="s">
        <v>245</v>
      </c>
      <c r="J342" s="65" t="s">
        <v>111</v>
      </c>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customHeight="1" x14ac:dyDescent="0.25">
      <c r="A346" s="131"/>
      <c r="B346" s="183">
        <f>B341+1</f>
        <v>68</v>
      </c>
      <c r="C346" s="184">
        <f>C341+F346</f>
        <v>7917.5300000000007</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7917.5300000000007</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7917.5300000000007</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7917.5300000000007</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7917.5300000000007</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7917.5300000000007</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7917.5300000000007</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7917.5300000000007</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7917.5300000000007</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7917.5300000000007</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7917.5300000000007</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7917.5300000000007</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7917.5300000000007</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7917.5300000000007</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7917.5300000000007</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7917.5300000000007</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7917.5300000000007</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7917.5300000000007</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7917.5300000000007</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7917.5300000000007</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7917.5300000000007</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7917.5300000000007</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7917.5300000000007</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7917.5300000000007</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7917.5300000000007</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7917.5300000000007</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7917.5300000000007</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7917.5300000000007</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7917.5300000000007</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7917.5300000000007</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7917.5300000000007</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7917.5300000000007</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7917.5300000000007</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mergeCells count="6">
    <mergeCell ref="C9:E9"/>
    <mergeCell ref="B3:H3"/>
    <mergeCell ref="B4:J4"/>
    <mergeCell ref="B5:J5"/>
    <mergeCell ref="B7:J7"/>
    <mergeCell ref="C8:G8"/>
  </mergeCells>
  <conditionalFormatting sqref="F11 F16:F160">
    <cfRule type="expression" dxfId="56"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55"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54"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ADE10-4C97-45D8-B7EA-712812072801}">
  <sheetPr codeName="Sheet13"/>
  <dimension ref="A1:AY510"/>
  <sheetViews>
    <sheetView showGridLines="0" workbookViewId="0">
      <selection activeCell="D20" sqref="D20"/>
    </sheetView>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467</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489</v>
      </c>
      <c r="D11" s="57">
        <v>45959</v>
      </c>
      <c r="E11" s="58"/>
      <c r="F11" s="185">
        <f>SUM(G12:G15)</f>
        <v>489</v>
      </c>
      <c r="G11" s="59" t="s">
        <v>205</v>
      </c>
      <c r="H11" s="60" t="s">
        <v>345</v>
      </c>
      <c r="I11" s="60" t="s">
        <v>346</v>
      </c>
      <c r="J11" s="61" t="s">
        <v>347</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489</v>
      </c>
      <c r="H12" s="63" t="s">
        <v>110</v>
      </c>
      <c r="I12" s="64" t="s">
        <v>162</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804</v>
      </c>
      <c r="D16" s="57">
        <v>46008</v>
      </c>
      <c r="E16" s="58"/>
      <c r="F16" s="185">
        <f>SUM(G17:G20)</f>
        <v>315</v>
      </c>
      <c r="G16" s="59" t="s">
        <v>222</v>
      </c>
      <c r="H16" s="60" t="s">
        <v>370</v>
      </c>
      <c r="I16" s="60" t="s">
        <v>371</v>
      </c>
      <c r="J16" s="61" t="s">
        <v>372</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315</v>
      </c>
      <c r="H17" s="63" t="s">
        <v>110</v>
      </c>
      <c r="I17" s="64" t="s">
        <v>162</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hidden="1" customHeight="1" x14ac:dyDescent="0.25">
      <c r="A21" s="131"/>
      <c r="B21" s="183">
        <f>B16+1</f>
        <v>3</v>
      </c>
      <c r="C21" s="184">
        <f>C16+F21</f>
        <v>804</v>
      </c>
      <c r="D21" s="57"/>
      <c r="E21" s="58"/>
      <c r="F21" s="185">
        <f>SUM(G22:G25)</f>
        <v>0</v>
      </c>
      <c r="G21" s="59"/>
      <c r="H21" s="63"/>
      <c r="I21" s="63"/>
      <c r="J21" s="65"/>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hidden="1" customHeight="1" x14ac:dyDescent="0.25">
      <c r="A22" s="131"/>
      <c r="B22" s="186"/>
      <c r="C22" s="187"/>
      <c r="D22" s="187"/>
      <c r="E22" s="187"/>
      <c r="F22" s="188"/>
      <c r="G22" s="62"/>
      <c r="H22" s="63"/>
      <c r="I22" s="64"/>
      <c r="J22" s="65"/>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hidden="1"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hidden="1"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hidden="1"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hidden="1" customHeight="1" x14ac:dyDescent="0.25">
      <c r="A26" s="131"/>
      <c r="B26" s="183">
        <f>B21+1</f>
        <v>4</v>
      </c>
      <c r="C26" s="184">
        <f>C21+F26</f>
        <v>804</v>
      </c>
      <c r="D26" s="57"/>
      <c r="E26" s="58"/>
      <c r="F26" s="185">
        <f>SUM(G27:G30)</f>
        <v>0</v>
      </c>
      <c r="G26" s="59"/>
      <c r="H26" s="63"/>
      <c r="I26" s="63"/>
      <c r="J26" s="65"/>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hidden="1" customHeight="1" x14ac:dyDescent="0.25">
      <c r="A27" s="131"/>
      <c r="B27" s="186"/>
      <c r="C27" s="187"/>
      <c r="D27" s="187"/>
      <c r="E27" s="187"/>
      <c r="F27" s="188"/>
      <c r="G27" s="62"/>
      <c r="H27" s="63"/>
      <c r="I27" s="64"/>
      <c r="J27" s="65"/>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hidden="1"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hidden="1"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hidden="1"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hidden="1" customHeight="1" x14ac:dyDescent="0.25">
      <c r="A31" s="131"/>
      <c r="B31" s="183">
        <f>B26+1</f>
        <v>5</v>
      </c>
      <c r="C31" s="184">
        <f>C26+F31</f>
        <v>804</v>
      </c>
      <c r="D31" s="57"/>
      <c r="E31" s="58"/>
      <c r="F31" s="185">
        <f>SUM(G32:G35)</f>
        <v>0</v>
      </c>
      <c r="G31" s="59"/>
      <c r="H31" s="63"/>
      <c r="I31" s="63"/>
      <c r="J31" s="65"/>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hidden="1" customHeight="1" x14ac:dyDescent="0.25">
      <c r="A32" s="131"/>
      <c r="B32" s="186"/>
      <c r="C32" s="187"/>
      <c r="D32" s="187"/>
      <c r="E32" s="187"/>
      <c r="F32" s="188"/>
      <c r="G32" s="62"/>
      <c r="H32" s="63"/>
      <c r="I32" s="64"/>
      <c r="J32" s="65"/>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hidden="1"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hidden="1"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hidden="1"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hidden="1" customHeight="1" x14ac:dyDescent="0.25">
      <c r="A36" s="131"/>
      <c r="B36" s="183">
        <v>6</v>
      </c>
      <c r="C36" s="184">
        <f>C31+F36</f>
        <v>804</v>
      </c>
      <c r="D36" s="57"/>
      <c r="E36" s="58"/>
      <c r="F36" s="185">
        <f>SUM(G37:G40)</f>
        <v>0</v>
      </c>
      <c r="G36" s="59"/>
      <c r="H36" s="60"/>
      <c r="I36" s="60"/>
      <c r="J36" s="61"/>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hidden="1" customHeight="1" x14ac:dyDescent="0.25">
      <c r="A37" s="131"/>
      <c r="B37" s="186"/>
      <c r="C37" s="187"/>
      <c r="D37" s="187"/>
      <c r="E37" s="187"/>
      <c r="F37" s="188"/>
      <c r="G37" s="62"/>
      <c r="H37" s="63"/>
      <c r="I37" s="64"/>
      <c r="J37" s="65"/>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hidden="1"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hidden="1"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hidden="1"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hidden="1" customHeight="1" x14ac:dyDescent="0.25">
      <c r="A41" s="131"/>
      <c r="B41" s="183">
        <v>7</v>
      </c>
      <c r="C41" s="184">
        <f>C36+F41</f>
        <v>804</v>
      </c>
      <c r="D41" s="57"/>
      <c r="E41" s="58"/>
      <c r="F41" s="185">
        <f>SUM(G42:G45)</f>
        <v>0</v>
      </c>
      <c r="G41" s="59"/>
      <c r="H41" s="60"/>
      <c r="I41" s="60"/>
      <c r="J41" s="61"/>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hidden="1" customHeight="1" x14ac:dyDescent="0.25">
      <c r="A42" s="131"/>
      <c r="B42" s="186"/>
      <c r="C42" s="187"/>
      <c r="D42" s="187"/>
      <c r="E42" s="187"/>
      <c r="F42" s="188"/>
      <c r="G42" s="62"/>
      <c r="H42" s="63"/>
      <c r="I42" s="64"/>
      <c r="J42" s="65"/>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hidden="1"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hidden="1"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hidden="1"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hidden="1" customHeight="1" x14ac:dyDescent="0.25">
      <c r="A46" s="131"/>
      <c r="B46" s="183">
        <f>B41+1</f>
        <v>8</v>
      </c>
      <c r="C46" s="184">
        <f>C41+F46</f>
        <v>804</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hidden="1"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hidden="1"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hidden="1"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hidden="1"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hidden="1" customHeight="1" x14ac:dyDescent="0.25">
      <c r="A51" s="131"/>
      <c r="B51" s="183">
        <f>B46+1</f>
        <v>9</v>
      </c>
      <c r="C51" s="184">
        <f>C46+F51</f>
        <v>804</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hidden="1"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hidden="1"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hidden="1"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hidden="1"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hidden="1" customHeight="1" x14ac:dyDescent="0.25">
      <c r="A56" s="131"/>
      <c r="B56" s="183">
        <f>B51+1</f>
        <v>10</v>
      </c>
      <c r="C56" s="184">
        <f>C51+F56</f>
        <v>804</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hidden="1"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hidden="1"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hidden="1"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hidden="1"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hidden="1" customHeight="1" x14ac:dyDescent="0.25">
      <c r="A61" s="131"/>
      <c r="B61" s="183">
        <f>B56+1</f>
        <v>11</v>
      </c>
      <c r="C61" s="184">
        <f>C56+F61</f>
        <v>804</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hidden="1"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hidden="1"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hidden="1"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hidden="1"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hidden="1" customHeight="1" x14ac:dyDescent="0.25">
      <c r="A66" s="131"/>
      <c r="B66" s="183">
        <f>B61+1</f>
        <v>12</v>
      </c>
      <c r="C66" s="184">
        <f>C61+F66</f>
        <v>804</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hidden="1"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hidden="1"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hidden="1"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hidden="1"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hidden="1" customHeight="1" x14ac:dyDescent="0.25">
      <c r="A71" s="131"/>
      <c r="B71" s="183">
        <f>B66+1</f>
        <v>13</v>
      </c>
      <c r="C71" s="184">
        <f>C66+F71</f>
        <v>804</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hidden="1"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hidden="1"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hidden="1"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hidden="1"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804</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804</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804</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804</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804</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804</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804</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804</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804</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804</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804</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804</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804</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804</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804</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804</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804</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804</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804</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804</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804</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804</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804</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804</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804</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804</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804</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804</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804</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804</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804</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804</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804</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804</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804</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804</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804</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804</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804</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804</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804</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804</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804</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804</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804</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804</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804</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804</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804</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804</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804</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804</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804</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804</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804</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804</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804</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804</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804</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804</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804</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804</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804</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804</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804</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804</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804</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804</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804</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804</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804</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804</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804</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804</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804</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804</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804</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804</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804</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804</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804</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804</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804</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804</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804</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804</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804</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mergeCells count="6">
    <mergeCell ref="C9:E9"/>
    <mergeCell ref="B3:H3"/>
    <mergeCell ref="B4:J4"/>
    <mergeCell ref="B5:J5"/>
    <mergeCell ref="B7:J7"/>
    <mergeCell ref="C8:G8"/>
  </mergeCells>
  <conditionalFormatting sqref="F11 F16:F160">
    <cfRule type="expression" dxfId="53"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52"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51"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8DD31-C335-4380-B90C-D46DB352E200}">
  <sheetPr codeName="Sheet14"/>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468</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158</v>
      </c>
      <c r="D11" s="57">
        <v>45673</v>
      </c>
      <c r="E11" s="58" t="s">
        <v>199</v>
      </c>
      <c r="F11" s="185">
        <f>SUM(G12:G15)</f>
        <v>158</v>
      </c>
      <c r="G11" s="59" t="s">
        <v>160</v>
      </c>
      <c r="H11" s="60" t="s">
        <v>200</v>
      </c>
      <c r="I11" s="60" t="s">
        <v>201</v>
      </c>
      <c r="J11" s="61" t="s">
        <v>202</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158</v>
      </c>
      <c r="H12" s="63" t="s">
        <v>110</v>
      </c>
      <c r="I12" s="64" t="s">
        <v>168</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245</v>
      </c>
      <c r="D16" s="57">
        <v>45682</v>
      </c>
      <c r="E16" s="58" t="s">
        <v>206</v>
      </c>
      <c r="F16" s="185">
        <f>SUM(G17:G20)</f>
        <v>87</v>
      </c>
      <c r="G16" s="59" t="s">
        <v>160</v>
      </c>
      <c r="H16" s="60" t="s">
        <v>200</v>
      </c>
      <c r="I16" s="60" t="s">
        <v>201</v>
      </c>
      <c r="J16" s="61" t="s">
        <v>207</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87</v>
      </c>
      <c r="H17" s="63" t="s">
        <v>110</v>
      </c>
      <c r="I17" s="64" t="s">
        <v>168</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customHeight="1" x14ac:dyDescent="0.25">
      <c r="A21" s="131"/>
      <c r="B21" s="183">
        <f>B16+1</f>
        <v>3</v>
      </c>
      <c r="C21" s="184">
        <f>C16+F21</f>
        <v>260</v>
      </c>
      <c r="D21" s="57">
        <v>45721</v>
      </c>
      <c r="E21" s="58" t="s">
        <v>228</v>
      </c>
      <c r="F21" s="185">
        <f>SUM(G22:G25)</f>
        <v>15</v>
      </c>
      <c r="G21" s="59" t="s">
        <v>164</v>
      </c>
      <c r="H21" s="63" t="s">
        <v>229</v>
      </c>
      <c r="I21" s="63" t="s">
        <v>230</v>
      </c>
      <c r="J21" s="65" t="s">
        <v>231</v>
      </c>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customHeight="1" x14ac:dyDescent="0.25">
      <c r="A22" s="131"/>
      <c r="B22" s="186"/>
      <c r="C22" s="187"/>
      <c r="D22" s="187"/>
      <c r="E22" s="187"/>
      <c r="F22" s="188"/>
      <c r="G22" s="62">
        <v>15</v>
      </c>
      <c r="H22" s="63" t="s">
        <v>110</v>
      </c>
      <c r="I22" s="64" t="s">
        <v>168</v>
      </c>
      <c r="J22" s="65" t="s">
        <v>111</v>
      </c>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customHeight="1" x14ac:dyDescent="0.25">
      <c r="A26" s="131"/>
      <c r="B26" s="183">
        <f>B21+1</f>
        <v>4</v>
      </c>
      <c r="C26" s="184">
        <f>C21+F26</f>
        <v>356</v>
      </c>
      <c r="D26" s="57">
        <v>45721</v>
      </c>
      <c r="E26" s="58" t="s">
        <v>234</v>
      </c>
      <c r="F26" s="185">
        <f>SUM(G27:G30)</f>
        <v>96</v>
      </c>
      <c r="G26" s="59" t="s">
        <v>167</v>
      </c>
      <c r="H26" s="63" t="s">
        <v>200</v>
      </c>
      <c r="I26" s="63" t="s">
        <v>201</v>
      </c>
      <c r="J26" s="65" t="s">
        <v>235</v>
      </c>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customHeight="1" x14ac:dyDescent="0.25">
      <c r="A27" s="131"/>
      <c r="B27" s="186"/>
      <c r="C27" s="187"/>
      <c r="D27" s="187"/>
      <c r="E27" s="187"/>
      <c r="F27" s="188"/>
      <c r="G27" s="62">
        <v>96</v>
      </c>
      <c r="H27" s="63" t="s">
        <v>110</v>
      </c>
      <c r="I27" s="64" t="s">
        <v>168</v>
      </c>
      <c r="J27" s="65" t="s">
        <v>111</v>
      </c>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customHeight="1" x14ac:dyDescent="0.25">
      <c r="A31" s="131"/>
      <c r="B31" s="183">
        <f>B26+1</f>
        <v>5</v>
      </c>
      <c r="C31" s="184">
        <f>C26+F31</f>
        <v>436</v>
      </c>
      <c r="D31" s="57">
        <v>45728</v>
      </c>
      <c r="E31" s="58" t="s">
        <v>243</v>
      </c>
      <c r="F31" s="185">
        <f>SUM(G32:G35)</f>
        <v>80</v>
      </c>
      <c r="G31" s="59" t="s">
        <v>167</v>
      </c>
      <c r="H31" s="63" t="s">
        <v>200</v>
      </c>
      <c r="I31" s="63" t="s">
        <v>244</v>
      </c>
      <c r="J31" s="65" t="s">
        <v>235</v>
      </c>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customHeight="1" x14ac:dyDescent="0.25">
      <c r="A32" s="131"/>
      <c r="B32" s="186"/>
      <c r="C32" s="187"/>
      <c r="D32" s="187"/>
      <c r="E32" s="187"/>
      <c r="F32" s="188"/>
      <c r="G32" s="62">
        <v>80</v>
      </c>
      <c r="H32" s="63" t="s">
        <v>110</v>
      </c>
      <c r="I32" s="64" t="s">
        <v>168</v>
      </c>
      <c r="J32" s="65" t="s">
        <v>111</v>
      </c>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customHeight="1" x14ac:dyDescent="0.25">
      <c r="A36" s="131"/>
      <c r="B36" s="183">
        <v>6</v>
      </c>
      <c r="C36" s="184">
        <f>C31+F36</f>
        <v>521</v>
      </c>
      <c r="D36" s="57">
        <v>45741</v>
      </c>
      <c r="E36" s="58" t="s">
        <v>250</v>
      </c>
      <c r="F36" s="185">
        <f>SUM(G37:G40)</f>
        <v>85</v>
      </c>
      <c r="G36" s="59" t="s">
        <v>167</v>
      </c>
      <c r="H36" s="60" t="s">
        <v>200</v>
      </c>
      <c r="I36" s="60" t="s">
        <v>244</v>
      </c>
      <c r="J36" s="61" t="s">
        <v>235</v>
      </c>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customHeight="1" x14ac:dyDescent="0.25">
      <c r="A37" s="131"/>
      <c r="B37" s="186"/>
      <c r="C37" s="187"/>
      <c r="D37" s="187"/>
      <c r="E37" s="187"/>
      <c r="F37" s="188"/>
      <c r="G37" s="62">
        <v>85</v>
      </c>
      <c r="H37" s="63" t="s">
        <v>110</v>
      </c>
      <c r="I37" s="64" t="s">
        <v>168</v>
      </c>
      <c r="J37" s="65" t="s">
        <v>111</v>
      </c>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customHeight="1" x14ac:dyDescent="0.25">
      <c r="A41" s="131"/>
      <c r="B41" s="183">
        <v>7</v>
      </c>
      <c r="C41" s="184">
        <f>C36+F41</f>
        <v>601</v>
      </c>
      <c r="D41" s="57">
        <v>45770</v>
      </c>
      <c r="E41" s="58" t="s">
        <v>272</v>
      </c>
      <c r="F41" s="185">
        <f>SUM(G42:G45)</f>
        <v>80</v>
      </c>
      <c r="G41" s="59" t="s">
        <v>170</v>
      </c>
      <c r="H41" s="60" t="s">
        <v>200</v>
      </c>
      <c r="I41" s="60" t="s">
        <v>273</v>
      </c>
      <c r="J41" s="61" t="s">
        <v>235</v>
      </c>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customHeight="1" x14ac:dyDescent="0.25">
      <c r="A42" s="131"/>
      <c r="B42" s="186"/>
      <c r="C42" s="187"/>
      <c r="D42" s="187"/>
      <c r="E42" s="187"/>
      <c r="F42" s="188"/>
      <c r="G42" s="62">
        <v>80</v>
      </c>
      <c r="H42" s="63" t="s">
        <v>110</v>
      </c>
      <c r="I42" s="64" t="s">
        <v>168</v>
      </c>
      <c r="J42" s="65" t="s">
        <v>111</v>
      </c>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customHeight="1" x14ac:dyDescent="0.25">
      <c r="A46" s="131"/>
      <c r="B46" s="183">
        <f>B41+1</f>
        <v>8</v>
      </c>
      <c r="C46" s="184">
        <f>C41+F46</f>
        <v>677</v>
      </c>
      <c r="D46" s="57">
        <v>45820</v>
      </c>
      <c r="E46" s="58" t="s">
        <v>272</v>
      </c>
      <c r="F46" s="185">
        <f>SUM(G47:G50)</f>
        <v>76</v>
      </c>
      <c r="G46" s="59" t="s">
        <v>176</v>
      </c>
      <c r="H46" s="63" t="s">
        <v>289</v>
      </c>
      <c r="I46" s="63" t="s">
        <v>290</v>
      </c>
      <c r="J46" s="65" t="s">
        <v>291</v>
      </c>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customHeight="1" x14ac:dyDescent="0.25">
      <c r="A47" s="131"/>
      <c r="B47" s="186"/>
      <c r="C47" s="187"/>
      <c r="D47" s="187"/>
      <c r="E47" s="187"/>
      <c r="F47" s="188"/>
      <c r="G47" s="62">
        <v>76</v>
      </c>
      <c r="H47" s="63" t="s">
        <v>110</v>
      </c>
      <c r="I47" s="64" t="s">
        <v>168</v>
      </c>
      <c r="J47" s="65" t="s">
        <v>111</v>
      </c>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customHeight="1" x14ac:dyDescent="0.25">
      <c r="A51" s="131"/>
      <c r="B51" s="183">
        <f>B46+1</f>
        <v>9</v>
      </c>
      <c r="C51" s="184">
        <f>C46+F51</f>
        <v>829</v>
      </c>
      <c r="D51" s="57">
        <v>45938</v>
      </c>
      <c r="E51" s="58"/>
      <c r="F51" s="185">
        <f>SUM(G52:G55)</f>
        <v>152</v>
      </c>
      <c r="G51" s="59" t="s">
        <v>222</v>
      </c>
      <c r="H51" s="63" t="s">
        <v>200</v>
      </c>
      <c r="I51" s="63" t="s">
        <v>201</v>
      </c>
      <c r="J51" s="65" t="s">
        <v>340</v>
      </c>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customHeight="1" x14ac:dyDescent="0.25">
      <c r="A52" s="131"/>
      <c r="B52" s="186"/>
      <c r="C52" s="187"/>
      <c r="D52" s="187"/>
      <c r="E52" s="187"/>
      <c r="F52" s="188"/>
      <c r="G52" s="62">
        <v>152</v>
      </c>
      <c r="H52" s="63" t="s">
        <v>110</v>
      </c>
      <c r="I52" s="64" t="s">
        <v>168</v>
      </c>
      <c r="J52" s="65" t="s">
        <v>111</v>
      </c>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customHeight="1" x14ac:dyDescent="0.25">
      <c r="A56" s="131"/>
      <c r="B56" s="183">
        <f>B51+1</f>
        <v>10</v>
      </c>
      <c r="C56" s="184">
        <f>C51+F56</f>
        <v>2829</v>
      </c>
      <c r="D56" s="57">
        <v>45951</v>
      </c>
      <c r="E56" s="58"/>
      <c r="F56" s="185">
        <f>SUM(G57:G60)</f>
        <v>2000</v>
      </c>
      <c r="G56" s="59" t="s">
        <v>205</v>
      </c>
      <c r="H56" s="60" t="s">
        <v>341</v>
      </c>
      <c r="I56" s="60" t="s">
        <v>342</v>
      </c>
      <c r="J56" s="61" t="s">
        <v>343</v>
      </c>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customHeight="1" x14ac:dyDescent="0.25">
      <c r="A57" s="131"/>
      <c r="B57" s="186"/>
      <c r="C57" s="187"/>
      <c r="D57" s="187"/>
      <c r="E57" s="187"/>
      <c r="F57" s="188"/>
      <c r="G57" s="62">
        <v>2000</v>
      </c>
      <c r="H57" s="63" t="s">
        <v>110</v>
      </c>
      <c r="I57" s="64" t="s">
        <v>168</v>
      </c>
      <c r="J57" s="65" t="s">
        <v>111</v>
      </c>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customHeight="1" x14ac:dyDescent="0.25">
      <c r="A61" s="131"/>
      <c r="B61" s="183">
        <f>B56+1</f>
        <v>11</v>
      </c>
      <c r="C61" s="184">
        <f>C56+F61</f>
        <v>2972</v>
      </c>
      <c r="D61" s="57">
        <v>45954</v>
      </c>
      <c r="E61" s="58"/>
      <c r="F61" s="185">
        <f>SUM(G62:G65)</f>
        <v>143</v>
      </c>
      <c r="G61" s="59" t="s">
        <v>222</v>
      </c>
      <c r="H61" s="60" t="s">
        <v>200</v>
      </c>
      <c r="I61" s="60" t="s">
        <v>201</v>
      </c>
      <c r="J61" s="61" t="s">
        <v>344</v>
      </c>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customHeight="1" x14ac:dyDescent="0.25">
      <c r="A62" s="131"/>
      <c r="B62" s="186"/>
      <c r="C62" s="187"/>
      <c r="D62" s="187"/>
      <c r="E62" s="187"/>
      <c r="F62" s="188"/>
      <c r="G62" s="62">
        <v>143</v>
      </c>
      <c r="H62" s="63" t="s">
        <v>110</v>
      </c>
      <c r="I62" s="64" t="s">
        <v>168</v>
      </c>
      <c r="J62" s="65" t="s">
        <v>111</v>
      </c>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customHeight="1" x14ac:dyDescent="0.25">
      <c r="A66" s="131"/>
      <c r="B66" s="183">
        <f>B61+1</f>
        <v>12</v>
      </c>
      <c r="C66" s="184">
        <f>C61+F66</f>
        <v>3090</v>
      </c>
      <c r="D66" s="57">
        <v>45982</v>
      </c>
      <c r="E66" s="58"/>
      <c r="F66" s="185">
        <f>SUM(G67:G70)</f>
        <v>118</v>
      </c>
      <c r="G66" s="59" t="s">
        <v>222</v>
      </c>
      <c r="H66" s="60" t="s">
        <v>200</v>
      </c>
      <c r="I66" s="60" t="s">
        <v>201</v>
      </c>
      <c r="J66" s="61" t="s">
        <v>348</v>
      </c>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customHeight="1" x14ac:dyDescent="0.25">
      <c r="A67" s="131"/>
      <c r="B67" s="186"/>
      <c r="C67" s="187"/>
      <c r="D67" s="187"/>
      <c r="E67" s="187"/>
      <c r="F67" s="188"/>
      <c r="G67" s="62">
        <v>118</v>
      </c>
      <c r="H67" s="63" t="s">
        <v>110</v>
      </c>
      <c r="I67" s="64" t="s">
        <v>168</v>
      </c>
      <c r="J67" s="65" t="s">
        <v>111</v>
      </c>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customHeight="1" x14ac:dyDescent="0.25">
      <c r="A71" s="131"/>
      <c r="B71" s="183">
        <f>B66+1</f>
        <v>13</v>
      </c>
      <c r="C71" s="184">
        <f>C66+F71</f>
        <v>3131.25</v>
      </c>
      <c r="D71" s="57">
        <v>45996</v>
      </c>
      <c r="E71" s="58"/>
      <c r="F71" s="185">
        <f>SUM(G72:G75)</f>
        <v>41.25</v>
      </c>
      <c r="G71" s="59" t="s">
        <v>222</v>
      </c>
      <c r="H71" s="60" t="s">
        <v>200</v>
      </c>
      <c r="I71" s="60" t="s">
        <v>201</v>
      </c>
      <c r="J71" s="61" t="s">
        <v>352</v>
      </c>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customHeight="1" x14ac:dyDescent="0.25">
      <c r="A72" s="131"/>
      <c r="B72" s="186"/>
      <c r="C72" s="187"/>
      <c r="D72" s="187"/>
      <c r="E72" s="187"/>
      <c r="F72" s="188"/>
      <c r="G72" s="62">
        <v>41.25</v>
      </c>
      <c r="H72" s="63" t="s">
        <v>110</v>
      </c>
      <c r="I72" s="64" t="s">
        <v>168</v>
      </c>
      <c r="J72" s="65" t="s">
        <v>111</v>
      </c>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customHeight="1" x14ac:dyDescent="0.25">
      <c r="A76" s="131"/>
      <c r="B76" s="183">
        <f>B71+1</f>
        <v>14</v>
      </c>
      <c r="C76" s="184">
        <f>C71+F76</f>
        <v>3289.25</v>
      </c>
      <c r="D76" s="57">
        <v>46008</v>
      </c>
      <c r="E76" s="58"/>
      <c r="F76" s="185">
        <f>SUM(G77:G80)</f>
        <v>158</v>
      </c>
      <c r="G76" s="59" t="s">
        <v>222</v>
      </c>
      <c r="H76" s="60" t="s">
        <v>200</v>
      </c>
      <c r="I76" s="60" t="s">
        <v>201</v>
      </c>
      <c r="J76" s="61" t="s">
        <v>369</v>
      </c>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customHeight="1" x14ac:dyDescent="0.25">
      <c r="A77" s="131"/>
      <c r="B77" s="186"/>
      <c r="C77" s="187"/>
      <c r="D77" s="187"/>
      <c r="E77" s="187"/>
      <c r="F77" s="188"/>
      <c r="G77" s="62">
        <v>158</v>
      </c>
      <c r="H77" s="63" t="s">
        <v>110</v>
      </c>
      <c r="I77" s="64" t="s">
        <v>168</v>
      </c>
      <c r="J77" s="65" t="s">
        <v>111</v>
      </c>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3289.25</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3289.25</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3289.25</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3289.25</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3289.25</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3289.25</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3289.25</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3289.25</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3289.25</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3289.25</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3289.25</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3289.25</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3289.25</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3289.25</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3289.25</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3289.25</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3289.25</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3289.25</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3289.25</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3289.25</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3289.25</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3289.25</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3289.25</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3289.25</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3289.25</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3289.25</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3289.25</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3289.25</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3289.25</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3289.25</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3289.25</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3289.25</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3289.25</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3289.25</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3289.25</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3289.25</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3289.25</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3289.25</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3289.25</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3289.25</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3289.25</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3289.25</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3289.25</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3289.25</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3289.25</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3289.25</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3289.25</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3289.25</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3289.25</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3289.25</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3289.25</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3289.25</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3289.25</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3289.25</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3289.25</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3289.25</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3289.25</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3289.25</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3289.25</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3289.25</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3289.25</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3289.25</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3289.25</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3289.25</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3289.25</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3289.25</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3289.25</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3289.25</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3289.25</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3289.25</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3289.25</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3289.25</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3289.25</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3289.25</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3289.25</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3289.25</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3289.25</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3289.25</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3289.25</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3289.25</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3289.25</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3289.25</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3289.25</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3289.25</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3289.25</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3289.25</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0OpzcZA/iJrHlroheOjELgPJYknRbMXtFUlufAk6P3tn6IE+E5MDU/mEtPApkVXNLml+YLzjJEot3bTA8gZ+iw==" saltValue="1Mus8M7otrl7R01MzokZzA==" spinCount="100000" sheet="1" objects="1" scenarios="1"/>
  <mergeCells count="6">
    <mergeCell ref="C9:E9"/>
    <mergeCell ref="B3:H3"/>
    <mergeCell ref="B4:J4"/>
    <mergeCell ref="B5:J5"/>
    <mergeCell ref="B7:J7"/>
    <mergeCell ref="C8:G8"/>
  </mergeCells>
  <conditionalFormatting sqref="F11 F16:F160">
    <cfRule type="expression" dxfId="50"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49"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48"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78A20-4DE9-4351-BF05-00ABB9B5345E}">
  <sheetPr codeName="Sheet15"/>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469</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210</v>
      </c>
      <c r="D11" s="57">
        <v>45892</v>
      </c>
      <c r="E11" s="58" t="s">
        <v>272</v>
      </c>
      <c r="F11" s="185">
        <f>SUM(G12:G15)</f>
        <v>210</v>
      </c>
      <c r="G11" s="59" t="s">
        <v>190</v>
      </c>
      <c r="H11" s="60" t="s">
        <v>307</v>
      </c>
      <c r="I11" s="60" t="s">
        <v>308</v>
      </c>
      <c r="J11" s="61" t="s">
        <v>309</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210</v>
      </c>
      <c r="H12" s="63" t="s">
        <v>110</v>
      </c>
      <c r="I12" s="64" t="s">
        <v>171</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215</v>
      </c>
      <c r="D16" s="57">
        <v>45892</v>
      </c>
      <c r="E16" s="58" t="s">
        <v>272</v>
      </c>
      <c r="F16" s="185">
        <f>SUM(G17:G20)</f>
        <v>5</v>
      </c>
      <c r="G16" s="59" t="s">
        <v>190</v>
      </c>
      <c r="H16" s="60" t="s">
        <v>310</v>
      </c>
      <c r="I16" s="60" t="s">
        <v>311</v>
      </c>
      <c r="J16" s="61" t="s">
        <v>285</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5</v>
      </c>
      <c r="H17" s="63" t="s">
        <v>110</v>
      </c>
      <c r="I17" s="64" t="s">
        <v>171</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hidden="1" customHeight="1" x14ac:dyDescent="0.25">
      <c r="A21" s="131"/>
      <c r="B21" s="183">
        <f>B16+1</f>
        <v>3</v>
      </c>
      <c r="C21" s="184">
        <f>C16+F21</f>
        <v>215</v>
      </c>
      <c r="D21" s="57"/>
      <c r="E21" s="58"/>
      <c r="F21" s="185">
        <f>SUM(G22:G25)</f>
        <v>0</v>
      </c>
      <c r="G21" s="59"/>
      <c r="H21" s="63"/>
      <c r="I21" s="63"/>
      <c r="J21" s="65"/>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hidden="1" customHeight="1" x14ac:dyDescent="0.25">
      <c r="A22" s="131"/>
      <c r="B22" s="186"/>
      <c r="C22" s="187"/>
      <c r="D22" s="187"/>
      <c r="E22" s="187"/>
      <c r="F22" s="188"/>
      <c r="G22" s="62"/>
      <c r="H22" s="63"/>
      <c r="I22" s="64"/>
      <c r="J22" s="65"/>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hidden="1"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hidden="1"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hidden="1"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hidden="1" customHeight="1" x14ac:dyDescent="0.25">
      <c r="A26" s="131"/>
      <c r="B26" s="183">
        <f>B21+1</f>
        <v>4</v>
      </c>
      <c r="C26" s="184">
        <f>C21+F26</f>
        <v>215</v>
      </c>
      <c r="D26" s="57"/>
      <c r="E26" s="58"/>
      <c r="F26" s="185">
        <f>SUM(G27:G30)</f>
        <v>0</v>
      </c>
      <c r="G26" s="59"/>
      <c r="H26" s="63"/>
      <c r="I26" s="63"/>
      <c r="J26" s="65"/>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hidden="1" customHeight="1" x14ac:dyDescent="0.25">
      <c r="A27" s="131"/>
      <c r="B27" s="186"/>
      <c r="C27" s="187"/>
      <c r="D27" s="187"/>
      <c r="E27" s="187"/>
      <c r="F27" s="188"/>
      <c r="G27" s="62"/>
      <c r="H27" s="63"/>
      <c r="I27" s="64"/>
      <c r="J27" s="65"/>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hidden="1"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hidden="1"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hidden="1"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hidden="1" customHeight="1" x14ac:dyDescent="0.25">
      <c r="A31" s="131"/>
      <c r="B31" s="183">
        <f>B26+1</f>
        <v>5</v>
      </c>
      <c r="C31" s="184">
        <f>C26+F31</f>
        <v>215</v>
      </c>
      <c r="D31" s="57"/>
      <c r="E31" s="58"/>
      <c r="F31" s="185">
        <f>SUM(G32:G35)</f>
        <v>0</v>
      </c>
      <c r="G31" s="59"/>
      <c r="H31" s="63"/>
      <c r="I31" s="63"/>
      <c r="J31" s="65"/>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hidden="1" customHeight="1" x14ac:dyDescent="0.25">
      <c r="A32" s="131"/>
      <c r="B32" s="186"/>
      <c r="C32" s="187"/>
      <c r="D32" s="187"/>
      <c r="E32" s="187"/>
      <c r="F32" s="188"/>
      <c r="G32" s="62"/>
      <c r="H32" s="63"/>
      <c r="I32" s="64"/>
      <c r="J32" s="65"/>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hidden="1"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hidden="1"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hidden="1"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hidden="1" customHeight="1" x14ac:dyDescent="0.25">
      <c r="A36" s="131"/>
      <c r="B36" s="183">
        <v>6</v>
      </c>
      <c r="C36" s="184">
        <f>C31+F36</f>
        <v>215</v>
      </c>
      <c r="D36" s="57"/>
      <c r="E36" s="58"/>
      <c r="F36" s="185">
        <f>SUM(G37:G40)</f>
        <v>0</v>
      </c>
      <c r="G36" s="59"/>
      <c r="H36" s="60"/>
      <c r="I36" s="60"/>
      <c r="J36" s="61"/>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hidden="1" customHeight="1" x14ac:dyDescent="0.25">
      <c r="A37" s="131"/>
      <c r="B37" s="186"/>
      <c r="C37" s="187"/>
      <c r="D37" s="187"/>
      <c r="E37" s="187"/>
      <c r="F37" s="188"/>
      <c r="G37" s="62"/>
      <c r="H37" s="63"/>
      <c r="I37" s="64"/>
      <c r="J37" s="65"/>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hidden="1"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hidden="1"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hidden="1"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hidden="1" customHeight="1" x14ac:dyDescent="0.25">
      <c r="A41" s="131"/>
      <c r="B41" s="183">
        <v>7</v>
      </c>
      <c r="C41" s="184">
        <f>C36+F41</f>
        <v>215</v>
      </c>
      <c r="D41" s="57"/>
      <c r="E41" s="58"/>
      <c r="F41" s="185">
        <f>SUM(G42:G45)</f>
        <v>0</v>
      </c>
      <c r="G41" s="59"/>
      <c r="H41" s="60"/>
      <c r="I41" s="60"/>
      <c r="J41" s="61"/>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hidden="1" customHeight="1" x14ac:dyDescent="0.25">
      <c r="A42" s="131"/>
      <c r="B42" s="186"/>
      <c r="C42" s="187"/>
      <c r="D42" s="187"/>
      <c r="E42" s="187"/>
      <c r="F42" s="188"/>
      <c r="G42" s="62"/>
      <c r="H42" s="63"/>
      <c r="I42" s="64"/>
      <c r="J42" s="65"/>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hidden="1"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hidden="1"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hidden="1"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hidden="1" customHeight="1" x14ac:dyDescent="0.25">
      <c r="A46" s="131"/>
      <c r="B46" s="183">
        <f>B41+1</f>
        <v>8</v>
      </c>
      <c r="C46" s="184">
        <f>C41+F46</f>
        <v>215</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hidden="1"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hidden="1"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hidden="1"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hidden="1"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hidden="1" customHeight="1" x14ac:dyDescent="0.25">
      <c r="A51" s="131"/>
      <c r="B51" s="183">
        <f>B46+1</f>
        <v>9</v>
      </c>
      <c r="C51" s="184">
        <f>C46+F51</f>
        <v>215</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hidden="1"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hidden="1"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hidden="1"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hidden="1"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hidden="1" customHeight="1" x14ac:dyDescent="0.25">
      <c r="A56" s="131"/>
      <c r="B56" s="183">
        <f>B51+1</f>
        <v>10</v>
      </c>
      <c r="C56" s="184">
        <f>C51+F56</f>
        <v>215</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hidden="1"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hidden="1"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hidden="1"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hidden="1"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hidden="1" customHeight="1" x14ac:dyDescent="0.25">
      <c r="A61" s="131"/>
      <c r="B61" s="183">
        <f>B56+1</f>
        <v>11</v>
      </c>
      <c r="C61" s="184">
        <f>C56+F61</f>
        <v>215</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hidden="1"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hidden="1"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hidden="1"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hidden="1"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hidden="1" customHeight="1" x14ac:dyDescent="0.25">
      <c r="A66" s="131"/>
      <c r="B66" s="183">
        <f>B61+1</f>
        <v>12</v>
      </c>
      <c r="C66" s="184">
        <f>C61+F66</f>
        <v>215</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hidden="1"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hidden="1"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hidden="1"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hidden="1"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hidden="1" customHeight="1" x14ac:dyDescent="0.25">
      <c r="A71" s="131"/>
      <c r="B71" s="183">
        <f>B66+1</f>
        <v>13</v>
      </c>
      <c r="C71" s="184">
        <f>C66+F71</f>
        <v>215</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hidden="1"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hidden="1"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hidden="1"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hidden="1"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215</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215</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215</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215</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215</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215</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215</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215</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215</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215</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215</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215</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215</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215</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215</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215</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215</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215</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215</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215</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215</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215</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215</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215</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215</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215</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215</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215</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215</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215</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215</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215</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215</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215</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215</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215</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215</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215</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215</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215</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215</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215</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215</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215</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215</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215</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215</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215</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215</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215</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215</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215</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215</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215</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215</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215</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215</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215</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215</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215</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215</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215</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215</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215</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215</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215</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215</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215</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215</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215</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215</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215</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215</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215</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215</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215</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215</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215</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215</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215</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215</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215</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215</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215</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215</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215</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215</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5NxXXBFwRN3zgC0+MNdUl0520Yn9GWu7wyTEDpFHYDAo3ahjb2OhOYdc6W234xEZneCq8b+TeiWvbCEK+A7nUQ==" saltValue="rKtWrotfLNRcbQkEYjIkDQ==" spinCount="100000" sheet="1" objects="1" scenarios="1"/>
  <mergeCells count="6">
    <mergeCell ref="C9:E9"/>
    <mergeCell ref="B3:H3"/>
    <mergeCell ref="B4:J4"/>
    <mergeCell ref="B5:J5"/>
    <mergeCell ref="B7:J7"/>
    <mergeCell ref="C8:G8"/>
  </mergeCells>
  <conditionalFormatting sqref="F11 F16:F160">
    <cfRule type="expression" dxfId="47"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46"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45"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5A58D-AC1A-4EF0-BA15-56C39806A487}">
  <sheetPr codeName="Sheet16"/>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470</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530</v>
      </c>
      <c r="D11" s="57">
        <v>45892</v>
      </c>
      <c r="E11" s="58" t="s">
        <v>272</v>
      </c>
      <c r="F11" s="185">
        <f>SUM(G12:G15)</f>
        <v>530</v>
      </c>
      <c r="G11" s="59" t="s">
        <v>190</v>
      </c>
      <c r="H11" s="60" t="s">
        <v>310</v>
      </c>
      <c r="I11" s="60" t="s">
        <v>311</v>
      </c>
      <c r="J11" s="61" t="s">
        <v>285</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530</v>
      </c>
      <c r="H12" s="63" t="s">
        <v>110</v>
      </c>
      <c r="I12" s="64" t="s">
        <v>188</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2726</v>
      </c>
      <c r="D16" s="57">
        <v>46008</v>
      </c>
      <c r="E16" s="58"/>
      <c r="F16" s="185">
        <f>SUM(G17:G20)</f>
        <v>2196</v>
      </c>
      <c r="G16" s="59" t="s">
        <v>217</v>
      </c>
      <c r="H16" s="60" t="s">
        <v>365</v>
      </c>
      <c r="I16" s="60" t="s">
        <v>366</v>
      </c>
      <c r="J16" s="61" t="s">
        <v>285</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2196</v>
      </c>
      <c r="H17" s="63" t="s">
        <v>110</v>
      </c>
      <c r="I17" s="64" t="s">
        <v>188</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hidden="1" customHeight="1" x14ac:dyDescent="0.25">
      <c r="A21" s="131"/>
      <c r="B21" s="183">
        <f>B16+1</f>
        <v>3</v>
      </c>
      <c r="C21" s="184">
        <f>C16+F21</f>
        <v>2726</v>
      </c>
      <c r="D21" s="57"/>
      <c r="E21" s="58"/>
      <c r="F21" s="185">
        <f>SUM(G22:G25)</f>
        <v>0</v>
      </c>
      <c r="G21" s="59"/>
      <c r="H21" s="63"/>
      <c r="I21" s="63"/>
      <c r="J21" s="65"/>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hidden="1" customHeight="1" x14ac:dyDescent="0.25">
      <c r="A22" s="131"/>
      <c r="B22" s="186"/>
      <c r="C22" s="187"/>
      <c r="D22" s="187"/>
      <c r="E22" s="187"/>
      <c r="F22" s="188"/>
      <c r="G22" s="62"/>
      <c r="H22" s="63"/>
      <c r="I22" s="64"/>
      <c r="J22" s="65"/>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hidden="1"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hidden="1"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hidden="1"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hidden="1" customHeight="1" x14ac:dyDescent="0.25">
      <c r="A26" s="131"/>
      <c r="B26" s="183">
        <f>B21+1</f>
        <v>4</v>
      </c>
      <c r="C26" s="184">
        <f>C21+F26</f>
        <v>2726</v>
      </c>
      <c r="D26" s="57"/>
      <c r="E26" s="58"/>
      <c r="F26" s="185">
        <f>SUM(G27:G30)</f>
        <v>0</v>
      </c>
      <c r="G26" s="59"/>
      <c r="H26" s="63"/>
      <c r="I26" s="63"/>
      <c r="J26" s="65"/>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hidden="1" customHeight="1" x14ac:dyDescent="0.25">
      <c r="A27" s="131"/>
      <c r="B27" s="186"/>
      <c r="C27" s="187"/>
      <c r="D27" s="187"/>
      <c r="E27" s="187"/>
      <c r="F27" s="188"/>
      <c r="G27" s="62"/>
      <c r="H27" s="63"/>
      <c r="I27" s="64"/>
      <c r="J27" s="65"/>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hidden="1"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hidden="1"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hidden="1"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hidden="1" customHeight="1" x14ac:dyDescent="0.25">
      <c r="A31" s="131"/>
      <c r="B31" s="183">
        <f>B26+1</f>
        <v>5</v>
      </c>
      <c r="C31" s="184">
        <f>C26+F31</f>
        <v>2726</v>
      </c>
      <c r="D31" s="57"/>
      <c r="E31" s="58"/>
      <c r="F31" s="185">
        <f>SUM(G32:G35)</f>
        <v>0</v>
      </c>
      <c r="G31" s="59"/>
      <c r="H31" s="63"/>
      <c r="I31" s="63"/>
      <c r="J31" s="65"/>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hidden="1" customHeight="1" x14ac:dyDescent="0.25">
      <c r="A32" s="131"/>
      <c r="B32" s="186"/>
      <c r="C32" s="187"/>
      <c r="D32" s="187"/>
      <c r="E32" s="187"/>
      <c r="F32" s="188"/>
      <c r="G32" s="62"/>
      <c r="H32" s="63"/>
      <c r="I32" s="64"/>
      <c r="J32" s="65"/>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hidden="1"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hidden="1"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hidden="1"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hidden="1" customHeight="1" x14ac:dyDescent="0.25">
      <c r="A36" s="131"/>
      <c r="B36" s="183">
        <v>6</v>
      </c>
      <c r="C36" s="184">
        <f>C31+F36</f>
        <v>2726</v>
      </c>
      <c r="D36" s="57"/>
      <c r="E36" s="58"/>
      <c r="F36" s="185">
        <f>SUM(G37:G40)</f>
        <v>0</v>
      </c>
      <c r="G36" s="59"/>
      <c r="H36" s="60"/>
      <c r="I36" s="60"/>
      <c r="J36" s="61"/>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hidden="1" customHeight="1" x14ac:dyDescent="0.25">
      <c r="A37" s="131"/>
      <c r="B37" s="186"/>
      <c r="C37" s="187"/>
      <c r="D37" s="187"/>
      <c r="E37" s="187"/>
      <c r="F37" s="188"/>
      <c r="G37" s="62"/>
      <c r="H37" s="63"/>
      <c r="I37" s="64"/>
      <c r="J37" s="65"/>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hidden="1"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hidden="1"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hidden="1"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hidden="1" customHeight="1" x14ac:dyDescent="0.25">
      <c r="A41" s="131"/>
      <c r="B41" s="183">
        <v>7</v>
      </c>
      <c r="C41" s="184">
        <f>C36+F41</f>
        <v>2726</v>
      </c>
      <c r="D41" s="57"/>
      <c r="E41" s="58"/>
      <c r="F41" s="185">
        <f>SUM(G42:G45)</f>
        <v>0</v>
      </c>
      <c r="G41" s="59"/>
      <c r="H41" s="60"/>
      <c r="I41" s="60"/>
      <c r="J41" s="61"/>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hidden="1" customHeight="1" x14ac:dyDescent="0.25">
      <c r="A42" s="131"/>
      <c r="B42" s="186"/>
      <c r="C42" s="187"/>
      <c r="D42" s="187"/>
      <c r="E42" s="187"/>
      <c r="F42" s="188"/>
      <c r="G42" s="62"/>
      <c r="H42" s="63"/>
      <c r="I42" s="64"/>
      <c r="J42" s="65"/>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hidden="1"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hidden="1"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hidden="1"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hidden="1" customHeight="1" x14ac:dyDescent="0.25">
      <c r="A46" s="131"/>
      <c r="B46" s="183">
        <f>B41+1</f>
        <v>8</v>
      </c>
      <c r="C46" s="184">
        <f>C41+F46</f>
        <v>2726</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hidden="1"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hidden="1"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hidden="1"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hidden="1"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hidden="1" customHeight="1" x14ac:dyDescent="0.25">
      <c r="A51" s="131"/>
      <c r="B51" s="183">
        <f>B46+1</f>
        <v>9</v>
      </c>
      <c r="C51" s="184">
        <f>C46+F51</f>
        <v>2726</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hidden="1"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hidden="1"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hidden="1"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hidden="1"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hidden="1" customHeight="1" x14ac:dyDescent="0.25">
      <c r="A56" s="131"/>
      <c r="B56" s="183">
        <f>B51+1</f>
        <v>10</v>
      </c>
      <c r="C56" s="184">
        <f>C51+F56</f>
        <v>2726</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hidden="1"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hidden="1"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hidden="1"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hidden="1"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hidden="1" customHeight="1" x14ac:dyDescent="0.25">
      <c r="A61" s="131"/>
      <c r="B61" s="183">
        <f>B56+1</f>
        <v>11</v>
      </c>
      <c r="C61" s="184">
        <f>C56+F61</f>
        <v>2726</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hidden="1"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hidden="1"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hidden="1"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hidden="1"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hidden="1" customHeight="1" x14ac:dyDescent="0.25">
      <c r="A66" s="131"/>
      <c r="B66" s="183">
        <f>B61+1</f>
        <v>12</v>
      </c>
      <c r="C66" s="184">
        <f>C61+F66</f>
        <v>2726</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hidden="1"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hidden="1"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hidden="1"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hidden="1"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hidden="1" customHeight="1" x14ac:dyDescent="0.25">
      <c r="A71" s="131"/>
      <c r="B71" s="183">
        <f>B66+1</f>
        <v>13</v>
      </c>
      <c r="C71" s="184">
        <f>C66+F71</f>
        <v>2726</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hidden="1"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hidden="1"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hidden="1"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hidden="1"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2726</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2726</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2726</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2726</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2726</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2726</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2726</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2726</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2726</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2726</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2726</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2726</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2726</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2726</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2726</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2726</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2726</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2726</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2726</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2726</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2726</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2726</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2726</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2726</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2726</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2726</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2726</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2726</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2726</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2726</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2726</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2726</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2726</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2726</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2726</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2726</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2726</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2726</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2726</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2726</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2726</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2726</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2726</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2726</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2726</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2726</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2726</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2726</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2726</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2726</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2726</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2726</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2726</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2726</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2726</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2726</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2726</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2726</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2726</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2726</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2726</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2726</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2726</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2726</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2726</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2726</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2726</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2726</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2726</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2726</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2726</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2726</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2726</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2726</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2726</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2726</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2726</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2726</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2726</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2726</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2726</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2726</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2726</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2726</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2726</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2726</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2726</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3pTNUK+6wzS58uU5zyrZgthxYa6yEckbOg7pZwGYvHNbSmyVfDKVYdCvi+NcgLWseBLHAa7YNXmuwc8Ch725dA==" saltValue="g/AOs74xQrRKsW9yf8fQZA==" spinCount="100000" sheet="1" objects="1" scenarios="1"/>
  <mergeCells count="6">
    <mergeCell ref="C9:E9"/>
    <mergeCell ref="B3:H3"/>
    <mergeCell ref="B4:J4"/>
    <mergeCell ref="B5:J5"/>
    <mergeCell ref="B7:J7"/>
    <mergeCell ref="C8:G8"/>
  </mergeCells>
  <conditionalFormatting sqref="F11 F16:F160">
    <cfRule type="expression" dxfId="44"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43"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42"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D6F160-CC8F-4EA7-A9B8-0FE29A4F26E1}">
  <sheetPr codeName="Sheet17"/>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471</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812.31</v>
      </c>
      <c r="D11" s="57">
        <v>45721</v>
      </c>
      <c r="E11" s="58" t="s">
        <v>228</v>
      </c>
      <c r="F11" s="185">
        <f>SUM(G12:G15)</f>
        <v>812.31</v>
      </c>
      <c r="G11" s="59" t="s">
        <v>164</v>
      </c>
      <c r="H11" s="60" t="s">
        <v>229</v>
      </c>
      <c r="I11" s="60" t="s">
        <v>230</v>
      </c>
      <c r="J11" s="61" t="s">
        <v>231</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398.14</v>
      </c>
      <c r="H12" s="63" t="s">
        <v>110</v>
      </c>
      <c r="I12" s="64" t="s">
        <v>196</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v>414.17</v>
      </c>
      <c r="H13" s="67" t="s">
        <v>110</v>
      </c>
      <c r="I13" s="63" t="s">
        <v>196</v>
      </c>
      <c r="J13" s="68" t="s">
        <v>111</v>
      </c>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1925.3799999999999</v>
      </c>
      <c r="D16" s="57">
        <v>45820</v>
      </c>
      <c r="E16" s="58" t="s">
        <v>272</v>
      </c>
      <c r="F16" s="185">
        <f>SUM(G17:G20)</f>
        <v>1113.07</v>
      </c>
      <c r="G16" s="59" t="s">
        <v>176</v>
      </c>
      <c r="H16" s="60" t="s">
        <v>289</v>
      </c>
      <c r="I16" s="60" t="s">
        <v>290</v>
      </c>
      <c r="J16" s="61" t="s">
        <v>291</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1113.07</v>
      </c>
      <c r="H17" s="63" t="s">
        <v>110</v>
      </c>
      <c r="I17" s="64" t="s">
        <v>196</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customHeight="1" x14ac:dyDescent="0.25">
      <c r="A21" s="131"/>
      <c r="B21" s="183">
        <f>B16+1</f>
        <v>3</v>
      </c>
      <c r="C21" s="184">
        <f>C16+F21</f>
        <v>3888.42</v>
      </c>
      <c r="D21" s="57">
        <v>45930</v>
      </c>
      <c r="E21" s="58" t="s">
        <v>272</v>
      </c>
      <c r="F21" s="185">
        <f>SUM(G22:G25)</f>
        <v>1963.04</v>
      </c>
      <c r="G21" s="59" t="s">
        <v>198</v>
      </c>
      <c r="H21" s="63" t="s">
        <v>335</v>
      </c>
      <c r="I21" s="63" t="s">
        <v>336</v>
      </c>
      <c r="J21" s="65" t="s">
        <v>337</v>
      </c>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customHeight="1" x14ac:dyDescent="0.25">
      <c r="A22" s="131"/>
      <c r="B22" s="186"/>
      <c r="C22" s="187"/>
      <c r="D22" s="187"/>
      <c r="E22" s="187"/>
      <c r="F22" s="188"/>
      <c r="G22" s="62">
        <v>1963.04</v>
      </c>
      <c r="H22" s="63" t="s">
        <v>110</v>
      </c>
      <c r="I22" s="64" t="s">
        <v>196</v>
      </c>
      <c r="J22" s="65" t="s">
        <v>111</v>
      </c>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customHeight="1" x14ac:dyDescent="0.25">
      <c r="A26" s="131"/>
      <c r="B26" s="183">
        <f>B21+1</f>
        <v>4</v>
      </c>
      <c r="C26" s="184">
        <f>C21+F26</f>
        <v>5692.6100000000006</v>
      </c>
      <c r="D26" s="57">
        <v>46017</v>
      </c>
      <c r="E26" s="58"/>
      <c r="F26" s="185">
        <f>SUM(G27:G30)</f>
        <v>1804.19</v>
      </c>
      <c r="G26" s="59" t="s">
        <v>217</v>
      </c>
      <c r="H26" s="63" t="s">
        <v>377</v>
      </c>
      <c r="I26" s="63" t="s">
        <v>378</v>
      </c>
      <c r="J26" s="65" t="s">
        <v>337</v>
      </c>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customHeight="1" x14ac:dyDescent="0.25">
      <c r="A27" s="131"/>
      <c r="B27" s="186"/>
      <c r="C27" s="187"/>
      <c r="D27" s="187"/>
      <c r="E27" s="187"/>
      <c r="F27" s="188"/>
      <c r="G27" s="62">
        <v>1804.19</v>
      </c>
      <c r="H27" s="63" t="s">
        <v>110</v>
      </c>
      <c r="I27" s="64" t="s">
        <v>196</v>
      </c>
      <c r="J27" s="65" t="s">
        <v>111</v>
      </c>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hidden="1" customHeight="1" x14ac:dyDescent="0.25">
      <c r="A31" s="131"/>
      <c r="B31" s="183">
        <f>B26+1</f>
        <v>5</v>
      </c>
      <c r="C31" s="184">
        <f>C26+F31</f>
        <v>5692.6100000000006</v>
      </c>
      <c r="D31" s="57"/>
      <c r="E31" s="58"/>
      <c r="F31" s="185">
        <f>SUM(G32:G35)</f>
        <v>0</v>
      </c>
      <c r="G31" s="59"/>
      <c r="H31" s="63"/>
      <c r="I31" s="63"/>
      <c r="J31" s="65"/>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hidden="1" customHeight="1" x14ac:dyDescent="0.25">
      <c r="A32" s="131"/>
      <c r="B32" s="186"/>
      <c r="C32" s="187"/>
      <c r="D32" s="187"/>
      <c r="E32" s="187"/>
      <c r="F32" s="188"/>
      <c r="G32" s="62"/>
      <c r="H32" s="63"/>
      <c r="I32" s="64"/>
      <c r="J32" s="65"/>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hidden="1"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hidden="1"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hidden="1"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hidden="1" customHeight="1" x14ac:dyDescent="0.25">
      <c r="A36" s="131"/>
      <c r="B36" s="183">
        <v>6</v>
      </c>
      <c r="C36" s="184">
        <f>C31+F36</f>
        <v>5692.6100000000006</v>
      </c>
      <c r="D36" s="57"/>
      <c r="E36" s="58"/>
      <c r="F36" s="185">
        <f>SUM(G37:G40)</f>
        <v>0</v>
      </c>
      <c r="G36" s="59"/>
      <c r="H36" s="60"/>
      <c r="I36" s="60"/>
      <c r="J36" s="61"/>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hidden="1" customHeight="1" x14ac:dyDescent="0.25">
      <c r="A37" s="131"/>
      <c r="B37" s="186"/>
      <c r="C37" s="187"/>
      <c r="D37" s="187"/>
      <c r="E37" s="187"/>
      <c r="F37" s="188"/>
      <c r="G37" s="62"/>
      <c r="H37" s="63"/>
      <c r="I37" s="64"/>
      <c r="J37" s="65"/>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hidden="1"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hidden="1"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hidden="1"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hidden="1" customHeight="1" x14ac:dyDescent="0.25">
      <c r="A41" s="131"/>
      <c r="B41" s="183">
        <v>7</v>
      </c>
      <c r="C41" s="184">
        <f>C36+F41</f>
        <v>5692.6100000000006</v>
      </c>
      <c r="D41" s="57"/>
      <c r="E41" s="58"/>
      <c r="F41" s="185">
        <f>SUM(G42:G45)</f>
        <v>0</v>
      </c>
      <c r="G41" s="59"/>
      <c r="H41" s="60"/>
      <c r="I41" s="60"/>
      <c r="J41" s="61"/>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hidden="1" customHeight="1" x14ac:dyDescent="0.25">
      <c r="A42" s="131"/>
      <c r="B42" s="186"/>
      <c r="C42" s="187"/>
      <c r="D42" s="187"/>
      <c r="E42" s="187"/>
      <c r="F42" s="188"/>
      <c r="G42" s="62"/>
      <c r="H42" s="63"/>
      <c r="I42" s="64"/>
      <c r="J42" s="65"/>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hidden="1"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hidden="1"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hidden="1"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hidden="1" customHeight="1" x14ac:dyDescent="0.25">
      <c r="A46" s="131"/>
      <c r="B46" s="183">
        <f>B41+1</f>
        <v>8</v>
      </c>
      <c r="C46" s="184">
        <f>C41+F46</f>
        <v>5692.6100000000006</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hidden="1"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hidden="1"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hidden="1"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hidden="1"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hidden="1" customHeight="1" x14ac:dyDescent="0.25">
      <c r="A51" s="131"/>
      <c r="B51" s="183">
        <f>B46+1</f>
        <v>9</v>
      </c>
      <c r="C51" s="184">
        <f>C46+F51</f>
        <v>5692.6100000000006</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hidden="1"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hidden="1"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hidden="1"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hidden="1"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hidden="1" customHeight="1" x14ac:dyDescent="0.25">
      <c r="A56" s="131"/>
      <c r="B56" s="183">
        <f>B51+1</f>
        <v>10</v>
      </c>
      <c r="C56" s="184">
        <f>C51+F56</f>
        <v>5692.6100000000006</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hidden="1"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hidden="1"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hidden="1"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hidden="1"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hidden="1" customHeight="1" x14ac:dyDescent="0.25">
      <c r="A61" s="131"/>
      <c r="B61" s="183">
        <f>B56+1</f>
        <v>11</v>
      </c>
      <c r="C61" s="184">
        <f>C56+F61</f>
        <v>5692.6100000000006</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hidden="1"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hidden="1"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hidden="1"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hidden="1"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hidden="1" customHeight="1" x14ac:dyDescent="0.25">
      <c r="A66" s="131"/>
      <c r="B66" s="183">
        <f>B61+1</f>
        <v>12</v>
      </c>
      <c r="C66" s="184">
        <f>C61+F66</f>
        <v>5692.6100000000006</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hidden="1"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hidden="1"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hidden="1"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hidden="1"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hidden="1" customHeight="1" x14ac:dyDescent="0.25">
      <c r="A71" s="131"/>
      <c r="B71" s="183">
        <f>B66+1</f>
        <v>13</v>
      </c>
      <c r="C71" s="184">
        <f>C66+F71</f>
        <v>5692.6100000000006</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hidden="1"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hidden="1"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hidden="1"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hidden="1"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5692.6100000000006</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5692.6100000000006</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5692.6100000000006</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5692.6100000000006</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5692.6100000000006</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5692.6100000000006</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5692.6100000000006</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5692.6100000000006</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5692.6100000000006</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5692.6100000000006</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5692.6100000000006</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5692.6100000000006</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5692.6100000000006</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5692.6100000000006</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5692.6100000000006</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5692.6100000000006</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5692.6100000000006</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5692.6100000000006</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5692.6100000000006</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5692.6100000000006</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5692.6100000000006</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5692.6100000000006</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5692.6100000000006</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5692.6100000000006</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5692.6100000000006</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5692.6100000000006</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5692.6100000000006</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5692.6100000000006</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5692.6100000000006</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5692.6100000000006</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5692.6100000000006</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5692.6100000000006</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5692.6100000000006</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5692.6100000000006</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5692.6100000000006</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5692.6100000000006</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5692.6100000000006</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5692.6100000000006</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5692.6100000000006</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5692.6100000000006</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5692.6100000000006</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5692.6100000000006</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5692.6100000000006</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5692.6100000000006</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5692.6100000000006</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5692.6100000000006</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5692.6100000000006</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5692.6100000000006</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5692.6100000000006</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5692.6100000000006</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5692.6100000000006</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5692.6100000000006</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5692.6100000000006</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5692.6100000000006</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5692.6100000000006</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5692.6100000000006</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5692.6100000000006</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5692.6100000000006</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5692.6100000000006</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5692.6100000000006</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5692.6100000000006</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5692.6100000000006</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5692.6100000000006</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5692.6100000000006</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5692.6100000000006</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5692.6100000000006</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5692.6100000000006</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5692.6100000000006</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5692.6100000000006</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5692.6100000000006</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5692.6100000000006</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5692.6100000000006</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5692.6100000000006</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5692.6100000000006</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5692.6100000000006</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5692.6100000000006</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5692.6100000000006</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5692.6100000000006</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5692.6100000000006</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5692.6100000000006</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5692.6100000000006</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5692.6100000000006</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5692.6100000000006</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5692.6100000000006</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5692.6100000000006</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5692.6100000000006</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5692.6100000000006</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86AjOQ5VeltBUpTPADpkhNAT6yc/EPuVbYwFiMo8ub2HI0MJSN63fcUAsfEQUYn9sDHsl4f+ld1Q0tekTU/lQw==" saltValue="8EkNGvIPi+MBbAzR6bBhSA==" spinCount="100000" sheet="1" objects="1" scenarios="1"/>
  <mergeCells count="6">
    <mergeCell ref="C9:E9"/>
    <mergeCell ref="B3:H3"/>
    <mergeCell ref="B4:J4"/>
    <mergeCell ref="B5:J5"/>
    <mergeCell ref="B7:J7"/>
    <mergeCell ref="C8:G8"/>
  </mergeCells>
  <conditionalFormatting sqref="F11 F16:F160">
    <cfRule type="expression" dxfId="41"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40"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39"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D1017-2C82-4EA7-A7AD-8CEF465DB7DF}">
  <sheetPr codeName="Sheet18"/>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472</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270</v>
      </c>
      <c r="D11" s="57">
        <v>45959</v>
      </c>
      <c r="E11" s="58"/>
      <c r="F11" s="185">
        <f>SUM(G12:G15)</f>
        <v>270</v>
      </c>
      <c r="G11" s="59" t="s">
        <v>205</v>
      </c>
      <c r="H11" s="60" t="s">
        <v>345</v>
      </c>
      <c r="I11" s="60" t="s">
        <v>346</v>
      </c>
      <c r="J11" s="61" t="s">
        <v>347</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270</v>
      </c>
      <c r="H12" s="63" t="s">
        <v>110</v>
      </c>
      <c r="I12" s="64" t="s">
        <v>203</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458.37</v>
      </c>
      <c r="D16" s="57">
        <v>45996</v>
      </c>
      <c r="E16" s="58">
        <v>1190</v>
      </c>
      <c r="F16" s="185">
        <f>SUM(G17:G20)</f>
        <v>188.37</v>
      </c>
      <c r="G16" s="59" t="s">
        <v>217</v>
      </c>
      <c r="H16" s="60" t="s">
        <v>349</v>
      </c>
      <c r="I16" s="60" t="s">
        <v>350</v>
      </c>
      <c r="J16" s="61" t="s">
        <v>351</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188.37</v>
      </c>
      <c r="H17" s="63" t="s">
        <v>110</v>
      </c>
      <c r="I17" s="64" t="s">
        <v>203</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hidden="1" customHeight="1" x14ac:dyDescent="0.25">
      <c r="A21" s="131"/>
      <c r="B21" s="183">
        <f>B16+1</f>
        <v>3</v>
      </c>
      <c r="C21" s="184">
        <f>C16+F21</f>
        <v>458.37</v>
      </c>
      <c r="D21" s="57"/>
      <c r="E21" s="58"/>
      <c r="F21" s="185">
        <f>SUM(G22:G25)</f>
        <v>0</v>
      </c>
      <c r="G21" s="59"/>
      <c r="H21" s="63"/>
      <c r="I21" s="63"/>
      <c r="J21" s="65"/>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hidden="1" customHeight="1" x14ac:dyDescent="0.25">
      <c r="A22" s="131"/>
      <c r="B22" s="186"/>
      <c r="C22" s="187"/>
      <c r="D22" s="187"/>
      <c r="E22" s="187"/>
      <c r="F22" s="188"/>
      <c r="G22" s="62"/>
      <c r="H22" s="63"/>
      <c r="I22" s="64"/>
      <c r="J22" s="65"/>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hidden="1"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hidden="1"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hidden="1"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hidden="1" customHeight="1" x14ac:dyDescent="0.25">
      <c r="A26" s="131"/>
      <c r="B26" s="183">
        <f>B21+1</f>
        <v>4</v>
      </c>
      <c r="C26" s="184">
        <f>C21+F26</f>
        <v>458.37</v>
      </c>
      <c r="D26" s="57"/>
      <c r="E26" s="58"/>
      <c r="F26" s="185">
        <f>SUM(G27:G30)</f>
        <v>0</v>
      </c>
      <c r="G26" s="59"/>
      <c r="H26" s="63"/>
      <c r="I26" s="63"/>
      <c r="J26" s="65"/>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hidden="1" customHeight="1" x14ac:dyDescent="0.25">
      <c r="A27" s="131"/>
      <c r="B27" s="186"/>
      <c r="C27" s="187"/>
      <c r="D27" s="187"/>
      <c r="E27" s="187"/>
      <c r="F27" s="188"/>
      <c r="G27" s="62"/>
      <c r="H27" s="63"/>
      <c r="I27" s="64"/>
      <c r="J27" s="65"/>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hidden="1"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hidden="1"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hidden="1"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hidden="1" customHeight="1" x14ac:dyDescent="0.25">
      <c r="A31" s="131"/>
      <c r="B31" s="183">
        <f>B26+1</f>
        <v>5</v>
      </c>
      <c r="C31" s="184">
        <f>C26+F31</f>
        <v>458.37</v>
      </c>
      <c r="D31" s="57"/>
      <c r="E31" s="58"/>
      <c r="F31" s="185">
        <f>SUM(G32:G35)</f>
        <v>0</v>
      </c>
      <c r="G31" s="59"/>
      <c r="H31" s="63"/>
      <c r="I31" s="63"/>
      <c r="J31" s="65"/>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hidden="1" customHeight="1" x14ac:dyDescent="0.25">
      <c r="A32" s="131"/>
      <c r="B32" s="186"/>
      <c r="C32" s="187"/>
      <c r="D32" s="187"/>
      <c r="E32" s="187"/>
      <c r="F32" s="188"/>
      <c r="G32" s="62"/>
      <c r="H32" s="63"/>
      <c r="I32" s="64"/>
      <c r="J32" s="65"/>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hidden="1"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hidden="1"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hidden="1"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hidden="1" customHeight="1" x14ac:dyDescent="0.25">
      <c r="A36" s="131"/>
      <c r="B36" s="183">
        <v>6</v>
      </c>
      <c r="C36" s="184">
        <f>C31+F36</f>
        <v>458.37</v>
      </c>
      <c r="D36" s="57"/>
      <c r="E36" s="58"/>
      <c r="F36" s="185">
        <f>SUM(G37:G40)</f>
        <v>0</v>
      </c>
      <c r="G36" s="59"/>
      <c r="H36" s="60"/>
      <c r="I36" s="60"/>
      <c r="J36" s="61"/>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hidden="1" customHeight="1" x14ac:dyDescent="0.25">
      <c r="A37" s="131"/>
      <c r="B37" s="186"/>
      <c r="C37" s="187"/>
      <c r="D37" s="187"/>
      <c r="E37" s="187"/>
      <c r="F37" s="188"/>
      <c r="G37" s="62"/>
      <c r="H37" s="63"/>
      <c r="I37" s="64"/>
      <c r="J37" s="65"/>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hidden="1"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hidden="1"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hidden="1"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hidden="1" customHeight="1" x14ac:dyDescent="0.25">
      <c r="A41" s="131"/>
      <c r="B41" s="183">
        <v>7</v>
      </c>
      <c r="C41" s="184">
        <f>C36+F41</f>
        <v>458.37</v>
      </c>
      <c r="D41" s="57"/>
      <c r="E41" s="58"/>
      <c r="F41" s="185">
        <f>SUM(G42:G45)</f>
        <v>0</v>
      </c>
      <c r="G41" s="59"/>
      <c r="H41" s="60"/>
      <c r="I41" s="60"/>
      <c r="J41" s="61"/>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hidden="1" customHeight="1" x14ac:dyDescent="0.25">
      <c r="A42" s="131"/>
      <c r="B42" s="186"/>
      <c r="C42" s="187"/>
      <c r="D42" s="187"/>
      <c r="E42" s="187"/>
      <c r="F42" s="188"/>
      <c r="G42" s="62"/>
      <c r="H42" s="63"/>
      <c r="I42" s="64"/>
      <c r="J42" s="65"/>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hidden="1"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hidden="1"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hidden="1"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hidden="1" customHeight="1" x14ac:dyDescent="0.25">
      <c r="A46" s="131"/>
      <c r="B46" s="183">
        <f>B41+1</f>
        <v>8</v>
      </c>
      <c r="C46" s="184">
        <f>C41+F46</f>
        <v>458.37</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hidden="1"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hidden="1"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hidden="1"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hidden="1"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hidden="1" customHeight="1" x14ac:dyDescent="0.25">
      <c r="A51" s="131"/>
      <c r="B51" s="183">
        <f>B46+1</f>
        <v>9</v>
      </c>
      <c r="C51" s="184">
        <f>C46+F51</f>
        <v>458.37</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hidden="1"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hidden="1"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hidden="1"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hidden="1"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hidden="1" customHeight="1" x14ac:dyDescent="0.25">
      <c r="A56" s="131"/>
      <c r="B56" s="183">
        <f>B51+1</f>
        <v>10</v>
      </c>
      <c r="C56" s="184">
        <f>C51+F56</f>
        <v>458.37</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hidden="1"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hidden="1"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hidden="1"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hidden="1"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hidden="1" customHeight="1" x14ac:dyDescent="0.25">
      <c r="A61" s="131"/>
      <c r="B61" s="183">
        <f>B56+1</f>
        <v>11</v>
      </c>
      <c r="C61" s="184">
        <f>C56+F61</f>
        <v>458.37</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hidden="1"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hidden="1"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hidden="1"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hidden="1"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hidden="1" customHeight="1" x14ac:dyDescent="0.25">
      <c r="A66" s="131"/>
      <c r="B66" s="183">
        <f>B61+1</f>
        <v>12</v>
      </c>
      <c r="C66" s="184">
        <f>C61+F66</f>
        <v>458.37</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hidden="1"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hidden="1"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hidden="1"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hidden="1"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hidden="1" customHeight="1" x14ac:dyDescent="0.25">
      <c r="A71" s="131"/>
      <c r="B71" s="183">
        <f>B66+1</f>
        <v>13</v>
      </c>
      <c r="C71" s="184">
        <f>C66+F71</f>
        <v>458.37</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hidden="1"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hidden="1"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hidden="1"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hidden="1"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458.37</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458.37</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458.37</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458.37</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458.37</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458.37</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458.37</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458.37</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458.37</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458.37</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458.37</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458.37</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458.37</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458.37</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458.37</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458.37</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458.37</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458.37</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458.37</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458.37</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458.37</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458.37</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458.37</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458.37</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458.37</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458.37</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458.37</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458.37</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458.37</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458.37</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458.37</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458.37</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458.37</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458.37</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458.37</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458.37</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458.37</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458.37</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458.37</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458.37</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458.37</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458.37</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458.37</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458.37</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458.37</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458.37</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458.37</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458.37</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458.37</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458.37</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458.37</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458.37</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458.37</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458.37</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458.37</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458.37</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458.37</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458.37</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458.37</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458.37</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458.37</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458.37</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458.37</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458.37</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458.37</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458.37</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458.37</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458.37</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458.37</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458.37</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458.37</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458.37</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458.37</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458.37</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458.37</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458.37</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458.37</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458.37</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458.37</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458.37</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458.37</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458.37</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458.37</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458.37</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458.37</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458.37</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458.37</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uaWcTGv4qDNPWIQONKMdd79lHQkDZbSrwJAj8U8z/aDxbcUqOW3dXRealuItZ3yy1lOdyVFOkT5f6Glx8gRcNg==" saltValue="6ZKH67jDsHYMhtdYxsxZTw==" spinCount="100000" sheet="1" objects="1" scenarios="1"/>
  <mergeCells count="6">
    <mergeCell ref="C9:E9"/>
    <mergeCell ref="B3:H3"/>
    <mergeCell ref="B4:J4"/>
    <mergeCell ref="B5:J5"/>
    <mergeCell ref="B7:J7"/>
    <mergeCell ref="C8:G8"/>
  </mergeCells>
  <conditionalFormatting sqref="F11 F16:F160">
    <cfRule type="expression" dxfId="38"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37"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36"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A4067F-1E5F-4C36-B234-68E9B20176CB}">
  <sheetPr codeName="Sheet19"/>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473</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200</v>
      </c>
      <c r="D11" s="57">
        <v>45810</v>
      </c>
      <c r="E11" s="58" t="s">
        <v>272</v>
      </c>
      <c r="F11" s="185">
        <f>SUM(G12:G15)</f>
        <v>200</v>
      </c>
      <c r="G11" s="59" t="s">
        <v>176</v>
      </c>
      <c r="H11" s="60" t="s">
        <v>283</v>
      </c>
      <c r="I11" s="60" t="s">
        <v>284</v>
      </c>
      <c r="J11" s="61" t="s">
        <v>285</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200</v>
      </c>
      <c r="H12" s="63" t="s">
        <v>110</v>
      </c>
      <c r="I12" s="64" t="s">
        <v>245</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400</v>
      </c>
      <c r="D16" s="57">
        <v>45892</v>
      </c>
      <c r="E16" s="58" t="s">
        <v>272</v>
      </c>
      <c r="F16" s="185">
        <f>SUM(G17:G20)</f>
        <v>200</v>
      </c>
      <c r="G16" s="59" t="s">
        <v>190</v>
      </c>
      <c r="H16" s="60" t="s">
        <v>310</v>
      </c>
      <c r="I16" s="60" t="s">
        <v>311</v>
      </c>
      <c r="J16" s="61" t="s">
        <v>285</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200</v>
      </c>
      <c r="H17" s="63" t="s">
        <v>110</v>
      </c>
      <c r="I17" s="64" t="s">
        <v>245</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customHeight="1" x14ac:dyDescent="0.25">
      <c r="A21" s="131"/>
      <c r="B21" s="183">
        <f>B16+1</f>
        <v>3</v>
      </c>
      <c r="C21" s="184">
        <f>C16+F21</f>
        <v>600</v>
      </c>
      <c r="D21" s="57">
        <v>46008</v>
      </c>
      <c r="E21" s="58"/>
      <c r="F21" s="185">
        <f>SUM(G22:G25)</f>
        <v>200</v>
      </c>
      <c r="G21" s="59" t="s">
        <v>217</v>
      </c>
      <c r="H21" s="63" t="s">
        <v>365</v>
      </c>
      <c r="I21" s="63" t="s">
        <v>366</v>
      </c>
      <c r="J21" s="65" t="s">
        <v>285</v>
      </c>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customHeight="1" x14ac:dyDescent="0.25">
      <c r="A22" s="131"/>
      <c r="B22" s="186"/>
      <c r="C22" s="187"/>
      <c r="D22" s="187"/>
      <c r="E22" s="187"/>
      <c r="F22" s="188"/>
      <c r="G22" s="62">
        <v>200</v>
      </c>
      <c r="H22" s="63" t="s">
        <v>110</v>
      </c>
      <c r="I22" s="64" t="s">
        <v>245</v>
      </c>
      <c r="J22" s="65" t="s">
        <v>111</v>
      </c>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customHeight="1" x14ac:dyDescent="0.25">
      <c r="A26" s="131"/>
      <c r="B26" s="183">
        <f>B21+1</f>
        <v>4</v>
      </c>
      <c r="C26" s="184">
        <f>C21+F26</f>
        <v>725</v>
      </c>
      <c r="D26" s="57">
        <v>46014</v>
      </c>
      <c r="E26" s="58"/>
      <c r="F26" s="185">
        <f>SUM(G27:G30)</f>
        <v>125</v>
      </c>
      <c r="G26" s="59" t="s">
        <v>217</v>
      </c>
      <c r="H26" s="63" t="s">
        <v>373</v>
      </c>
      <c r="I26" s="63" t="s">
        <v>374</v>
      </c>
      <c r="J26" s="65" t="s">
        <v>354</v>
      </c>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customHeight="1" x14ac:dyDescent="0.25">
      <c r="A27" s="131"/>
      <c r="B27" s="186"/>
      <c r="C27" s="187"/>
      <c r="D27" s="187"/>
      <c r="E27" s="187"/>
      <c r="F27" s="188"/>
      <c r="G27" s="62">
        <v>125</v>
      </c>
      <c r="H27" s="63" t="s">
        <v>110</v>
      </c>
      <c r="I27" s="64" t="s">
        <v>245</v>
      </c>
      <c r="J27" s="65" t="s">
        <v>111</v>
      </c>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customHeight="1" x14ac:dyDescent="0.25">
      <c r="A31" s="131"/>
      <c r="B31" s="183">
        <f>B26+1</f>
        <v>5</v>
      </c>
      <c r="C31" s="184">
        <f>C26+F31</f>
        <v>925</v>
      </c>
      <c r="D31" s="57">
        <v>46017</v>
      </c>
      <c r="E31" s="58"/>
      <c r="F31" s="185">
        <f>SUM(G32:G35)</f>
        <v>200</v>
      </c>
      <c r="G31" s="59" t="s">
        <v>217</v>
      </c>
      <c r="H31" s="63" t="s">
        <v>375</v>
      </c>
      <c r="I31" s="63" t="s">
        <v>376</v>
      </c>
      <c r="J31" s="65" t="s">
        <v>354</v>
      </c>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customHeight="1" x14ac:dyDescent="0.25">
      <c r="A32" s="131"/>
      <c r="B32" s="186"/>
      <c r="C32" s="187"/>
      <c r="D32" s="187"/>
      <c r="E32" s="187"/>
      <c r="F32" s="188"/>
      <c r="G32" s="62">
        <v>200</v>
      </c>
      <c r="H32" s="63" t="s">
        <v>110</v>
      </c>
      <c r="I32" s="64" t="s">
        <v>245</v>
      </c>
      <c r="J32" s="65" t="s">
        <v>111</v>
      </c>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hidden="1" customHeight="1" x14ac:dyDescent="0.25">
      <c r="A36" s="131"/>
      <c r="B36" s="183">
        <v>6</v>
      </c>
      <c r="C36" s="184">
        <f>C31+F36</f>
        <v>925</v>
      </c>
      <c r="D36" s="57"/>
      <c r="E36" s="58"/>
      <c r="F36" s="185">
        <f>SUM(G37:G40)</f>
        <v>0</v>
      </c>
      <c r="G36" s="59"/>
      <c r="H36" s="60"/>
      <c r="I36" s="60"/>
      <c r="J36" s="61"/>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hidden="1" customHeight="1" x14ac:dyDescent="0.25">
      <c r="A37" s="131"/>
      <c r="B37" s="186"/>
      <c r="C37" s="187"/>
      <c r="D37" s="187"/>
      <c r="E37" s="187"/>
      <c r="F37" s="188"/>
      <c r="G37" s="62"/>
      <c r="H37" s="63"/>
      <c r="I37" s="64"/>
      <c r="J37" s="65"/>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hidden="1"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hidden="1"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hidden="1"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hidden="1" customHeight="1" x14ac:dyDescent="0.25">
      <c r="A41" s="131"/>
      <c r="B41" s="183">
        <v>7</v>
      </c>
      <c r="C41" s="184">
        <f>C36+F41</f>
        <v>925</v>
      </c>
      <c r="D41" s="57"/>
      <c r="E41" s="58"/>
      <c r="F41" s="185">
        <f>SUM(G42:G45)</f>
        <v>0</v>
      </c>
      <c r="G41" s="59"/>
      <c r="H41" s="60"/>
      <c r="I41" s="60"/>
      <c r="J41" s="61"/>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hidden="1" customHeight="1" x14ac:dyDescent="0.25">
      <c r="A42" s="131"/>
      <c r="B42" s="186"/>
      <c r="C42" s="187"/>
      <c r="D42" s="187"/>
      <c r="E42" s="187"/>
      <c r="F42" s="188"/>
      <c r="G42" s="62"/>
      <c r="H42" s="63"/>
      <c r="I42" s="64"/>
      <c r="J42" s="65"/>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hidden="1"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hidden="1"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hidden="1"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hidden="1" customHeight="1" x14ac:dyDescent="0.25">
      <c r="A46" s="131"/>
      <c r="B46" s="183">
        <f>B41+1</f>
        <v>8</v>
      </c>
      <c r="C46" s="184">
        <f>C41+F46</f>
        <v>925</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hidden="1"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hidden="1"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hidden="1"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hidden="1"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hidden="1" customHeight="1" x14ac:dyDescent="0.25">
      <c r="A51" s="131"/>
      <c r="B51" s="183">
        <f>B46+1</f>
        <v>9</v>
      </c>
      <c r="C51" s="184">
        <f>C46+F51</f>
        <v>925</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hidden="1"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hidden="1"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hidden="1"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hidden="1"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hidden="1" customHeight="1" x14ac:dyDescent="0.25">
      <c r="A56" s="131"/>
      <c r="B56" s="183">
        <f>B51+1</f>
        <v>10</v>
      </c>
      <c r="C56" s="184">
        <f>C51+F56</f>
        <v>925</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hidden="1"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hidden="1"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hidden="1"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hidden="1"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hidden="1" customHeight="1" x14ac:dyDescent="0.25">
      <c r="A61" s="131"/>
      <c r="B61" s="183">
        <f>B56+1</f>
        <v>11</v>
      </c>
      <c r="C61" s="184">
        <f>C56+F61</f>
        <v>925</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hidden="1"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hidden="1"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hidden="1"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hidden="1"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hidden="1" customHeight="1" x14ac:dyDescent="0.25">
      <c r="A66" s="131"/>
      <c r="B66" s="183">
        <f>B61+1</f>
        <v>12</v>
      </c>
      <c r="C66" s="184">
        <f>C61+F66</f>
        <v>925</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hidden="1"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hidden="1"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hidden="1"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hidden="1"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hidden="1" customHeight="1" x14ac:dyDescent="0.25">
      <c r="A71" s="131"/>
      <c r="B71" s="183">
        <f>B66+1</f>
        <v>13</v>
      </c>
      <c r="C71" s="184">
        <f>C66+F71</f>
        <v>925</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hidden="1"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hidden="1"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hidden="1"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hidden="1"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925</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925</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925</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925</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925</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925</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925</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925</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925</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925</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925</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925</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925</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925</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925</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925</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925</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925</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925</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925</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925</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925</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925</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925</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925</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925</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925</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925</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925</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925</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925</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925</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925</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925</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925</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925</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925</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925</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925</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925</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925</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925</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925</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925</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925</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925</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925</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925</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925</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925</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925</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925</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925</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925</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925</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925</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925</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925</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925</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925</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925</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925</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925</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925</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925</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925</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925</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925</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925</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925</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925</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925</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925</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925</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925</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925</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925</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925</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925</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925</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925</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925</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925</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925</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925</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925</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925</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t30edR4aMEaZIaJ0VHSmf7uOCwW0bFMayiJCEVjDgrVKNZF+S4RpMzEqCUFiNCP6btKw0Cq4795/cWARFHOcOw==" saltValue="a0rJZYGlQPdNoxaHswRmyQ==" spinCount="100000" sheet="1" objects="1" scenarios="1"/>
  <mergeCells count="6">
    <mergeCell ref="C9:E9"/>
    <mergeCell ref="B3:H3"/>
    <mergeCell ref="B4:J4"/>
    <mergeCell ref="B5:J5"/>
    <mergeCell ref="B7:J7"/>
    <mergeCell ref="C8:G8"/>
  </mergeCells>
  <conditionalFormatting sqref="F11 F16:F160">
    <cfRule type="expression" dxfId="35"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34"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33"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4A7BF-D0FF-444C-A7D3-1E805EFFAF9E}">
  <sheetPr codeName="Sheet20"/>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474</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-35.25</v>
      </c>
      <c r="D11" s="57">
        <v>46001</v>
      </c>
      <c r="E11" s="58">
        <v>1113</v>
      </c>
      <c r="F11" s="185">
        <f>SUM(G12:G15)</f>
        <v>-35.25</v>
      </c>
      <c r="G11" s="59" t="s">
        <v>217</v>
      </c>
      <c r="H11" s="60" t="s">
        <v>358</v>
      </c>
      <c r="I11" s="60" t="s">
        <v>359</v>
      </c>
      <c r="J11" s="61" t="s">
        <v>360</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-35.25</v>
      </c>
      <c r="H12" s="63" t="s">
        <v>110</v>
      </c>
      <c r="I12" s="64" t="s">
        <v>197</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hidden="1" customHeight="1" x14ac:dyDescent="0.25">
      <c r="A16" s="131"/>
      <c r="B16" s="183">
        <f>B11+1</f>
        <v>2</v>
      </c>
      <c r="C16" s="184">
        <f>C11+F16</f>
        <v>-35.25</v>
      </c>
      <c r="D16" s="57"/>
      <c r="E16" s="58"/>
      <c r="F16" s="185">
        <f>SUM(G17:G20)</f>
        <v>0</v>
      </c>
      <c r="G16" s="59"/>
      <c r="H16" s="60"/>
      <c r="I16" s="60"/>
      <c r="J16" s="61"/>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hidden="1" customHeight="1" x14ac:dyDescent="0.25">
      <c r="A17" s="131"/>
      <c r="B17" s="186"/>
      <c r="C17" s="187"/>
      <c r="D17" s="187"/>
      <c r="E17" s="187"/>
      <c r="F17" s="188"/>
      <c r="G17" s="62"/>
      <c r="H17" s="63"/>
      <c r="I17" s="64"/>
      <c r="J17" s="65"/>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hidden="1"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hidden="1"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hidden="1"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hidden="1" customHeight="1" x14ac:dyDescent="0.25">
      <c r="A21" s="131"/>
      <c r="B21" s="183">
        <f>B16+1</f>
        <v>3</v>
      </c>
      <c r="C21" s="184">
        <f>C16+F21</f>
        <v>-35.25</v>
      </c>
      <c r="D21" s="57"/>
      <c r="E21" s="58"/>
      <c r="F21" s="185">
        <f>SUM(G22:G25)</f>
        <v>0</v>
      </c>
      <c r="G21" s="59"/>
      <c r="H21" s="63"/>
      <c r="I21" s="63"/>
      <c r="J21" s="65"/>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hidden="1" customHeight="1" x14ac:dyDescent="0.25">
      <c r="A22" s="131"/>
      <c r="B22" s="186"/>
      <c r="C22" s="187"/>
      <c r="D22" s="187"/>
      <c r="E22" s="187"/>
      <c r="F22" s="188"/>
      <c r="G22" s="62"/>
      <c r="H22" s="63"/>
      <c r="I22" s="64"/>
      <c r="J22" s="65"/>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hidden="1"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hidden="1"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hidden="1"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hidden="1" customHeight="1" x14ac:dyDescent="0.25">
      <c r="A26" s="131"/>
      <c r="B26" s="183">
        <f>B21+1</f>
        <v>4</v>
      </c>
      <c r="C26" s="184">
        <f>C21+F26</f>
        <v>-35.25</v>
      </c>
      <c r="D26" s="57"/>
      <c r="E26" s="58"/>
      <c r="F26" s="185">
        <f>SUM(G27:G30)</f>
        <v>0</v>
      </c>
      <c r="G26" s="59"/>
      <c r="H26" s="63"/>
      <c r="I26" s="63"/>
      <c r="J26" s="65"/>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hidden="1" customHeight="1" x14ac:dyDescent="0.25">
      <c r="A27" s="131"/>
      <c r="B27" s="186"/>
      <c r="C27" s="187"/>
      <c r="D27" s="187"/>
      <c r="E27" s="187"/>
      <c r="F27" s="188"/>
      <c r="G27" s="62"/>
      <c r="H27" s="63"/>
      <c r="I27" s="64"/>
      <c r="J27" s="65"/>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hidden="1"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hidden="1"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hidden="1"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hidden="1" customHeight="1" x14ac:dyDescent="0.25">
      <c r="A31" s="131"/>
      <c r="B31" s="183">
        <f>B26+1</f>
        <v>5</v>
      </c>
      <c r="C31" s="184">
        <f>C26+F31</f>
        <v>-35.25</v>
      </c>
      <c r="D31" s="57"/>
      <c r="E31" s="58"/>
      <c r="F31" s="185">
        <f>SUM(G32:G35)</f>
        <v>0</v>
      </c>
      <c r="G31" s="59"/>
      <c r="H31" s="63"/>
      <c r="I31" s="63"/>
      <c r="J31" s="65"/>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hidden="1" customHeight="1" x14ac:dyDescent="0.25">
      <c r="A32" s="131"/>
      <c r="B32" s="186"/>
      <c r="C32" s="187"/>
      <c r="D32" s="187"/>
      <c r="E32" s="187"/>
      <c r="F32" s="188"/>
      <c r="G32" s="62"/>
      <c r="H32" s="63"/>
      <c r="I32" s="64"/>
      <c r="J32" s="65"/>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hidden="1"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hidden="1"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hidden="1"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hidden="1" customHeight="1" x14ac:dyDescent="0.25">
      <c r="A36" s="131"/>
      <c r="B36" s="183">
        <v>6</v>
      </c>
      <c r="C36" s="184">
        <f>C31+F36</f>
        <v>-35.25</v>
      </c>
      <c r="D36" s="57"/>
      <c r="E36" s="58"/>
      <c r="F36" s="185">
        <f>SUM(G37:G40)</f>
        <v>0</v>
      </c>
      <c r="G36" s="59"/>
      <c r="H36" s="60"/>
      <c r="I36" s="60"/>
      <c r="J36" s="61"/>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hidden="1" customHeight="1" x14ac:dyDescent="0.25">
      <c r="A37" s="131"/>
      <c r="B37" s="186"/>
      <c r="C37" s="187"/>
      <c r="D37" s="187"/>
      <c r="E37" s="187"/>
      <c r="F37" s="188"/>
      <c r="G37" s="62"/>
      <c r="H37" s="63"/>
      <c r="I37" s="64"/>
      <c r="J37" s="65"/>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hidden="1"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hidden="1"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hidden="1"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hidden="1" customHeight="1" x14ac:dyDescent="0.25">
      <c r="A41" s="131"/>
      <c r="B41" s="183">
        <v>7</v>
      </c>
      <c r="C41" s="184">
        <f>C36+F41</f>
        <v>-35.25</v>
      </c>
      <c r="D41" s="57"/>
      <c r="E41" s="58"/>
      <c r="F41" s="185">
        <f>SUM(G42:G45)</f>
        <v>0</v>
      </c>
      <c r="G41" s="59"/>
      <c r="H41" s="60"/>
      <c r="I41" s="60"/>
      <c r="J41" s="61"/>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hidden="1" customHeight="1" x14ac:dyDescent="0.25">
      <c r="A42" s="131"/>
      <c r="B42" s="186"/>
      <c r="C42" s="187"/>
      <c r="D42" s="187"/>
      <c r="E42" s="187"/>
      <c r="F42" s="188"/>
      <c r="G42" s="62"/>
      <c r="H42" s="63"/>
      <c r="I42" s="64"/>
      <c r="J42" s="65"/>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hidden="1"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hidden="1"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hidden="1"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hidden="1" customHeight="1" x14ac:dyDescent="0.25">
      <c r="A46" s="131"/>
      <c r="B46" s="183">
        <f>B41+1</f>
        <v>8</v>
      </c>
      <c r="C46" s="184">
        <f>C41+F46</f>
        <v>-35.25</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hidden="1"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hidden="1"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hidden="1"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hidden="1"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hidden="1" customHeight="1" x14ac:dyDescent="0.25">
      <c r="A51" s="131"/>
      <c r="B51" s="183">
        <f>B46+1</f>
        <v>9</v>
      </c>
      <c r="C51" s="184">
        <f>C46+F51</f>
        <v>-35.25</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hidden="1"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hidden="1"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hidden="1"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hidden="1"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hidden="1" customHeight="1" x14ac:dyDescent="0.25">
      <c r="A56" s="131"/>
      <c r="B56" s="183">
        <f>B51+1</f>
        <v>10</v>
      </c>
      <c r="C56" s="184">
        <f>C51+F56</f>
        <v>-35.25</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hidden="1"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hidden="1"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hidden="1"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hidden="1"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hidden="1" customHeight="1" x14ac:dyDescent="0.25">
      <c r="A61" s="131"/>
      <c r="B61" s="183">
        <f>B56+1</f>
        <v>11</v>
      </c>
      <c r="C61" s="184">
        <f>C56+F61</f>
        <v>-35.25</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hidden="1"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hidden="1"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hidden="1"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hidden="1"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hidden="1" customHeight="1" x14ac:dyDescent="0.25">
      <c r="A66" s="131"/>
      <c r="B66" s="183">
        <f>B61+1</f>
        <v>12</v>
      </c>
      <c r="C66" s="184">
        <f>C61+F66</f>
        <v>-35.25</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hidden="1"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hidden="1"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hidden="1"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hidden="1"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hidden="1" customHeight="1" x14ac:dyDescent="0.25">
      <c r="A71" s="131"/>
      <c r="B71" s="183">
        <f>B66+1</f>
        <v>13</v>
      </c>
      <c r="C71" s="184">
        <f>C66+F71</f>
        <v>-35.25</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hidden="1"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hidden="1"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hidden="1"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hidden="1"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-35.25</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-35.25</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-35.25</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-35.25</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-35.25</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-35.25</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-35.25</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-35.25</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-35.25</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-35.25</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-35.25</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-35.25</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-35.25</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-35.25</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-35.25</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-35.25</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-35.25</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-35.25</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-35.25</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-35.25</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-35.25</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-35.25</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-35.25</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-35.25</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-35.25</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-35.25</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-35.25</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-35.25</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-35.25</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-35.25</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-35.25</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-35.25</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-35.25</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-35.25</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-35.25</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-35.25</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-35.25</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-35.25</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-35.25</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-35.25</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-35.25</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-35.25</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-35.25</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-35.25</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-35.25</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-35.25</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-35.25</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-35.25</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-35.25</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-35.25</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-35.25</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-35.25</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-35.25</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-35.25</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-35.25</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-35.25</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-35.25</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-35.25</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-35.25</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-35.25</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-35.25</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-35.25</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-35.25</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-35.25</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-35.25</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-35.25</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-35.25</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-35.25</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-35.25</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-35.25</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-35.25</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-35.25</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-35.25</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-35.25</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-35.25</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-35.25</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-35.25</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-35.25</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-35.25</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-35.25</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-35.25</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-35.25</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-35.25</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-35.25</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-35.25</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-35.25</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-35.25</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1upe+xEXi0Yi3hmOXLbHnH1pqaLseCK30f8frIT191JG9jyXjrYa/4MU0GTbhW+zb5mfybnjHJZR3fDJ5vlMdg==" saltValue="hdaaSwd3Ak0pIO8XF2subQ==" spinCount="100000" sheet="1" objects="1" scenarios="1"/>
  <mergeCells count="6">
    <mergeCell ref="C9:E9"/>
    <mergeCell ref="B3:H3"/>
    <mergeCell ref="B4:J4"/>
    <mergeCell ref="B5:J5"/>
    <mergeCell ref="B7:J7"/>
    <mergeCell ref="C8:G8"/>
  </mergeCells>
  <conditionalFormatting sqref="F11 F16:F160">
    <cfRule type="expression" dxfId="32"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31"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30"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F9F97-480B-4875-AB2E-0E684675C010}">
  <sheetPr codeName="Sheet21"/>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475</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0</v>
      </c>
      <c r="D11" s="57">
        <v>45892</v>
      </c>
      <c r="E11" s="58">
        <v>1096</v>
      </c>
      <c r="F11" s="185">
        <f>SUM(G12:G15)</f>
        <v>0</v>
      </c>
      <c r="G11" s="59" t="s">
        <v>198</v>
      </c>
      <c r="H11" s="60" t="s">
        <v>314</v>
      </c>
      <c r="I11" s="60" t="s">
        <v>315</v>
      </c>
      <c r="J11" s="61" t="s">
        <v>316</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0</v>
      </c>
      <c r="H12" s="63" t="s">
        <v>110</v>
      </c>
      <c r="I12" s="64" t="s">
        <v>204</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-308.77</v>
      </c>
      <c r="D16" s="57">
        <v>45908</v>
      </c>
      <c r="E16" s="58">
        <v>1100</v>
      </c>
      <c r="F16" s="185">
        <f>SUM(G17:G20)</f>
        <v>-308.77</v>
      </c>
      <c r="G16" s="59" t="s">
        <v>198</v>
      </c>
      <c r="H16" s="60" t="s">
        <v>331</v>
      </c>
      <c r="I16" s="60" t="s">
        <v>332</v>
      </c>
      <c r="J16" s="61" t="s">
        <v>333</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-308.77</v>
      </c>
      <c r="H17" s="63" t="s">
        <v>110</v>
      </c>
      <c r="I17" s="64" t="s">
        <v>204</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hidden="1" customHeight="1" x14ac:dyDescent="0.25">
      <c r="A21" s="131"/>
      <c r="B21" s="183">
        <f>B16+1</f>
        <v>3</v>
      </c>
      <c r="C21" s="184">
        <f>C16+F21</f>
        <v>-308.77</v>
      </c>
      <c r="D21" s="57"/>
      <c r="E21" s="58"/>
      <c r="F21" s="185">
        <f>SUM(G22:G25)</f>
        <v>0</v>
      </c>
      <c r="G21" s="59"/>
      <c r="H21" s="63"/>
      <c r="I21" s="63"/>
      <c r="J21" s="65"/>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hidden="1" customHeight="1" x14ac:dyDescent="0.25">
      <c r="A22" s="131"/>
      <c r="B22" s="186"/>
      <c r="C22" s="187"/>
      <c r="D22" s="187"/>
      <c r="E22" s="187"/>
      <c r="F22" s="188"/>
      <c r="G22" s="62"/>
      <c r="H22" s="63"/>
      <c r="I22" s="64"/>
      <c r="J22" s="65"/>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hidden="1"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hidden="1"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hidden="1"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hidden="1" customHeight="1" x14ac:dyDescent="0.25">
      <c r="A26" s="131"/>
      <c r="B26" s="183">
        <f>B21+1</f>
        <v>4</v>
      </c>
      <c r="C26" s="184">
        <f>C21+F26</f>
        <v>-308.77</v>
      </c>
      <c r="D26" s="57"/>
      <c r="E26" s="58"/>
      <c r="F26" s="185">
        <f>SUM(G27:G30)</f>
        <v>0</v>
      </c>
      <c r="G26" s="59"/>
      <c r="H26" s="63"/>
      <c r="I26" s="63"/>
      <c r="J26" s="65"/>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hidden="1" customHeight="1" x14ac:dyDescent="0.25">
      <c r="A27" s="131"/>
      <c r="B27" s="186"/>
      <c r="C27" s="187"/>
      <c r="D27" s="187"/>
      <c r="E27" s="187"/>
      <c r="F27" s="188"/>
      <c r="G27" s="62"/>
      <c r="H27" s="63"/>
      <c r="I27" s="64"/>
      <c r="J27" s="65"/>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hidden="1"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hidden="1"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hidden="1"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hidden="1" customHeight="1" x14ac:dyDescent="0.25">
      <c r="A31" s="131"/>
      <c r="B31" s="183">
        <f>B26+1</f>
        <v>5</v>
      </c>
      <c r="C31" s="184">
        <f>C26+F31</f>
        <v>-308.77</v>
      </c>
      <c r="D31" s="57"/>
      <c r="E31" s="58"/>
      <c r="F31" s="185">
        <f>SUM(G32:G35)</f>
        <v>0</v>
      </c>
      <c r="G31" s="59"/>
      <c r="H31" s="63"/>
      <c r="I31" s="63"/>
      <c r="J31" s="65"/>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hidden="1" customHeight="1" x14ac:dyDescent="0.25">
      <c r="A32" s="131"/>
      <c r="B32" s="186"/>
      <c r="C32" s="187"/>
      <c r="D32" s="187"/>
      <c r="E32" s="187"/>
      <c r="F32" s="188"/>
      <c r="G32" s="62"/>
      <c r="H32" s="63"/>
      <c r="I32" s="64"/>
      <c r="J32" s="65"/>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hidden="1"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hidden="1"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hidden="1"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hidden="1" customHeight="1" x14ac:dyDescent="0.25">
      <c r="A36" s="131"/>
      <c r="B36" s="183">
        <v>6</v>
      </c>
      <c r="C36" s="184">
        <f>C31+F36</f>
        <v>-308.77</v>
      </c>
      <c r="D36" s="57"/>
      <c r="E36" s="58"/>
      <c r="F36" s="185">
        <f>SUM(G37:G40)</f>
        <v>0</v>
      </c>
      <c r="G36" s="59"/>
      <c r="H36" s="60"/>
      <c r="I36" s="60"/>
      <c r="J36" s="61"/>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hidden="1" customHeight="1" x14ac:dyDescent="0.25">
      <c r="A37" s="131"/>
      <c r="B37" s="186"/>
      <c r="C37" s="187"/>
      <c r="D37" s="187"/>
      <c r="E37" s="187"/>
      <c r="F37" s="188"/>
      <c r="G37" s="62"/>
      <c r="H37" s="63"/>
      <c r="I37" s="64"/>
      <c r="J37" s="65"/>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hidden="1"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hidden="1"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hidden="1"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hidden="1" customHeight="1" x14ac:dyDescent="0.25">
      <c r="A41" s="131"/>
      <c r="B41" s="183">
        <v>7</v>
      </c>
      <c r="C41" s="184">
        <f>C36+F41</f>
        <v>-308.77</v>
      </c>
      <c r="D41" s="57"/>
      <c r="E41" s="58"/>
      <c r="F41" s="185">
        <f>SUM(G42:G45)</f>
        <v>0</v>
      </c>
      <c r="G41" s="59"/>
      <c r="H41" s="60"/>
      <c r="I41" s="60"/>
      <c r="J41" s="61"/>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hidden="1" customHeight="1" x14ac:dyDescent="0.25">
      <c r="A42" s="131"/>
      <c r="B42" s="186"/>
      <c r="C42" s="187"/>
      <c r="D42" s="187"/>
      <c r="E42" s="187"/>
      <c r="F42" s="188"/>
      <c r="G42" s="62"/>
      <c r="H42" s="63"/>
      <c r="I42" s="64"/>
      <c r="J42" s="65"/>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hidden="1"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hidden="1"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hidden="1"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hidden="1" customHeight="1" x14ac:dyDescent="0.25">
      <c r="A46" s="131"/>
      <c r="B46" s="183">
        <f>B41+1</f>
        <v>8</v>
      </c>
      <c r="C46" s="184">
        <f>C41+F46</f>
        <v>-308.77</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hidden="1"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hidden="1"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hidden="1"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hidden="1"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hidden="1" customHeight="1" x14ac:dyDescent="0.25">
      <c r="A51" s="131"/>
      <c r="B51" s="183">
        <f>B46+1</f>
        <v>9</v>
      </c>
      <c r="C51" s="184">
        <f>C46+F51</f>
        <v>-308.77</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hidden="1"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hidden="1"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hidden="1"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hidden="1"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hidden="1" customHeight="1" x14ac:dyDescent="0.25">
      <c r="A56" s="131"/>
      <c r="B56" s="183">
        <f>B51+1</f>
        <v>10</v>
      </c>
      <c r="C56" s="184">
        <f>C51+F56</f>
        <v>-308.77</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hidden="1"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hidden="1"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hidden="1"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hidden="1"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hidden="1" customHeight="1" x14ac:dyDescent="0.25">
      <c r="A61" s="131"/>
      <c r="B61" s="183">
        <f>B56+1</f>
        <v>11</v>
      </c>
      <c r="C61" s="184">
        <f>C56+F61</f>
        <v>-308.77</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hidden="1"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hidden="1"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hidden="1"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hidden="1"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hidden="1" customHeight="1" x14ac:dyDescent="0.25">
      <c r="A66" s="131"/>
      <c r="B66" s="183">
        <f>B61+1</f>
        <v>12</v>
      </c>
      <c r="C66" s="184">
        <f>C61+F66</f>
        <v>-308.77</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hidden="1"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hidden="1"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hidden="1"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hidden="1"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hidden="1" customHeight="1" x14ac:dyDescent="0.25">
      <c r="A71" s="131"/>
      <c r="B71" s="183">
        <f>B66+1</f>
        <v>13</v>
      </c>
      <c r="C71" s="184">
        <f>C66+F71</f>
        <v>-308.77</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hidden="1"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hidden="1"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hidden="1"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hidden="1"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-308.77</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-308.77</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-308.77</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-308.77</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-308.77</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-308.77</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-308.77</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-308.77</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-308.77</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-308.77</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-308.77</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-308.77</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-308.77</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-308.77</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-308.77</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-308.77</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-308.77</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-308.77</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-308.77</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-308.77</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-308.77</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-308.77</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-308.77</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-308.77</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-308.77</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-308.77</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-308.77</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-308.77</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-308.77</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-308.77</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-308.77</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-308.77</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-308.77</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-308.77</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-308.77</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-308.77</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-308.77</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-308.77</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-308.77</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-308.77</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-308.77</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-308.77</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-308.77</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-308.77</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-308.77</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-308.77</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-308.77</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-308.77</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-308.77</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-308.77</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-308.77</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-308.77</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-308.77</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-308.77</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-308.77</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-308.77</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-308.77</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-308.77</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-308.77</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-308.77</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-308.77</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-308.77</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-308.77</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-308.77</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-308.77</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-308.77</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-308.77</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-308.77</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-308.77</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-308.77</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-308.77</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-308.77</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-308.77</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-308.77</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-308.77</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-308.77</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-308.77</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-308.77</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-308.77</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-308.77</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-308.77</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-308.77</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-308.77</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-308.77</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-308.77</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-308.77</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-308.77</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BVJE+BHpdiRJG2FES/knmOIJo9wyCYElbccaU7E17XH+VzHCdhjVjv2eO903BbiNqvFQNCVoQZW1P3PbzXvzMg==" saltValue="wJklftUTjwyLSkJaUxLd/Q==" spinCount="100000" sheet="1" objects="1" scenarios="1"/>
  <mergeCells count="6">
    <mergeCell ref="C9:E9"/>
    <mergeCell ref="B3:H3"/>
    <mergeCell ref="B4:J4"/>
    <mergeCell ref="B5:J5"/>
    <mergeCell ref="B7:J7"/>
    <mergeCell ref="C8:G8"/>
  </mergeCells>
  <conditionalFormatting sqref="F11 F16:F160">
    <cfRule type="expression" dxfId="29"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28"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27"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779D6-E919-4B45-BE6D-A59BF2B1E29E}">
  <sheetPr codeName="Sheet22"/>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476</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-120.68</v>
      </c>
      <c r="D11" s="57">
        <v>46010</v>
      </c>
      <c r="E11" s="58">
        <v>1126</v>
      </c>
      <c r="F11" s="185">
        <f>SUM(G12:G15)</f>
        <v>-120.68</v>
      </c>
      <c r="G11" s="59" t="s">
        <v>217</v>
      </c>
      <c r="H11" s="60" t="s">
        <v>382</v>
      </c>
      <c r="I11" s="60" t="s">
        <v>383</v>
      </c>
      <c r="J11" s="61" t="s">
        <v>384</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-120.68</v>
      </c>
      <c r="H12" s="63" t="s">
        <v>110</v>
      </c>
      <c r="I12" s="64" t="s">
        <v>237</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hidden="1" customHeight="1" x14ac:dyDescent="0.25">
      <c r="A16" s="131"/>
      <c r="B16" s="183">
        <f>B11+1</f>
        <v>2</v>
      </c>
      <c r="C16" s="184">
        <f>C11+F16</f>
        <v>-120.68</v>
      </c>
      <c r="D16" s="57"/>
      <c r="E16" s="58"/>
      <c r="F16" s="185">
        <f>SUM(G17:G20)</f>
        <v>0</v>
      </c>
      <c r="G16" s="59"/>
      <c r="H16" s="60"/>
      <c r="I16" s="60"/>
      <c r="J16" s="61"/>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hidden="1" customHeight="1" x14ac:dyDescent="0.25">
      <c r="A17" s="131"/>
      <c r="B17" s="186"/>
      <c r="C17" s="187"/>
      <c r="D17" s="187"/>
      <c r="E17" s="187"/>
      <c r="F17" s="188"/>
      <c r="G17" s="62"/>
      <c r="H17" s="63"/>
      <c r="I17" s="64"/>
      <c r="J17" s="65"/>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hidden="1"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hidden="1"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hidden="1"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hidden="1" customHeight="1" x14ac:dyDescent="0.25">
      <c r="A21" s="131"/>
      <c r="B21" s="183">
        <f>B16+1</f>
        <v>3</v>
      </c>
      <c r="C21" s="184">
        <f>C16+F21</f>
        <v>-120.68</v>
      </c>
      <c r="D21" s="57"/>
      <c r="E21" s="58"/>
      <c r="F21" s="185">
        <f>SUM(G22:G25)</f>
        <v>0</v>
      </c>
      <c r="G21" s="59"/>
      <c r="H21" s="63"/>
      <c r="I21" s="63"/>
      <c r="J21" s="65"/>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hidden="1" customHeight="1" x14ac:dyDescent="0.25">
      <c r="A22" s="131"/>
      <c r="B22" s="186"/>
      <c r="C22" s="187"/>
      <c r="D22" s="187"/>
      <c r="E22" s="187"/>
      <c r="F22" s="188"/>
      <c r="G22" s="62"/>
      <c r="H22" s="63"/>
      <c r="I22" s="64"/>
      <c r="J22" s="65"/>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hidden="1"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hidden="1"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hidden="1"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hidden="1" customHeight="1" x14ac:dyDescent="0.25">
      <c r="A26" s="131"/>
      <c r="B26" s="183">
        <f>B21+1</f>
        <v>4</v>
      </c>
      <c r="C26" s="184">
        <f>C21+F26</f>
        <v>-120.68</v>
      </c>
      <c r="D26" s="57"/>
      <c r="E26" s="58"/>
      <c r="F26" s="185">
        <f>SUM(G27:G30)</f>
        <v>0</v>
      </c>
      <c r="G26" s="59"/>
      <c r="H26" s="63"/>
      <c r="I26" s="63"/>
      <c r="J26" s="65"/>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hidden="1" customHeight="1" x14ac:dyDescent="0.25">
      <c r="A27" s="131"/>
      <c r="B27" s="186"/>
      <c r="C27" s="187"/>
      <c r="D27" s="187"/>
      <c r="E27" s="187"/>
      <c r="F27" s="188"/>
      <c r="G27" s="62"/>
      <c r="H27" s="63"/>
      <c r="I27" s="64"/>
      <c r="J27" s="65"/>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hidden="1"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hidden="1"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hidden="1"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hidden="1" customHeight="1" x14ac:dyDescent="0.25">
      <c r="A31" s="131"/>
      <c r="B31" s="183">
        <f>B26+1</f>
        <v>5</v>
      </c>
      <c r="C31" s="184">
        <f>C26+F31</f>
        <v>-120.68</v>
      </c>
      <c r="D31" s="57"/>
      <c r="E31" s="58"/>
      <c r="F31" s="185">
        <f>SUM(G32:G35)</f>
        <v>0</v>
      </c>
      <c r="G31" s="59"/>
      <c r="H31" s="63"/>
      <c r="I31" s="63"/>
      <c r="J31" s="65"/>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hidden="1" customHeight="1" x14ac:dyDescent="0.25">
      <c r="A32" s="131"/>
      <c r="B32" s="186"/>
      <c r="C32" s="187"/>
      <c r="D32" s="187"/>
      <c r="E32" s="187"/>
      <c r="F32" s="188"/>
      <c r="G32" s="62"/>
      <c r="H32" s="63"/>
      <c r="I32" s="64"/>
      <c r="J32" s="65"/>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hidden="1"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hidden="1"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hidden="1"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hidden="1" customHeight="1" x14ac:dyDescent="0.25">
      <c r="A36" s="131"/>
      <c r="B36" s="183">
        <v>6</v>
      </c>
      <c r="C36" s="184">
        <f>C31+F36</f>
        <v>-120.68</v>
      </c>
      <c r="D36" s="57"/>
      <c r="E36" s="58"/>
      <c r="F36" s="185">
        <f>SUM(G37:G40)</f>
        <v>0</v>
      </c>
      <c r="G36" s="59"/>
      <c r="H36" s="60"/>
      <c r="I36" s="60"/>
      <c r="J36" s="61"/>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hidden="1" customHeight="1" x14ac:dyDescent="0.25">
      <c r="A37" s="131"/>
      <c r="B37" s="186"/>
      <c r="C37" s="187"/>
      <c r="D37" s="187"/>
      <c r="E37" s="187"/>
      <c r="F37" s="188"/>
      <c r="G37" s="62"/>
      <c r="H37" s="63"/>
      <c r="I37" s="64"/>
      <c r="J37" s="65"/>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hidden="1"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hidden="1"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hidden="1"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hidden="1" customHeight="1" x14ac:dyDescent="0.25">
      <c r="A41" s="131"/>
      <c r="B41" s="183">
        <v>7</v>
      </c>
      <c r="C41" s="184">
        <f>C36+F41</f>
        <v>-120.68</v>
      </c>
      <c r="D41" s="57"/>
      <c r="E41" s="58"/>
      <c r="F41" s="185">
        <f>SUM(G42:G45)</f>
        <v>0</v>
      </c>
      <c r="G41" s="59"/>
      <c r="H41" s="60"/>
      <c r="I41" s="60"/>
      <c r="J41" s="61"/>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hidden="1" customHeight="1" x14ac:dyDescent="0.25">
      <c r="A42" s="131"/>
      <c r="B42" s="186"/>
      <c r="C42" s="187"/>
      <c r="D42" s="187"/>
      <c r="E42" s="187"/>
      <c r="F42" s="188"/>
      <c r="G42" s="62"/>
      <c r="H42" s="63"/>
      <c r="I42" s="64"/>
      <c r="J42" s="65"/>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hidden="1"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hidden="1"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hidden="1"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hidden="1" customHeight="1" x14ac:dyDescent="0.25">
      <c r="A46" s="131"/>
      <c r="B46" s="183">
        <f>B41+1</f>
        <v>8</v>
      </c>
      <c r="C46" s="184">
        <f>C41+F46</f>
        <v>-120.68</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hidden="1"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hidden="1"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hidden="1"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hidden="1"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hidden="1" customHeight="1" x14ac:dyDescent="0.25">
      <c r="A51" s="131"/>
      <c r="B51" s="183">
        <f>B46+1</f>
        <v>9</v>
      </c>
      <c r="C51" s="184">
        <f>C46+F51</f>
        <v>-120.68</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hidden="1"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hidden="1"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hidden="1"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hidden="1"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hidden="1" customHeight="1" x14ac:dyDescent="0.25">
      <c r="A56" s="131"/>
      <c r="B56" s="183">
        <f>B51+1</f>
        <v>10</v>
      </c>
      <c r="C56" s="184">
        <f>C51+F56</f>
        <v>-120.68</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hidden="1"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hidden="1"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hidden="1"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hidden="1"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hidden="1" customHeight="1" x14ac:dyDescent="0.25">
      <c r="A61" s="131"/>
      <c r="B61" s="183">
        <f>B56+1</f>
        <v>11</v>
      </c>
      <c r="C61" s="184">
        <f>C56+F61</f>
        <v>-120.68</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hidden="1"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hidden="1"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hidden="1"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hidden="1"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hidden="1" customHeight="1" x14ac:dyDescent="0.25">
      <c r="A66" s="131"/>
      <c r="B66" s="183">
        <f>B61+1</f>
        <v>12</v>
      </c>
      <c r="C66" s="184">
        <f>C61+F66</f>
        <v>-120.68</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hidden="1"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hidden="1"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hidden="1"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hidden="1"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hidden="1" customHeight="1" x14ac:dyDescent="0.25">
      <c r="A71" s="131"/>
      <c r="B71" s="183">
        <f>B66+1</f>
        <v>13</v>
      </c>
      <c r="C71" s="184">
        <f>C66+F71</f>
        <v>-120.68</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hidden="1"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hidden="1"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hidden="1"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hidden="1"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-120.68</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-120.68</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-120.68</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-120.68</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-120.68</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-120.68</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-120.68</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-120.68</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-120.68</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-120.68</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-120.68</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-120.68</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-120.68</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-120.68</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-120.68</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-120.68</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-120.68</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-120.68</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-120.68</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-120.68</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-120.68</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-120.68</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-120.68</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-120.68</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-120.68</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-120.68</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-120.68</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-120.68</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-120.68</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-120.68</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-120.68</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-120.68</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-120.68</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-120.68</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-120.68</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-120.68</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-120.68</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-120.68</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-120.68</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-120.68</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-120.68</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-120.68</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-120.68</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-120.68</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-120.68</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-120.68</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-120.68</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-120.68</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-120.68</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-120.68</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-120.68</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-120.68</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-120.68</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-120.68</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-120.68</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-120.68</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-120.68</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-120.68</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-120.68</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-120.68</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-120.68</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-120.68</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-120.68</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-120.68</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-120.68</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-120.68</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-120.68</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-120.68</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-120.68</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-120.68</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-120.68</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-120.68</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-120.68</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-120.68</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-120.68</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-120.68</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-120.68</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-120.68</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-120.68</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-120.68</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-120.68</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-120.68</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-120.68</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-120.68</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-120.68</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-120.68</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-120.68</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jqFkPvxjcDvUUrud3k8PcXPeUhb91AS7fGjFQVN8XoV2LuvyMuhXWkFw3Ha1gdC3QZxNooVRfr5MudL5wueedg==" saltValue="u87rtVz2UnPefN6UMwqO3Q==" spinCount="100000" sheet="1" objects="1" scenarios="1"/>
  <mergeCells count="6">
    <mergeCell ref="C9:E9"/>
    <mergeCell ref="B3:H3"/>
    <mergeCell ref="B4:J4"/>
    <mergeCell ref="B5:J5"/>
    <mergeCell ref="B7:J7"/>
    <mergeCell ref="C8:G8"/>
  </mergeCells>
  <conditionalFormatting sqref="F11 F16:F160">
    <cfRule type="expression" dxfId="26"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25"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24"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6E1D4-6805-4343-8B01-A0DB97F4FB84}">
  <sheetPr codeName="Sheet23"/>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477</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-42.34</v>
      </c>
      <c r="D11" s="57">
        <v>45665</v>
      </c>
      <c r="E11" s="58" t="s">
        <v>191</v>
      </c>
      <c r="F11" s="185">
        <f>SUM(G12:G15)</f>
        <v>-42.34</v>
      </c>
      <c r="G11" s="59" t="s">
        <v>160</v>
      </c>
      <c r="H11" s="60" t="s">
        <v>192</v>
      </c>
      <c r="I11" s="60" t="s">
        <v>193</v>
      </c>
      <c r="J11" s="61" t="s">
        <v>194</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-42.34</v>
      </c>
      <c r="H12" s="63" t="s">
        <v>110</v>
      </c>
      <c r="I12" s="64" t="s">
        <v>195</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-96.990000000000009</v>
      </c>
      <c r="D16" s="57">
        <v>45857</v>
      </c>
      <c r="E16" s="58">
        <v>1093</v>
      </c>
      <c r="F16" s="185">
        <f>SUM(G17:G20)</f>
        <v>-54.65</v>
      </c>
      <c r="G16" s="59" t="s">
        <v>198</v>
      </c>
      <c r="H16" s="60" t="s">
        <v>304</v>
      </c>
      <c r="I16" s="60" t="s">
        <v>305</v>
      </c>
      <c r="J16" s="61" t="s">
        <v>306</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-54.65</v>
      </c>
      <c r="H17" s="63" t="s">
        <v>110</v>
      </c>
      <c r="I17" s="64" t="s">
        <v>195</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customHeight="1" x14ac:dyDescent="0.25">
      <c r="A21" s="131"/>
      <c r="B21" s="183">
        <f>B16+1</f>
        <v>3</v>
      </c>
      <c r="C21" s="184">
        <f>C16+F21</f>
        <v>-159.39000000000001</v>
      </c>
      <c r="D21" s="57">
        <v>45908</v>
      </c>
      <c r="E21" s="58">
        <v>1101</v>
      </c>
      <c r="F21" s="185">
        <f>SUM(G22:G25)</f>
        <v>-62.4</v>
      </c>
      <c r="G21" s="59" t="s">
        <v>198</v>
      </c>
      <c r="H21" s="63" t="s">
        <v>304</v>
      </c>
      <c r="I21" s="63" t="s">
        <v>326</v>
      </c>
      <c r="J21" s="65" t="s">
        <v>306</v>
      </c>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customHeight="1" x14ac:dyDescent="0.25">
      <c r="A22" s="131"/>
      <c r="B22" s="186"/>
      <c r="C22" s="187"/>
      <c r="D22" s="187"/>
      <c r="E22" s="187"/>
      <c r="F22" s="188"/>
      <c r="G22" s="62">
        <v>-62.4</v>
      </c>
      <c r="H22" s="63" t="s">
        <v>110</v>
      </c>
      <c r="I22" s="64" t="s">
        <v>195</v>
      </c>
      <c r="J22" s="65" t="s">
        <v>111</v>
      </c>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hidden="1" customHeight="1" x14ac:dyDescent="0.25">
      <c r="A26" s="131"/>
      <c r="B26" s="183">
        <f>B21+1</f>
        <v>4</v>
      </c>
      <c r="C26" s="184">
        <f>C21+F26</f>
        <v>-159.39000000000001</v>
      </c>
      <c r="D26" s="57"/>
      <c r="E26" s="58"/>
      <c r="F26" s="185">
        <f>SUM(G27:G30)</f>
        <v>0</v>
      </c>
      <c r="G26" s="59"/>
      <c r="H26" s="63"/>
      <c r="I26" s="63"/>
      <c r="J26" s="65"/>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hidden="1" customHeight="1" x14ac:dyDescent="0.25">
      <c r="A27" s="131"/>
      <c r="B27" s="186"/>
      <c r="C27" s="187"/>
      <c r="D27" s="187"/>
      <c r="E27" s="187"/>
      <c r="F27" s="188"/>
      <c r="G27" s="62"/>
      <c r="H27" s="63"/>
      <c r="I27" s="64"/>
      <c r="J27" s="65"/>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hidden="1"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hidden="1"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hidden="1"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hidden="1" customHeight="1" x14ac:dyDescent="0.25">
      <c r="A31" s="131"/>
      <c r="B31" s="183">
        <f>B26+1</f>
        <v>5</v>
      </c>
      <c r="C31" s="184">
        <f>C26+F31</f>
        <v>-159.39000000000001</v>
      </c>
      <c r="D31" s="57"/>
      <c r="E31" s="58"/>
      <c r="F31" s="185">
        <f>SUM(G32:G35)</f>
        <v>0</v>
      </c>
      <c r="G31" s="59"/>
      <c r="H31" s="63"/>
      <c r="I31" s="63"/>
      <c r="J31" s="65"/>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hidden="1" customHeight="1" x14ac:dyDescent="0.25">
      <c r="A32" s="131"/>
      <c r="B32" s="186"/>
      <c r="C32" s="187"/>
      <c r="D32" s="187"/>
      <c r="E32" s="187"/>
      <c r="F32" s="188"/>
      <c r="G32" s="62"/>
      <c r="H32" s="63"/>
      <c r="I32" s="64"/>
      <c r="J32" s="65"/>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hidden="1"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hidden="1"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hidden="1"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hidden="1" customHeight="1" x14ac:dyDescent="0.25">
      <c r="A36" s="131"/>
      <c r="B36" s="183">
        <v>6</v>
      </c>
      <c r="C36" s="184">
        <f>C31+F36</f>
        <v>-159.39000000000001</v>
      </c>
      <c r="D36" s="57"/>
      <c r="E36" s="58"/>
      <c r="F36" s="185">
        <f>SUM(G37:G40)</f>
        <v>0</v>
      </c>
      <c r="G36" s="59"/>
      <c r="H36" s="60"/>
      <c r="I36" s="60"/>
      <c r="J36" s="61"/>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hidden="1" customHeight="1" x14ac:dyDescent="0.25">
      <c r="A37" s="131"/>
      <c r="B37" s="186"/>
      <c r="C37" s="187"/>
      <c r="D37" s="187"/>
      <c r="E37" s="187"/>
      <c r="F37" s="188"/>
      <c r="G37" s="62"/>
      <c r="H37" s="63"/>
      <c r="I37" s="64"/>
      <c r="J37" s="65"/>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hidden="1"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hidden="1"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hidden="1"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hidden="1" customHeight="1" x14ac:dyDescent="0.25">
      <c r="A41" s="131"/>
      <c r="B41" s="183">
        <v>7</v>
      </c>
      <c r="C41" s="184">
        <f>C36+F41</f>
        <v>-159.39000000000001</v>
      </c>
      <c r="D41" s="57"/>
      <c r="E41" s="58"/>
      <c r="F41" s="185">
        <f>SUM(G42:G45)</f>
        <v>0</v>
      </c>
      <c r="G41" s="59"/>
      <c r="H41" s="60"/>
      <c r="I41" s="60"/>
      <c r="J41" s="61"/>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hidden="1" customHeight="1" x14ac:dyDescent="0.25">
      <c r="A42" s="131"/>
      <c r="B42" s="186"/>
      <c r="C42" s="187"/>
      <c r="D42" s="187"/>
      <c r="E42" s="187"/>
      <c r="F42" s="188"/>
      <c r="G42" s="62"/>
      <c r="H42" s="63"/>
      <c r="I42" s="64"/>
      <c r="J42" s="65"/>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hidden="1"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hidden="1"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hidden="1"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hidden="1" customHeight="1" x14ac:dyDescent="0.25">
      <c r="A46" s="131"/>
      <c r="B46" s="183">
        <f>B41+1</f>
        <v>8</v>
      </c>
      <c r="C46" s="184">
        <f>C41+F46</f>
        <v>-159.39000000000001</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hidden="1"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hidden="1"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hidden="1"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hidden="1"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hidden="1" customHeight="1" x14ac:dyDescent="0.25">
      <c r="A51" s="131"/>
      <c r="B51" s="183">
        <f>B46+1</f>
        <v>9</v>
      </c>
      <c r="C51" s="184">
        <f>C46+F51</f>
        <v>-159.39000000000001</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hidden="1"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hidden="1"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hidden="1"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hidden="1"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hidden="1" customHeight="1" x14ac:dyDescent="0.25">
      <c r="A56" s="131"/>
      <c r="B56" s="183">
        <f>B51+1</f>
        <v>10</v>
      </c>
      <c r="C56" s="184">
        <f>C51+F56</f>
        <v>-159.39000000000001</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hidden="1"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hidden="1"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hidden="1"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hidden="1"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hidden="1" customHeight="1" x14ac:dyDescent="0.25">
      <c r="A61" s="131"/>
      <c r="B61" s="183">
        <f>B56+1</f>
        <v>11</v>
      </c>
      <c r="C61" s="184">
        <f>C56+F61</f>
        <v>-159.39000000000001</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hidden="1"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hidden="1"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hidden="1"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hidden="1"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hidden="1" customHeight="1" x14ac:dyDescent="0.25">
      <c r="A66" s="131"/>
      <c r="B66" s="183">
        <f>B61+1</f>
        <v>12</v>
      </c>
      <c r="C66" s="184">
        <f>C61+F66</f>
        <v>-159.39000000000001</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hidden="1"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hidden="1"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hidden="1"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hidden="1"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hidden="1" customHeight="1" x14ac:dyDescent="0.25">
      <c r="A71" s="131"/>
      <c r="B71" s="183">
        <f>B66+1</f>
        <v>13</v>
      </c>
      <c r="C71" s="184">
        <f>C66+F71</f>
        <v>-159.39000000000001</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hidden="1"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hidden="1"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hidden="1"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hidden="1"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-159.39000000000001</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-159.39000000000001</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-159.39000000000001</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-159.39000000000001</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-159.39000000000001</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-159.39000000000001</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-159.39000000000001</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-159.39000000000001</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-159.39000000000001</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-159.39000000000001</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-159.39000000000001</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-159.39000000000001</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-159.39000000000001</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-159.39000000000001</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-159.39000000000001</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-159.39000000000001</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-159.39000000000001</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-159.39000000000001</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-159.39000000000001</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-159.39000000000001</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-159.39000000000001</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-159.39000000000001</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-159.39000000000001</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-159.39000000000001</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-159.39000000000001</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-159.39000000000001</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-159.39000000000001</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-159.39000000000001</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-159.39000000000001</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-159.39000000000001</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-159.39000000000001</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-159.39000000000001</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-159.39000000000001</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-159.39000000000001</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-159.39000000000001</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-159.39000000000001</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-159.39000000000001</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-159.39000000000001</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-159.39000000000001</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-159.39000000000001</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-159.39000000000001</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-159.39000000000001</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-159.39000000000001</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-159.39000000000001</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-159.39000000000001</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-159.39000000000001</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-159.39000000000001</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-159.39000000000001</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-159.39000000000001</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-159.39000000000001</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-159.39000000000001</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-159.39000000000001</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-159.39000000000001</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-159.39000000000001</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-159.39000000000001</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-159.39000000000001</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-159.39000000000001</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-159.39000000000001</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-159.39000000000001</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-159.39000000000001</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-159.39000000000001</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-159.39000000000001</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-159.39000000000001</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-159.39000000000001</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-159.39000000000001</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-159.39000000000001</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-159.39000000000001</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-159.39000000000001</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-159.39000000000001</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-159.39000000000001</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-159.39000000000001</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-159.39000000000001</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-159.39000000000001</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-159.39000000000001</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-159.39000000000001</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-159.39000000000001</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-159.39000000000001</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-159.39000000000001</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-159.39000000000001</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-159.39000000000001</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-159.39000000000001</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-159.39000000000001</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-159.39000000000001</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-159.39000000000001</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-159.39000000000001</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-159.39000000000001</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-159.39000000000001</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N7cijT7TJ3vls7PtTnzD1FyKM0lrBtJLIQhD1zdb4plSdNmkKh6JEam9VQHppPZ1RJFORfbK5BnoxJkrp2rMGw==" saltValue="DEm8twl+dsAe4lIV1ZGNrQ==" spinCount="100000" sheet="1" objects="1" scenarios="1"/>
  <mergeCells count="6">
    <mergeCell ref="C9:E9"/>
    <mergeCell ref="B3:H3"/>
    <mergeCell ref="B4:J4"/>
    <mergeCell ref="B5:J5"/>
    <mergeCell ref="B7:J7"/>
    <mergeCell ref="C8:G8"/>
  </mergeCells>
  <conditionalFormatting sqref="F11 F16:F160">
    <cfRule type="expression" dxfId="23"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22"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21"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FE463-6D80-4335-812B-6A4AB086086A}">
  <sheetPr codeName="Sheet24"/>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478</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-34.33</v>
      </c>
      <c r="D11" s="57">
        <v>45664</v>
      </c>
      <c r="E11" s="58">
        <v>1080</v>
      </c>
      <c r="F11" s="185">
        <f>SUM(G12:G15)</f>
        <v>-34.33</v>
      </c>
      <c r="G11" s="59" t="s">
        <v>160</v>
      </c>
      <c r="H11" s="60" t="s">
        <v>177</v>
      </c>
      <c r="I11" s="60" t="s">
        <v>178</v>
      </c>
      <c r="J11" s="61" t="s">
        <v>179</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-34.33</v>
      </c>
      <c r="H12" s="63" t="s">
        <v>110</v>
      </c>
      <c r="I12" s="64" t="s">
        <v>180</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-52.069999999999993</v>
      </c>
      <c r="D16" s="57">
        <v>45908</v>
      </c>
      <c r="E16" s="58">
        <v>1102</v>
      </c>
      <c r="F16" s="185">
        <f>SUM(G17:G20)</f>
        <v>-17.739999999999998</v>
      </c>
      <c r="G16" s="59" t="s">
        <v>198</v>
      </c>
      <c r="H16" s="60" t="s">
        <v>319</v>
      </c>
      <c r="I16" s="60" t="s">
        <v>320</v>
      </c>
      <c r="J16" s="61" t="s">
        <v>306</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-17.739999999999998</v>
      </c>
      <c r="H17" s="63" t="s">
        <v>110</v>
      </c>
      <c r="I17" s="64" t="s">
        <v>180</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customHeight="1" x14ac:dyDescent="0.25">
      <c r="A21" s="131"/>
      <c r="B21" s="183">
        <f>B16+1</f>
        <v>3</v>
      </c>
      <c r="C21" s="184">
        <f>C16+F21</f>
        <v>-52.069999999999993</v>
      </c>
      <c r="D21" s="57">
        <v>45908</v>
      </c>
      <c r="E21" s="58">
        <v>1104</v>
      </c>
      <c r="F21" s="185">
        <f>SUM(G22:G25)</f>
        <v>0</v>
      </c>
      <c r="G21" s="59" t="s">
        <v>198</v>
      </c>
      <c r="H21" s="63" t="s">
        <v>319</v>
      </c>
      <c r="I21" s="63" t="s">
        <v>321</v>
      </c>
      <c r="J21" s="65" t="s">
        <v>322</v>
      </c>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customHeight="1" x14ac:dyDescent="0.25">
      <c r="A22" s="131"/>
      <c r="B22" s="186"/>
      <c r="C22" s="187"/>
      <c r="D22" s="187"/>
      <c r="E22" s="187"/>
      <c r="F22" s="188"/>
      <c r="G22" s="62">
        <v>0</v>
      </c>
      <c r="H22" s="63" t="s">
        <v>110</v>
      </c>
      <c r="I22" s="64" t="s">
        <v>180</v>
      </c>
      <c r="J22" s="65" t="s">
        <v>111</v>
      </c>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customHeight="1" x14ac:dyDescent="0.25">
      <c r="A26" s="131"/>
      <c r="B26" s="183">
        <f>B21+1</f>
        <v>4</v>
      </c>
      <c r="C26" s="184">
        <f>C21+F26</f>
        <v>-760.45</v>
      </c>
      <c r="D26" s="57">
        <v>45908</v>
      </c>
      <c r="E26" s="58">
        <v>1103</v>
      </c>
      <c r="F26" s="185">
        <f>SUM(G27:G30)</f>
        <v>-708.38</v>
      </c>
      <c r="G26" s="59" t="s">
        <v>198</v>
      </c>
      <c r="H26" s="63" t="s">
        <v>304</v>
      </c>
      <c r="I26" s="63" t="s">
        <v>327</v>
      </c>
      <c r="J26" s="65" t="s">
        <v>306</v>
      </c>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customHeight="1" x14ac:dyDescent="0.25">
      <c r="A27" s="131"/>
      <c r="B27" s="186"/>
      <c r="C27" s="187"/>
      <c r="D27" s="187"/>
      <c r="E27" s="187"/>
      <c r="F27" s="188"/>
      <c r="G27" s="62">
        <v>-708.38</v>
      </c>
      <c r="H27" s="63" t="s">
        <v>110</v>
      </c>
      <c r="I27" s="64" t="s">
        <v>180</v>
      </c>
      <c r="J27" s="65" t="s">
        <v>111</v>
      </c>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customHeight="1" x14ac:dyDescent="0.25">
      <c r="A31" s="131"/>
      <c r="B31" s="183">
        <f>B26+1</f>
        <v>5</v>
      </c>
      <c r="C31" s="184">
        <f>C26+F31</f>
        <v>-760.45</v>
      </c>
      <c r="D31" s="57">
        <v>45908</v>
      </c>
      <c r="E31" s="58">
        <v>1100</v>
      </c>
      <c r="F31" s="185">
        <f>SUM(G32:G35)</f>
        <v>0</v>
      </c>
      <c r="G31" s="59" t="s">
        <v>198</v>
      </c>
      <c r="H31" s="63" t="s">
        <v>331</v>
      </c>
      <c r="I31" s="63" t="s">
        <v>332</v>
      </c>
      <c r="J31" s="65" t="s">
        <v>333</v>
      </c>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customHeight="1" x14ac:dyDescent="0.25">
      <c r="A32" s="131"/>
      <c r="B32" s="186"/>
      <c r="C32" s="187"/>
      <c r="D32" s="187"/>
      <c r="E32" s="187"/>
      <c r="F32" s="188"/>
      <c r="G32" s="62">
        <v>0</v>
      </c>
      <c r="H32" s="63" t="s">
        <v>110</v>
      </c>
      <c r="I32" s="64" t="s">
        <v>180</v>
      </c>
      <c r="J32" s="65" t="s">
        <v>111</v>
      </c>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hidden="1" customHeight="1" x14ac:dyDescent="0.25">
      <c r="A36" s="131"/>
      <c r="B36" s="183">
        <v>6</v>
      </c>
      <c r="C36" s="184">
        <f>C31+F36</f>
        <v>-760.45</v>
      </c>
      <c r="D36" s="57"/>
      <c r="E36" s="58"/>
      <c r="F36" s="185">
        <f>SUM(G37:G40)</f>
        <v>0</v>
      </c>
      <c r="G36" s="59"/>
      <c r="H36" s="60"/>
      <c r="I36" s="60"/>
      <c r="J36" s="61"/>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hidden="1" customHeight="1" x14ac:dyDescent="0.25">
      <c r="A37" s="131"/>
      <c r="B37" s="186"/>
      <c r="C37" s="187"/>
      <c r="D37" s="187"/>
      <c r="E37" s="187"/>
      <c r="F37" s="188"/>
      <c r="G37" s="62"/>
      <c r="H37" s="63"/>
      <c r="I37" s="64"/>
      <c r="J37" s="65"/>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hidden="1"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hidden="1"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hidden="1"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hidden="1" customHeight="1" x14ac:dyDescent="0.25">
      <c r="A41" s="131"/>
      <c r="B41" s="183">
        <v>7</v>
      </c>
      <c r="C41" s="184">
        <f>C36+F41</f>
        <v>-760.45</v>
      </c>
      <c r="D41" s="57"/>
      <c r="E41" s="58"/>
      <c r="F41" s="185">
        <f>SUM(G42:G45)</f>
        <v>0</v>
      </c>
      <c r="G41" s="59"/>
      <c r="H41" s="60"/>
      <c r="I41" s="60"/>
      <c r="J41" s="61"/>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hidden="1" customHeight="1" x14ac:dyDescent="0.25">
      <c r="A42" s="131"/>
      <c r="B42" s="186"/>
      <c r="C42" s="187"/>
      <c r="D42" s="187"/>
      <c r="E42" s="187"/>
      <c r="F42" s="188"/>
      <c r="G42" s="62"/>
      <c r="H42" s="63"/>
      <c r="I42" s="64"/>
      <c r="J42" s="65"/>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hidden="1"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hidden="1"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hidden="1"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hidden="1" customHeight="1" x14ac:dyDescent="0.25">
      <c r="A46" s="131"/>
      <c r="B46" s="183">
        <f>B41+1</f>
        <v>8</v>
      </c>
      <c r="C46" s="184">
        <f>C41+F46</f>
        <v>-760.45</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hidden="1"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hidden="1"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hidden="1"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hidden="1"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hidden="1" customHeight="1" x14ac:dyDescent="0.25">
      <c r="A51" s="131"/>
      <c r="B51" s="183">
        <f>B46+1</f>
        <v>9</v>
      </c>
      <c r="C51" s="184">
        <f>C46+F51</f>
        <v>-760.45</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hidden="1"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hidden="1"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hidden="1"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hidden="1"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hidden="1" customHeight="1" x14ac:dyDescent="0.25">
      <c r="A56" s="131"/>
      <c r="B56" s="183">
        <f>B51+1</f>
        <v>10</v>
      </c>
      <c r="C56" s="184">
        <f>C51+F56</f>
        <v>-760.45</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hidden="1"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hidden="1"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hidden="1"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hidden="1"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hidden="1" customHeight="1" x14ac:dyDescent="0.25">
      <c r="A61" s="131"/>
      <c r="B61" s="183">
        <f>B56+1</f>
        <v>11</v>
      </c>
      <c r="C61" s="184">
        <f>C56+F61</f>
        <v>-760.45</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hidden="1"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hidden="1"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hidden="1"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hidden="1"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hidden="1" customHeight="1" x14ac:dyDescent="0.25">
      <c r="A66" s="131"/>
      <c r="B66" s="183">
        <f>B61+1</f>
        <v>12</v>
      </c>
      <c r="C66" s="184">
        <f>C61+F66</f>
        <v>-760.45</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hidden="1"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hidden="1"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hidden="1"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hidden="1"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hidden="1" customHeight="1" x14ac:dyDescent="0.25">
      <c r="A71" s="131"/>
      <c r="B71" s="183">
        <f>B66+1</f>
        <v>13</v>
      </c>
      <c r="C71" s="184">
        <f>C66+F71</f>
        <v>-760.45</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hidden="1"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hidden="1"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hidden="1"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hidden="1"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-760.45</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-760.45</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-760.45</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-760.45</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-760.45</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-760.45</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-760.45</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-760.45</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-760.45</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-760.45</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-760.45</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-760.45</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-760.45</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-760.45</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-760.45</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-760.45</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-760.45</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-760.45</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-760.45</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-760.45</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-760.45</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-760.45</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-760.45</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-760.45</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-760.45</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-760.45</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-760.45</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-760.45</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-760.45</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-760.45</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-760.45</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-760.45</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-760.45</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-760.45</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-760.45</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-760.45</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-760.45</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-760.45</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-760.45</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-760.45</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-760.45</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-760.45</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-760.45</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-760.45</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-760.45</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-760.45</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-760.45</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-760.45</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-760.45</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-760.45</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-760.45</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-760.45</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-760.45</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-760.45</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-760.45</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-760.45</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-760.45</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-760.45</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-760.45</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-760.45</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-760.45</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-760.45</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-760.45</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-760.45</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-760.45</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-760.45</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-760.45</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-760.45</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-760.45</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-760.45</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-760.45</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-760.45</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-760.45</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-760.45</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-760.45</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-760.45</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-760.45</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-760.45</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-760.45</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-760.45</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-760.45</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-760.45</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-760.45</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-760.45</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-760.45</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-760.45</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-760.45</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ehBUZp3WsQj/BVGuC1DfY0EI608pLkoTsA/h474k0wb5vC/4twWgBc7Re+Aal6FrJyKlYWcs7QxWN4xmjbmDtg==" saltValue="NH4KKLLchIPpCwzsYzrMaA==" spinCount="100000" sheet="1" objects="1" scenarios="1"/>
  <mergeCells count="6">
    <mergeCell ref="C9:E9"/>
    <mergeCell ref="B3:H3"/>
    <mergeCell ref="B4:J4"/>
    <mergeCell ref="B5:J5"/>
    <mergeCell ref="B7:J7"/>
    <mergeCell ref="C8:G8"/>
  </mergeCells>
  <conditionalFormatting sqref="F11 F16:F160">
    <cfRule type="expression" dxfId="20"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19"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18"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72C1B-5F10-4B66-8939-BD4B533E6653}">
  <sheetPr codeName="Sheet25"/>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479</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-1000</v>
      </c>
      <c r="D11" s="57">
        <v>45664</v>
      </c>
      <c r="E11" s="58">
        <v>1081</v>
      </c>
      <c r="F11" s="185">
        <f>SUM(G12:G15)</f>
        <v>-1000</v>
      </c>
      <c r="G11" s="59" t="s">
        <v>160</v>
      </c>
      <c r="H11" s="60" t="s">
        <v>184</v>
      </c>
      <c r="I11" s="60" t="s">
        <v>185</v>
      </c>
      <c r="J11" s="61" t="s">
        <v>186</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-1000</v>
      </c>
      <c r="H12" s="63" t="s">
        <v>110</v>
      </c>
      <c r="I12" s="64" t="s">
        <v>187</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-534.36</v>
      </c>
      <c r="D16" s="57">
        <v>45810</v>
      </c>
      <c r="E16" s="58" t="s">
        <v>272</v>
      </c>
      <c r="F16" s="185">
        <f>SUM(G17:G20)</f>
        <v>465.64</v>
      </c>
      <c r="G16" s="59" t="s">
        <v>176</v>
      </c>
      <c r="H16" s="60" t="s">
        <v>286</v>
      </c>
      <c r="I16" s="60" t="s">
        <v>287</v>
      </c>
      <c r="J16" s="61" t="s">
        <v>288</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465.64</v>
      </c>
      <c r="H17" s="63" t="s">
        <v>110</v>
      </c>
      <c r="I17" s="64" t="s">
        <v>187</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customHeight="1" x14ac:dyDescent="0.25">
      <c r="A21" s="131"/>
      <c r="B21" s="183">
        <f>B16+1</f>
        <v>3</v>
      </c>
      <c r="C21" s="184">
        <f>C16+F21</f>
        <v>-727.36</v>
      </c>
      <c r="D21" s="57">
        <v>45833</v>
      </c>
      <c r="E21" s="58">
        <v>1092</v>
      </c>
      <c r="F21" s="185">
        <f>SUM(G22:G25)</f>
        <v>-193</v>
      </c>
      <c r="G21" s="59" t="s">
        <v>183</v>
      </c>
      <c r="H21" s="63" t="s">
        <v>298</v>
      </c>
      <c r="I21" s="63" t="s">
        <v>299</v>
      </c>
      <c r="J21" s="65" t="s">
        <v>300</v>
      </c>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customHeight="1" x14ac:dyDescent="0.25">
      <c r="A22" s="131"/>
      <c r="B22" s="186"/>
      <c r="C22" s="187"/>
      <c r="D22" s="187"/>
      <c r="E22" s="187"/>
      <c r="F22" s="188"/>
      <c r="G22" s="62">
        <v>-193</v>
      </c>
      <c r="H22" s="63" t="s">
        <v>110</v>
      </c>
      <c r="I22" s="64" t="s">
        <v>187</v>
      </c>
      <c r="J22" s="65" t="s">
        <v>111</v>
      </c>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customHeight="1" x14ac:dyDescent="0.25">
      <c r="A26" s="131"/>
      <c r="B26" s="183">
        <f>B21+1</f>
        <v>4</v>
      </c>
      <c r="C26" s="184">
        <f>C21+F26</f>
        <v>-907.36</v>
      </c>
      <c r="D26" s="57">
        <v>45892</v>
      </c>
      <c r="E26" s="58">
        <v>1096</v>
      </c>
      <c r="F26" s="185">
        <f>SUM(G27:G30)</f>
        <v>-180</v>
      </c>
      <c r="G26" s="59" t="s">
        <v>198</v>
      </c>
      <c r="H26" s="63" t="s">
        <v>314</v>
      </c>
      <c r="I26" s="63" t="s">
        <v>315</v>
      </c>
      <c r="J26" s="65" t="s">
        <v>316</v>
      </c>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customHeight="1" x14ac:dyDescent="0.25">
      <c r="A27" s="131"/>
      <c r="B27" s="186"/>
      <c r="C27" s="187"/>
      <c r="D27" s="187"/>
      <c r="E27" s="187"/>
      <c r="F27" s="188"/>
      <c r="G27" s="62">
        <v>-180</v>
      </c>
      <c r="H27" s="63" t="s">
        <v>110</v>
      </c>
      <c r="I27" s="64" t="s">
        <v>187</v>
      </c>
      <c r="J27" s="65" t="s">
        <v>111</v>
      </c>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customHeight="1" x14ac:dyDescent="0.25">
      <c r="A31" s="131"/>
      <c r="B31" s="183">
        <f>B26+1</f>
        <v>5</v>
      </c>
      <c r="C31" s="184">
        <f>C26+F31</f>
        <v>-1107.3600000000001</v>
      </c>
      <c r="D31" s="57">
        <v>45908</v>
      </c>
      <c r="E31" s="58">
        <v>1104</v>
      </c>
      <c r="F31" s="185">
        <f>SUM(G32:G35)</f>
        <v>-200</v>
      </c>
      <c r="G31" s="59" t="s">
        <v>198</v>
      </c>
      <c r="H31" s="63" t="s">
        <v>319</v>
      </c>
      <c r="I31" s="63" t="s">
        <v>321</v>
      </c>
      <c r="J31" s="65" t="s">
        <v>322</v>
      </c>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customHeight="1" x14ac:dyDescent="0.25">
      <c r="A32" s="131"/>
      <c r="B32" s="186"/>
      <c r="C32" s="187"/>
      <c r="D32" s="187"/>
      <c r="E32" s="187"/>
      <c r="F32" s="188"/>
      <c r="G32" s="62">
        <v>-200</v>
      </c>
      <c r="H32" s="63" t="s">
        <v>110</v>
      </c>
      <c r="I32" s="64" t="s">
        <v>187</v>
      </c>
      <c r="J32" s="65" t="s">
        <v>111</v>
      </c>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customHeight="1" x14ac:dyDescent="0.25">
      <c r="A36" s="131"/>
      <c r="B36" s="183">
        <v>6</v>
      </c>
      <c r="C36" s="184">
        <f>C31+F36</f>
        <v>-1347.3600000000001</v>
      </c>
      <c r="D36" s="57">
        <v>45931</v>
      </c>
      <c r="E36" s="58">
        <v>1105</v>
      </c>
      <c r="F36" s="185">
        <f>SUM(G37:G40)</f>
        <v>-240</v>
      </c>
      <c r="G36" s="59" t="s">
        <v>205</v>
      </c>
      <c r="H36" s="60" t="s">
        <v>317</v>
      </c>
      <c r="I36" s="60" t="s">
        <v>339</v>
      </c>
      <c r="J36" s="61" t="s">
        <v>316</v>
      </c>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customHeight="1" x14ac:dyDescent="0.25">
      <c r="A37" s="131"/>
      <c r="B37" s="186"/>
      <c r="C37" s="187"/>
      <c r="D37" s="187"/>
      <c r="E37" s="187"/>
      <c r="F37" s="188"/>
      <c r="G37" s="62">
        <v>-240</v>
      </c>
      <c r="H37" s="63" t="s">
        <v>110</v>
      </c>
      <c r="I37" s="64" t="s">
        <v>187</v>
      </c>
      <c r="J37" s="65" t="s">
        <v>111</v>
      </c>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customHeight="1" x14ac:dyDescent="0.25">
      <c r="A41" s="131"/>
      <c r="B41" s="183">
        <v>7</v>
      </c>
      <c r="C41" s="184">
        <f>C36+F41</f>
        <v>-3547.36</v>
      </c>
      <c r="D41" s="57">
        <v>46001</v>
      </c>
      <c r="E41" s="58">
        <v>1115</v>
      </c>
      <c r="F41" s="185">
        <f>SUM(G42:G45)</f>
        <v>-2200</v>
      </c>
      <c r="G41" s="59" t="s">
        <v>217</v>
      </c>
      <c r="H41" s="60" t="s">
        <v>361</v>
      </c>
      <c r="I41" s="60" t="s">
        <v>362</v>
      </c>
      <c r="J41" s="61" t="s">
        <v>316</v>
      </c>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customHeight="1" x14ac:dyDescent="0.25">
      <c r="A42" s="131"/>
      <c r="B42" s="186"/>
      <c r="C42" s="187"/>
      <c r="D42" s="187"/>
      <c r="E42" s="187"/>
      <c r="F42" s="188"/>
      <c r="G42" s="62">
        <v>-2200</v>
      </c>
      <c r="H42" s="63" t="s">
        <v>110</v>
      </c>
      <c r="I42" s="64" t="s">
        <v>187</v>
      </c>
      <c r="J42" s="65" t="s">
        <v>111</v>
      </c>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hidden="1" customHeight="1" x14ac:dyDescent="0.25">
      <c r="A46" s="131"/>
      <c r="B46" s="183">
        <f>B41+1</f>
        <v>8</v>
      </c>
      <c r="C46" s="184">
        <f>C41+F46</f>
        <v>-3547.36</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hidden="1"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hidden="1"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hidden="1"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hidden="1"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hidden="1" customHeight="1" x14ac:dyDescent="0.25">
      <c r="A51" s="131"/>
      <c r="B51" s="183">
        <f>B46+1</f>
        <v>9</v>
      </c>
      <c r="C51" s="184">
        <f>C46+F51</f>
        <v>-3547.36</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hidden="1"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hidden="1"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hidden="1"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hidden="1"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hidden="1" customHeight="1" x14ac:dyDescent="0.25">
      <c r="A56" s="131"/>
      <c r="B56" s="183">
        <f>B51+1</f>
        <v>10</v>
      </c>
      <c r="C56" s="184">
        <f>C51+F56</f>
        <v>-3547.36</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hidden="1"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hidden="1"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hidden="1"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hidden="1"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hidden="1" customHeight="1" x14ac:dyDescent="0.25">
      <c r="A61" s="131"/>
      <c r="B61" s="183">
        <f>B56+1</f>
        <v>11</v>
      </c>
      <c r="C61" s="184">
        <f>C56+F61</f>
        <v>-3547.36</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hidden="1"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hidden="1"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hidden="1"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hidden="1"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hidden="1" customHeight="1" x14ac:dyDescent="0.25">
      <c r="A66" s="131"/>
      <c r="B66" s="183">
        <f>B61+1</f>
        <v>12</v>
      </c>
      <c r="C66" s="184">
        <f>C61+F66</f>
        <v>-3547.36</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hidden="1"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hidden="1"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hidden="1"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hidden="1"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hidden="1" customHeight="1" x14ac:dyDescent="0.25">
      <c r="A71" s="131"/>
      <c r="B71" s="183">
        <f>B66+1</f>
        <v>13</v>
      </c>
      <c r="C71" s="184">
        <f>C66+F71</f>
        <v>-3547.36</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hidden="1"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hidden="1"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hidden="1"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hidden="1"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-3547.36</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-3547.36</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-3547.36</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-3547.36</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-3547.36</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-3547.36</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-3547.36</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-3547.36</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-3547.36</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-3547.36</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-3547.36</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-3547.36</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-3547.36</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-3547.36</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-3547.36</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-3547.36</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-3547.36</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-3547.36</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-3547.36</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-3547.36</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-3547.36</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-3547.36</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-3547.36</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-3547.36</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-3547.36</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-3547.36</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-3547.36</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-3547.36</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-3547.36</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-3547.36</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-3547.36</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-3547.36</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-3547.36</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-3547.36</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-3547.36</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-3547.36</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-3547.36</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-3547.36</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-3547.36</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-3547.36</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-3547.36</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-3547.36</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-3547.36</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-3547.36</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-3547.36</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-3547.36</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-3547.36</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-3547.36</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-3547.36</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-3547.36</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-3547.36</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-3547.36</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-3547.36</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-3547.36</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-3547.36</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-3547.36</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-3547.36</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-3547.36</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-3547.36</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-3547.36</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-3547.36</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-3547.36</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-3547.36</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-3547.36</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-3547.36</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-3547.36</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-3547.36</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-3547.36</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-3547.36</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-3547.36</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-3547.36</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-3547.36</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-3547.36</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-3547.36</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-3547.36</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-3547.36</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-3547.36</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-3547.36</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-3547.36</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-3547.36</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-3547.36</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-3547.36</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-3547.36</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-3547.36</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-3547.36</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-3547.36</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-3547.36</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r5+Y0Gqk1H4Aa2xRpiM6FIm/Hn+vUV3kFIY4GfrGZhjfJj0MAo52AUFeBzbmOkG9PcklAyD4gzW8PteKdVR7bA==" saltValue="Ca629j9c75B7gH9gA/ovXQ==" spinCount="100000" sheet="1" objects="1" scenarios="1"/>
  <mergeCells count="6">
    <mergeCell ref="C9:E9"/>
    <mergeCell ref="B3:H3"/>
    <mergeCell ref="B4:J4"/>
    <mergeCell ref="B5:J5"/>
    <mergeCell ref="B7:J7"/>
    <mergeCell ref="C8:G8"/>
  </mergeCells>
  <conditionalFormatting sqref="F11 F16:F160">
    <cfRule type="expression" dxfId="17"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16"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15"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545929-2869-49CD-974D-9310C767DE31}">
  <sheetPr codeName="Sheet26"/>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480</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-289.8</v>
      </c>
      <c r="D11" s="57">
        <v>45727</v>
      </c>
      <c r="E11" s="58">
        <v>1085</v>
      </c>
      <c r="F11" s="185">
        <f>SUM(G12:G15)</f>
        <v>-289.8</v>
      </c>
      <c r="G11" s="59" t="s">
        <v>167</v>
      </c>
      <c r="H11" s="60" t="s">
        <v>229</v>
      </c>
      <c r="I11" s="60" t="s">
        <v>238</v>
      </c>
      <c r="J11" s="61" t="s">
        <v>239</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-289.8</v>
      </c>
      <c r="H12" s="63" t="s">
        <v>110</v>
      </c>
      <c r="I12" s="64" t="s">
        <v>240</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-309.8</v>
      </c>
      <c r="D16" s="57">
        <v>45811</v>
      </c>
      <c r="E16" s="58">
        <v>1090</v>
      </c>
      <c r="F16" s="185">
        <f>SUM(G17:G20)</f>
        <v>-20</v>
      </c>
      <c r="G16" s="59" t="s">
        <v>176</v>
      </c>
      <c r="H16" s="60" t="s">
        <v>292</v>
      </c>
      <c r="I16" s="60" t="s">
        <v>293</v>
      </c>
      <c r="J16" s="61" t="s">
        <v>294</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-20</v>
      </c>
      <c r="H17" s="63" t="s">
        <v>110</v>
      </c>
      <c r="I17" s="64" t="s">
        <v>240</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customHeight="1" x14ac:dyDescent="0.25">
      <c r="A21" s="131"/>
      <c r="B21" s="183">
        <f>B16+1</f>
        <v>3</v>
      </c>
      <c r="C21" s="184">
        <f>C16+F21</f>
        <v>-357.72</v>
      </c>
      <c r="D21" s="57">
        <v>46008</v>
      </c>
      <c r="E21" s="58">
        <v>1122</v>
      </c>
      <c r="F21" s="185">
        <f>SUM(G22:G25)</f>
        <v>-47.92</v>
      </c>
      <c r="G21" s="59" t="s">
        <v>217</v>
      </c>
      <c r="H21" s="63" t="s">
        <v>379</v>
      </c>
      <c r="I21" s="63" t="s">
        <v>380</v>
      </c>
      <c r="J21" s="65"/>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customHeight="1" x14ac:dyDescent="0.25">
      <c r="A22" s="131"/>
      <c r="B22" s="186"/>
      <c r="C22" s="187"/>
      <c r="D22" s="187"/>
      <c r="E22" s="187"/>
      <c r="F22" s="188"/>
      <c r="G22" s="62">
        <v>-47.92</v>
      </c>
      <c r="H22" s="63" t="s">
        <v>110</v>
      </c>
      <c r="I22" s="64" t="s">
        <v>240</v>
      </c>
      <c r="J22" s="65" t="s">
        <v>111</v>
      </c>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customHeight="1" x14ac:dyDescent="0.25">
      <c r="A26" s="131"/>
      <c r="B26" s="183">
        <f>B21+1</f>
        <v>4</v>
      </c>
      <c r="C26" s="184">
        <f>C21+F26</f>
        <v>-1062.72</v>
      </c>
      <c r="D26" s="57">
        <v>46008</v>
      </c>
      <c r="E26" s="58">
        <v>1123</v>
      </c>
      <c r="F26" s="185">
        <f>SUM(G27:G30)</f>
        <v>-705</v>
      </c>
      <c r="G26" s="59" t="s">
        <v>217</v>
      </c>
      <c r="H26" s="63" t="s">
        <v>379</v>
      </c>
      <c r="I26" s="63" t="s">
        <v>381</v>
      </c>
      <c r="J26" s="65"/>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customHeight="1" x14ac:dyDescent="0.25">
      <c r="A27" s="131"/>
      <c r="B27" s="186"/>
      <c r="C27" s="187"/>
      <c r="D27" s="187"/>
      <c r="E27" s="187"/>
      <c r="F27" s="188"/>
      <c r="G27" s="62">
        <v>-705</v>
      </c>
      <c r="H27" s="63" t="s">
        <v>110</v>
      </c>
      <c r="I27" s="64" t="s">
        <v>240</v>
      </c>
      <c r="J27" s="65" t="s">
        <v>111</v>
      </c>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customHeight="1" x14ac:dyDescent="0.25">
      <c r="A31" s="131"/>
      <c r="B31" s="183">
        <f>B26+1</f>
        <v>5</v>
      </c>
      <c r="C31" s="184">
        <f>C26+F31</f>
        <v>-1222.72</v>
      </c>
      <c r="D31" s="57">
        <v>46020</v>
      </c>
      <c r="E31" s="58">
        <v>1121</v>
      </c>
      <c r="F31" s="185">
        <f>SUM(G32:G35)</f>
        <v>-160</v>
      </c>
      <c r="G31" s="59" t="s">
        <v>222</v>
      </c>
      <c r="H31" s="63" t="s">
        <v>402</v>
      </c>
      <c r="I31" s="63" t="s">
        <v>403</v>
      </c>
      <c r="J31" s="65" t="s">
        <v>404</v>
      </c>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customHeight="1" x14ac:dyDescent="0.25">
      <c r="A32" s="131"/>
      <c r="B32" s="186"/>
      <c r="C32" s="187"/>
      <c r="D32" s="187"/>
      <c r="E32" s="187"/>
      <c r="F32" s="188"/>
      <c r="G32" s="62">
        <v>-160</v>
      </c>
      <c r="H32" s="63" t="s">
        <v>110</v>
      </c>
      <c r="I32" s="64" t="s">
        <v>240</v>
      </c>
      <c r="J32" s="65" t="s">
        <v>111</v>
      </c>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hidden="1" customHeight="1" x14ac:dyDescent="0.25">
      <c r="A36" s="131"/>
      <c r="B36" s="183">
        <v>6</v>
      </c>
      <c r="C36" s="184">
        <f>C31+F36</f>
        <v>-1222.72</v>
      </c>
      <c r="D36" s="57"/>
      <c r="E36" s="58"/>
      <c r="F36" s="185">
        <f>SUM(G37:G40)</f>
        <v>0</v>
      </c>
      <c r="G36" s="59"/>
      <c r="H36" s="60"/>
      <c r="I36" s="60"/>
      <c r="J36" s="61"/>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hidden="1" customHeight="1" x14ac:dyDescent="0.25">
      <c r="A37" s="131"/>
      <c r="B37" s="186"/>
      <c r="C37" s="187"/>
      <c r="D37" s="187"/>
      <c r="E37" s="187"/>
      <c r="F37" s="188"/>
      <c r="G37" s="62"/>
      <c r="H37" s="63"/>
      <c r="I37" s="64"/>
      <c r="J37" s="65"/>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hidden="1"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hidden="1"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hidden="1"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hidden="1" customHeight="1" x14ac:dyDescent="0.25">
      <c r="A41" s="131"/>
      <c r="B41" s="183">
        <v>7</v>
      </c>
      <c r="C41" s="184">
        <f>C36+F41</f>
        <v>-1222.72</v>
      </c>
      <c r="D41" s="57"/>
      <c r="E41" s="58"/>
      <c r="F41" s="185">
        <f>SUM(G42:G45)</f>
        <v>0</v>
      </c>
      <c r="G41" s="59"/>
      <c r="H41" s="60"/>
      <c r="I41" s="60"/>
      <c r="J41" s="61"/>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hidden="1" customHeight="1" x14ac:dyDescent="0.25">
      <c r="A42" s="131"/>
      <c r="B42" s="186"/>
      <c r="C42" s="187"/>
      <c r="D42" s="187"/>
      <c r="E42" s="187"/>
      <c r="F42" s="188"/>
      <c r="G42" s="62"/>
      <c r="H42" s="63"/>
      <c r="I42" s="64"/>
      <c r="J42" s="65"/>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hidden="1"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hidden="1"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hidden="1"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hidden="1" customHeight="1" x14ac:dyDescent="0.25">
      <c r="A46" s="131"/>
      <c r="B46" s="183">
        <f>B41+1</f>
        <v>8</v>
      </c>
      <c r="C46" s="184">
        <f>C41+F46</f>
        <v>-1222.72</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hidden="1"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hidden="1"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hidden="1"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hidden="1"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hidden="1" customHeight="1" x14ac:dyDescent="0.25">
      <c r="A51" s="131"/>
      <c r="B51" s="183">
        <f>B46+1</f>
        <v>9</v>
      </c>
      <c r="C51" s="184">
        <f>C46+F51</f>
        <v>-1222.72</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hidden="1"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hidden="1"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hidden="1"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hidden="1"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hidden="1" customHeight="1" x14ac:dyDescent="0.25">
      <c r="A56" s="131"/>
      <c r="B56" s="183">
        <f>B51+1</f>
        <v>10</v>
      </c>
      <c r="C56" s="184">
        <f>C51+F56</f>
        <v>-1222.72</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hidden="1"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hidden="1"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hidden="1"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hidden="1"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hidden="1" customHeight="1" x14ac:dyDescent="0.25">
      <c r="A61" s="131"/>
      <c r="B61" s="183">
        <f>B56+1</f>
        <v>11</v>
      </c>
      <c r="C61" s="184">
        <f>C56+F61</f>
        <v>-1222.72</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hidden="1"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hidden="1"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hidden="1"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hidden="1"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hidden="1" customHeight="1" x14ac:dyDescent="0.25">
      <c r="A66" s="131"/>
      <c r="B66" s="183">
        <f>B61+1</f>
        <v>12</v>
      </c>
      <c r="C66" s="184">
        <f>C61+F66</f>
        <v>-1222.72</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hidden="1"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hidden="1"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hidden="1"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hidden="1"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hidden="1" customHeight="1" x14ac:dyDescent="0.25">
      <c r="A71" s="131"/>
      <c r="B71" s="183">
        <f>B66+1</f>
        <v>13</v>
      </c>
      <c r="C71" s="184">
        <f>C66+F71</f>
        <v>-1222.72</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hidden="1"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hidden="1"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hidden="1"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hidden="1"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-1222.72</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-1222.72</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-1222.72</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-1222.72</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-1222.72</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-1222.72</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-1222.72</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-1222.72</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-1222.72</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-1222.72</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-1222.72</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-1222.72</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-1222.72</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-1222.72</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-1222.72</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-1222.72</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-1222.72</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-1222.72</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-1222.72</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-1222.72</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-1222.72</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-1222.72</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-1222.72</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-1222.72</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-1222.72</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-1222.72</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-1222.72</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-1222.72</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-1222.72</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-1222.72</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-1222.72</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-1222.72</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-1222.72</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-1222.72</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-1222.72</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-1222.72</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-1222.72</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-1222.72</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-1222.72</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-1222.72</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-1222.72</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-1222.72</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-1222.72</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-1222.72</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-1222.72</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-1222.72</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-1222.72</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-1222.72</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-1222.72</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-1222.72</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-1222.72</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-1222.72</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-1222.72</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-1222.72</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-1222.72</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-1222.72</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-1222.72</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-1222.72</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-1222.72</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-1222.72</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-1222.72</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-1222.72</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-1222.72</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-1222.72</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-1222.72</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-1222.72</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-1222.72</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-1222.72</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-1222.72</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-1222.72</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-1222.72</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-1222.72</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-1222.72</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-1222.72</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-1222.72</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-1222.72</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-1222.72</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-1222.72</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-1222.72</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-1222.72</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-1222.72</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-1222.72</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-1222.72</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-1222.72</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-1222.72</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-1222.72</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-1222.72</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iWcU99uwZ5gmd8DUNSGRBf23dsoQ+gDgWf/LyOzvejTorIS//WRcU/potp9pBOMOrl2Hfk8pG7LmLw/ZUCoWrA==" saltValue="AqqXvc1XTdOrEYhUvf8HWg==" spinCount="100000" sheet="1" objects="1" scenarios="1"/>
  <mergeCells count="6">
    <mergeCell ref="C9:E9"/>
    <mergeCell ref="B3:H3"/>
    <mergeCell ref="B4:J4"/>
    <mergeCell ref="B5:J5"/>
    <mergeCell ref="B7:J7"/>
    <mergeCell ref="C8:G8"/>
  </mergeCells>
  <conditionalFormatting sqref="F11 F16:F160">
    <cfRule type="expression" dxfId="14"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13"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12"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DB248-9D24-4AD5-859E-9F42D0A0FBC0}">
  <sheetPr codeName="Sheet27"/>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481</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-150</v>
      </c>
      <c r="D11" s="57">
        <v>45695</v>
      </c>
      <c r="E11" s="58">
        <v>1082</v>
      </c>
      <c r="F11" s="185">
        <f>SUM(G12:G15)</f>
        <v>-150</v>
      </c>
      <c r="G11" s="59" t="s">
        <v>164</v>
      </c>
      <c r="H11" s="60" t="s">
        <v>211</v>
      </c>
      <c r="I11" s="60" t="s">
        <v>212</v>
      </c>
      <c r="J11" s="61" t="s">
        <v>213</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-150</v>
      </c>
      <c r="H12" s="63" t="s">
        <v>110</v>
      </c>
      <c r="I12" s="64" t="s">
        <v>214</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-225</v>
      </c>
      <c r="D16" s="57">
        <v>45695</v>
      </c>
      <c r="E16" s="58">
        <v>1083</v>
      </c>
      <c r="F16" s="185">
        <f>SUM(G17:G20)</f>
        <v>-75</v>
      </c>
      <c r="G16" s="59" t="s">
        <v>164</v>
      </c>
      <c r="H16" s="60" t="s">
        <v>211</v>
      </c>
      <c r="I16" s="60" t="s">
        <v>218</v>
      </c>
      <c r="J16" s="61" t="s">
        <v>219</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-75</v>
      </c>
      <c r="H17" s="63" t="s">
        <v>110</v>
      </c>
      <c r="I17" s="64" t="s">
        <v>214</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customHeight="1" x14ac:dyDescent="0.25">
      <c r="A21" s="131"/>
      <c r="B21" s="183">
        <f>B16+1</f>
        <v>3</v>
      </c>
      <c r="C21" s="184">
        <f>C16+F21</f>
        <v>-425</v>
      </c>
      <c r="D21" s="57">
        <v>45695</v>
      </c>
      <c r="E21" s="58">
        <v>1084</v>
      </c>
      <c r="F21" s="185">
        <f>SUM(G22:G25)</f>
        <v>-200</v>
      </c>
      <c r="G21" s="59" t="s">
        <v>164</v>
      </c>
      <c r="H21" s="63" t="s">
        <v>223</v>
      </c>
      <c r="I21" s="63" t="s">
        <v>224</v>
      </c>
      <c r="J21" s="65" t="s">
        <v>225</v>
      </c>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customHeight="1" x14ac:dyDescent="0.25">
      <c r="A22" s="131"/>
      <c r="B22" s="186"/>
      <c r="C22" s="187"/>
      <c r="D22" s="187"/>
      <c r="E22" s="187"/>
      <c r="F22" s="188"/>
      <c r="G22" s="62">
        <v>-200</v>
      </c>
      <c r="H22" s="63" t="s">
        <v>110</v>
      </c>
      <c r="I22" s="64" t="s">
        <v>214</v>
      </c>
      <c r="J22" s="65" t="s">
        <v>111</v>
      </c>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hidden="1" customHeight="1" x14ac:dyDescent="0.25">
      <c r="A26" s="131"/>
      <c r="B26" s="183">
        <f>B21+1</f>
        <v>4</v>
      </c>
      <c r="C26" s="184">
        <f>C21+F26</f>
        <v>-425</v>
      </c>
      <c r="D26" s="57"/>
      <c r="E26" s="58"/>
      <c r="F26" s="185">
        <f>SUM(G27:G30)</f>
        <v>0</v>
      </c>
      <c r="G26" s="59"/>
      <c r="H26" s="63"/>
      <c r="I26" s="63"/>
      <c r="J26" s="65"/>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hidden="1" customHeight="1" x14ac:dyDescent="0.25">
      <c r="A27" s="131"/>
      <c r="B27" s="186"/>
      <c r="C27" s="187"/>
      <c r="D27" s="187"/>
      <c r="E27" s="187"/>
      <c r="F27" s="188"/>
      <c r="G27" s="62"/>
      <c r="H27" s="63"/>
      <c r="I27" s="64"/>
      <c r="J27" s="65"/>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hidden="1"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hidden="1"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hidden="1"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hidden="1" customHeight="1" x14ac:dyDescent="0.25">
      <c r="A31" s="131"/>
      <c r="B31" s="183">
        <f>B26+1</f>
        <v>5</v>
      </c>
      <c r="C31" s="184">
        <f>C26+F31</f>
        <v>-425</v>
      </c>
      <c r="D31" s="57"/>
      <c r="E31" s="58"/>
      <c r="F31" s="185">
        <f>SUM(G32:G35)</f>
        <v>0</v>
      </c>
      <c r="G31" s="59"/>
      <c r="H31" s="63"/>
      <c r="I31" s="63"/>
      <c r="J31" s="65"/>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hidden="1" customHeight="1" x14ac:dyDescent="0.25">
      <c r="A32" s="131"/>
      <c r="B32" s="186"/>
      <c r="C32" s="187"/>
      <c r="D32" s="187"/>
      <c r="E32" s="187"/>
      <c r="F32" s="188"/>
      <c r="G32" s="62"/>
      <c r="H32" s="63"/>
      <c r="I32" s="64"/>
      <c r="J32" s="65"/>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hidden="1"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hidden="1"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hidden="1"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hidden="1" customHeight="1" x14ac:dyDescent="0.25">
      <c r="A36" s="131"/>
      <c r="B36" s="183">
        <v>6</v>
      </c>
      <c r="C36" s="184">
        <f>C31+F36</f>
        <v>-425</v>
      </c>
      <c r="D36" s="57"/>
      <c r="E36" s="58"/>
      <c r="F36" s="185">
        <f>SUM(G37:G40)</f>
        <v>0</v>
      </c>
      <c r="G36" s="59"/>
      <c r="H36" s="60"/>
      <c r="I36" s="60"/>
      <c r="J36" s="61"/>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hidden="1" customHeight="1" x14ac:dyDescent="0.25">
      <c r="A37" s="131"/>
      <c r="B37" s="186"/>
      <c r="C37" s="187"/>
      <c r="D37" s="187"/>
      <c r="E37" s="187"/>
      <c r="F37" s="188"/>
      <c r="G37" s="62"/>
      <c r="H37" s="63"/>
      <c r="I37" s="64"/>
      <c r="J37" s="65"/>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hidden="1"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hidden="1"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hidden="1"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hidden="1" customHeight="1" x14ac:dyDescent="0.25">
      <c r="A41" s="131"/>
      <c r="B41" s="183">
        <v>7</v>
      </c>
      <c r="C41" s="184">
        <f>C36+F41</f>
        <v>-425</v>
      </c>
      <c r="D41" s="57"/>
      <c r="E41" s="58"/>
      <c r="F41" s="185">
        <f>SUM(G42:G45)</f>
        <v>0</v>
      </c>
      <c r="G41" s="59"/>
      <c r="H41" s="60"/>
      <c r="I41" s="60"/>
      <c r="J41" s="61"/>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hidden="1" customHeight="1" x14ac:dyDescent="0.25">
      <c r="A42" s="131"/>
      <c r="B42" s="186"/>
      <c r="C42" s="187"/>
      <c r="D42" s="187"/>
      <c r="E42" s="187"/>
      <c r="F42" s="188"/>
      <c r="G42" s="62"/>
      <c r="H42" s="63"/>
      <c r="I42" s="64"/>
      <c r="J42" s="65"/>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hidden="1"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hidden="1"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hidden="1"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hidden="1" customHeight="1" x14ac:dyDescent="0.25">
      <c r="A46" s="131"/>
      <c r="B46" s="183">
        <f>B41+1</f>
        <v>8</v>
      </c>
      <c r="C46" s="184">
        <f>C41+F46</f>
        <v>-425</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hidden="1"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hidden="1"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hidden="1"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hidden="1"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hidden="1" customHeight="1" x14ac:dyDescent="0.25">
      <c r="A51" s="131"/>
      <c r="B51" s="183">
        <f>B46+1</f>
        <v>9</v>
      </c>
      <c r="C51" s="184">
        <f>C46+F51</f>
        <v>-425</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hidden="1"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hidden="1"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hidden="1"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hidden="1"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hidden="1" customHeight="1" x14ac:dyDescent="0.25">
      <c r="A56" s="131"/>
      <c r="B56" s="183">
        <f>B51+1</f>
        <v>10</v>
      </c>
      <c r="C56" s="184">
        <f>C51+F56</f>
        <v>-425</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hidden="1"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hidden="1"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hidden="1"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hidden="1"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hidden="1" customHeight="1" x14ac:dyDescent="0.25">
      <c r="A61" s="131"/>
      <c r="B61" s="183">
        <f>B56+1</f>
        <v>11</v>
      </c>
      <c r="C61" s="184">
        <f>C56+F61</f>
        <v>-425</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hidden="1"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hidden="1"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hidden="1"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hidden="1"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hidden="1" customHeight="1" x14ac:dyDescent="0.25">
      <c r="A66" s="131"/>
      <c r="B66" s="183">
        <f>B61+1</f>
        <v>12</v>
      </c>
      <c r="C66" s="184">
        <f>C61+F66</f>
        <v>-425</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hidden="1"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hidden="1"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hidden="1"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hidden="1"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hidden="1" customHeight="1" x14ac:dyDescent="0.25">
      <c r="A71" s="131"/>
      <c r="B71" s="183">
        <f>B66+1</f>
        <v>13</v>
      </c>
      <c r="C71" s="184">
        <f>C66+F71</f>
        <v>-425</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hidden="1"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hidden="1"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hidden="1"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hidden="1"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-425</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-425</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-425</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-425</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-425</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-425</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-425</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-425</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-425</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-425</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-425</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-425</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-425</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-425</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-425</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-425</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-425</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-425</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-425</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-425</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-425</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-425</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-425</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-425</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-425</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-425</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-425</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-425</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-425</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-425</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-425</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-425</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-425</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-425</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-425</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-425</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-425</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-425</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-425</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-425</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-425</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-425</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-425</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-425</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-425</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-425</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-425</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-425</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-425</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-425</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-425</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-425</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-425</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-425</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-425</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-425</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-425</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-425</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-425</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-425</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-425</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-425</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-425</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-425</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-425</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-425</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-425</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-425</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-425</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-425</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-425</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-425</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-425</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-425</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-425</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-425</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-425</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-425</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-425</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-425</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-425</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-425</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-425</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-425</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-425</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-425</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-425</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iecfzANNn5WvDFKOPI/D3cKtT9r9Yv1rJgUTCbdkbEqVRQ+RapVrPmHEJQMoD+zLSk9q1qKPAbqYAla0px1DDA==" saltValue="BNiUudreN3S5nYV606hIMw==" spinCount="100000" sheet="1" objects="1" scenarios="1"/>
  <mergeCells count="6">
    <mergeCell ref="C9:E9"/>
    <mergeCell ref="B3:H3"/>
    <mergeCell ref="B4:J4"/>
    <mergeCell ref="B5:J5"/>
    <mergeCell ref="B7:J7"/>
    <mergeCell ref="C8:G8"/>
  </mergeCells>
  <conditionalFormatting sqref="F11 F16:F160">
    <cfRule type="expression" dxfId="11"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10"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9"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57F0C1-D7F2-4E02-BAC4-D7C34359E682}">
  <sheetPr codeName="Sheet28"/>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482</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-75</v>
      </c>
      <c r="D11" s="57">
        <v>45782</v>
      </c>
      <c r="E11" s="58">
        <v>1089</v>
      </c>
      <c r="F11" s="185">
        <f>SUM(G12:G15)</f>
        <v>-75</v>
      </c>
      <c r="G11" s="59" t="s">
        <v>173</v>
      </c>
      <c r="H11" s="60" t="s">
        <v>280</v>
      </c>
      <c r="I11" s="60" t="s">
        <v>281</v>
      </c>
      <c r="J11" s="61" t="s">
        <v>282</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-75</v>
      </c>
      <c r="H12" s="63" t="s">
        <v>110</v>
      </c>
      <c r="I12" s="64" t="s">
        <v>269</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-155</v>
      </c>
      <c r="D16" s="57">
        <v>45895</v>
      </c>
      <c r="E16" s="58">
        <v>1098</v>
      </c>
      <c r="F16" s="185">
        <f>SUM(G17:G20)</f>
        <v>-80</v>
      </c>
      <c r="G16" s="59" t="s">
        <v>198</v>
      </c>
      <c r="H16" s="60" t="s">
        <v>323</v>
      </c>
      <c r="I16" s="60" t="s">
        <v>324</v>
      </c>
      <c r="J16" s="61" t="s">
        <v>325</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-80</v>
      </c>
      <c r="H17" s="63" t="s">
        <v>110</v>
      </c>
      <c r="I17" s="64" t="s">
        <v>269</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hidden="1" customHeight="1" x14ac:dyDescent="0.25">
      <c r="A21" s="131"/>
      <c r="B21" s="183">
        <f>B16+1</f>
        <v>3</v>
      </c>
      <c r="C21" s="184">
        <f>C16+F21</f>
        <v>-155</v>
      </c>
      <c r="D21" s="57"/>
      <c r="E21" s="58"/>
      <c r="F21" s="185">
        <f>SUM(G22:G25)</f>
        <v>0</v>
      </c>
      <c r="G21" s="59"/>
      <c r="H21" s="63"/>
      <c r="I21" s="63"/>
      <c r="J21" s="65"/>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hidden="1" customHeight="1" x14ac:dyDescent="0.25">
      <c r="A22" s="131"/>
      <c r="B22" s="186"/>
      <c r="C22" s="187"/>
      <c r="D22" s="187"/>
      <c r="E22" s="187"/>
      <c r="F22" s="188"/>
      <c r="G22" s="62"/>
      <c r="H22" s="63"/>
      <c r="I22" s="64"/>
      <c r="J22" s="65"/>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hidden="1"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hidden="1"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hidden="1"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hidden="1" customHeight="1" x14ac:dyDescent="0.25">
      <c r="A26" s="131"/>
      <c r="B26" s="183">
        <f>B21+1</f>
        <v>4</v>
      </c>
      <c r="C26" s="184">
        <f>C21+F26</f>
        <v>-155</v>
      </c>
      <c r="D26" s="57"/>
      <c r="E26" s="58"/>
      <c r="F26" s="185">
        <f>SUM(G27:G30)</f>
        <v>0</v>
      </c>
      <c r="G26" s="59"/>
      <c r="H26" s="63"/>
      <c r="I26" s="63"/>
      <c r="J26" s="65"/>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hidden="1" customHeight="1" x14ac:dyDescent="0.25">
      <c r="A27" s="131"/>
      <c r="B27" s="186"/>
      <c r="C27" s="187"/>
      <c r="D27" s="187"/>
      <c r="E27" s="187"/>
      <c r="F27" s="188"/>
      <c r="G27" s="62"/>
      <c r="H27" s="63"/>
      <c r="I27" s="64"/>
      <c r="J27" s="65"/>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hidden="1"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hidden="1"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hidden="1"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hidden="1" customHeight="1" x14ac:dyDescent="0.25">
      <c r="A31" s="131"/>
      <c r="B31" s="183">
        <f>B26+1</f>
        <v>5</v>
      </c>
      <c r="C31" s="184">
        <f>C26+F31</f>
        <v>-155</v>
      </c>
      <c r="D31" s="57"/>
      <c r="E31" s="58"/>
      <c r="F31" s="185">
        <f>SUM(G32:G35)</f>
        <v>0</v>
      </c>
      <c r="G31" s="59"/>
      <c r="H31" s="63"/>
      <c r="I31" s="63"/>
      <c r="J31" s="65"/>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hidden="1" customHeight="1" x14ac:dyDescent="0.25">
      <c r="A32" s="131"/>
      <c r="B32" s="186"/>
      <c r="C32" s="187"/>
      <c r="D32" s="187"/>
      <c r="E32" s="187"/>
      <c r="F32" s="188"/>
      <c r="G32" s="62"/>
      <c r="H32" s="63"/>
      <c r="I32" s="64"/>
      <c r="J32" s="65"/>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hidden="1"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hidden="1"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hidden="1"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hidden="1" customHeight="1" x14ac:dyDescent="0.25">
      <c r="A36" s="131"/>
      <c r="B36" s="183">
        <v>6</v>
      </c>
      <c r="C36" s="184">
        <f>C31+F36</f>
        <v>-155</v>
      </c>
      <c r="D36" s="57"/>
      <c r="E36" s="58"/>
      <c r="F36" s="185">
        <f>SUM(G37:G40)</f>
        <v>0</v>
      </c>
      <c r="G36" s="59"/>
      <c r="H36" s="60"/>
      <c r="I36" s="60"/>
      <c r="J36" s="61"/>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hidden="1" customHeight="1" x14ac:dyDescent="0.25">
      <c r="A37" s="131"/>
      <c r="B37" s="186"/>
      <c r="C37" s="187"/>
      <c r="D37" s="187"/>
      <c r="E37" s="187"/>
      <c r="F37" s="188"/>
      <c r="G37" s="62"/>
      <c r="H37" s="63"/>
      <c r="I37" s="64"/>
      <c r="J37" s="65"/>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hidden="1"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hidden="1"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hidden="1"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hidden="1" customHeight="1" x14ac:dyDescent="0.25">
      <c r="A41" s="131"/>
      <c r="B41" s="183">
        <v>7</v>
      </c>
      <c r="C41" s="184">
        <f>C36+F41</f>
        <v>-155</v>
      </c>
      <c r="D41" s="57"/>
      <c r="E41" s="58"/>
      <c r="F41" s="185">
        <f>SUM(G42:G45)</f>
        <v>0</v>
      </c>
      <c r="G41" s="59"/>
      <c r="H41" s="60"/>
      <c r="I41" s="60"/>
      <c r="J41" s="61"/>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hidden="1" customHeight="1" x14ac:dyDescent="0.25">
      <c r="A42" s="131"/>
      <c r="B42" s="186"/>
      <c r="C42" s="187"/>
      <c r="D42" s="187"/>
      <c r="E42" s="187"/>
      <c r="F42" s="188"/>
      <c r="G42" s="62"/>
      <c r="H42" s="63"/>
      <c r="I42" s="64"/>
      <c r="J42" s="65"/>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hidden="1"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hidden="1"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hidden="1"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hidden="1" customHeight="1" x14ac:dyDescent="0.25">
      <c r="A46" s="131"/>
      <c r="B46" s="183">
        <f>B41+1</f>
        <v>8</v>
      </c>
      <c r="C46" s="184">
        <f>C41+F46</f>
        <v>-155</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hidden="1"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hidden="1"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hidden="1"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hidden="1"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hidden="1" customHeight="1" x14ac:dyDescent="0.25">
      <c r="A51" s="131"/>
      <c r="B51" s="183">
        <f>B46+1</f>
        <v>9</v>
      </c>
      <c r="C51" s="184">
        <f>C46+F51</f>
        <v>-155</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hidden="1"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hidden="1"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hidden="1"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hidden="1"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hidden="1" customHeight="1" x14ac:dyDescent="0.25">
      <c r="A56" s="131"/>
      <c r="B56" s="183">
        <f>B51+1</f>
        <v>10</v>
      </c>
      <c r="C56" s="184">
        <f>C51+F56</f>
        <v>-155</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hidden="1"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hidden="1"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hidden="1"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hidden="1"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hidden="1" customHeight="1" x14ac:dyDescent="0.25">
      <c r="A61" s="131"/>
      <c r="B61" s="183">
        <f>B56+1</f>
        <v>11</v>
      </c>
      <c r="C61" s="184">
        <f>C56+F61</f>
        <v>-155</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hidden="1"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hidden="1"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hidden="1"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hidden="1"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hidden="1" customHeight="1" x14ac:dyDescent="0.25">
      <c r="A66" s="131"/>
      <c r="B66" s="183">
        <f>B61+1</f>
        <v>12</v>
      </c>
      <c r="C66" s="184">
        <f>C61+F66</f>
        <v>-155</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hidden="1"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hidden="1"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hidden="1"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hidden="1"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hidden="1" customHeight="1" x14ac:dyDescent="0.25">
      <c r="A71" s="131"/>
      <c r="B71" s="183">
        <f>B66+1</f>
        <v>13</v>
      </c>
      <c r="C71" s="184">
        <f>C66+F71</f>
        <v>-155</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hidden="1"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hidden="1"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hidden="1"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hidden="1"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-155</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-155</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-155</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-155</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-155</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-155</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-155</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-155</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-155</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-155</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-155</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-155</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-155</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-155</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-155</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-155</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-155</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-155</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-155</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-155</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-155</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-155</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-155</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-155</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-155</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-155</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-155</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-155</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-155</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-155</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-155</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-155</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-155</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-155</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-155</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-155</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-155</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-155</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-155</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-155</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-155</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-155</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-155</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-155</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-155</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-155</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-155</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-155</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-155</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-155</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-155</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-155</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-155</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-155</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-155</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-155</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-155</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-155</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-155</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-155</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-155</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-155</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-155</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-155</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-155</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-155</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-155</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-155</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-155</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-155</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-155</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-155</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-155</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-155</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-155</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-155</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-155</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-155</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-155</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-155</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-155</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-155</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-155</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-155</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-155</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-155</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-155</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Va07XLu2u3vMO/8BMZNJ7ZEBk2rIuL/xBQb8v0xhiaeN0bf8d3iaL1F1mqYZZKvtS6nF+YLwAZb2cKPVPLUwVw==" saltValue="+Nlg5z+NL6/3eltkHQ8DYw==" spinCount="100000" sheet="1" objects="1" scenarios="1"/>
  <mergeCells count="6">
    <mergeCell ref="C9:E9"/>
    <mergeCell ref="B3:H3"/>
    <mergeCell ref="B4:J4"/>
    <mergeCell ref="B5:J5"/>
    <mergeCell ref="B7:J7"/>
    <mergeCell ref="C8:G8"/>
  </mergeCells>
  <conditionalFormatting sqref="F11 F16:F160">
    <cfRule type="expression" dxfId="8"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7"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6"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D5929-4097-4547-B889-92FE36DFA2C0}">
  <sheetPr codeName="Sheet29"/>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483</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-40</v>
      </c>
      <c r="D11" s="57">
        <v>45811</v>
      </c>
      <c r="E11" s="58">
        <v>1091</v>
      </c>
      <c r="F11" s="185">
        <f>SUM(G12:G15)</f>
        <v>-40</v>
      </c>
      <c r="G11" s="59" t="s">
        <v>176</v>
      </c>
      <c r="H11" s="60" t="s">
        <v>295</v>
      </c>
      <c r="I11" s="60" t="s">
        <v>296</v>
      </c>
      <c r="J11" s="61" t="s">
        <v>297</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-40</v>
      </c>
      <c r="H12" s="63" t="s">
        <v>110</v>
      </c>
      <c r="I12" s="64" t="s">
        <v>270</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-80</v>
      </c>
      <c r="D16" s="57">
        <v>45908</v>
      </c>
      <c r="E16" s="58">
        <v>1099</v>
      </c>
      <c r="F16" s="185">
        <f>SUM(G17:G20)</f>
        <v>-40</v>
      </c>
      <c r="G16" s="59" t="s">
        <v>198</v>
      </c>
      <c r="H16" s="60" t="s">
        <v>328</v>
      </c>
      <c r="I16" s="60" t="s">
        <v>329</v>
      </c>
      <c r="J16" s="61" t="s">
        <v>330</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-40</v>
      </c>
      <c r="H17" s="63" t="s">
        <v>110</v>
      </c>
      <c r="I17" s="64" t="s">
        <v>270</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customHeight="1" x14ac:dyDescent="0.25">
      <c r="A21" s="131"/>
      <c r="B21" s="183">
        <f>B16+1</f>
        <v>3</v>
      </c>
      <c r="C21" s="184">
        <f>C16+F21</f>
        <v>-100</v>
      </c>
      <c r="D21" s="57">
        <v>46008</v>
      </c>
      <c r="E21" s="58">
        <v>1124</v>
      </c>
      <c r="F21" s="185">
        <f>SUM(G22:G25)</f>
        <v>-20</v>
      </c>
      <c r="G21" s="59" t="s">
        <v>217</v>
      </c>
      <c r="H21" s="63" t="s">
        <v>367</v>
      </c>
      <c r="I21" s="63" t="s">
        <v>368</v>
      </c>
      <c r="J21" s="65"/>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customHeight="1" x14ac:dyDescent="0.25">
      <c r="A22" s="131"/>
      <c r="B22" s="186"/>
      <c r="C22" s="187"/>
      <c r="D22" s="187"/>
      <c r="E22" s="187"/>
      <c r="F22" s="188"/>
      <c r="G22" s="62">
        <v>-20</v>
      </c>
      <c r="H22" s="63" t="s">
        <v>110</v>
      </c>
      <c r="I22" s="64" t="s">
        <v>270</v>
      </c>
      <c r="J22" s="65" t="s">
        <v>111</v>
      </c>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hidden="1" customHeight="1" x14ac:dyDescent="0.25">
      <c r="A26" s="131"/>
      <c r="B26" s="183">
        <f>B21+1</f>
        <v>4</v>
      </c>
      <c r="C26" s="184">
        <f>C21+F26</f>
        <v>-100</v>
      </c>
      <c r="D26" s="57"/>
      <c r="E26" s="58"/>
      <c r="F26" s="185">
        <f>SUM(G27:G30)</f>
        <v>0</v>
      </c>
      <c r="G26" s="59"/>
      <c r="H26" s="63"/>
      <c r="I26" s="63"/>
      <c r="J26" s="65"/>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hidden="1" customHeight="1" x14ac:dyDescent="0.25">
      <c r="A27" s="131"/>
      <c r="B27" s="186"/>
      <c r="C27" s="187"/>
      <c r="D27" s="187"/>
      <c r="E27" s="187"/>
      <c r="F27" s="188"/>
      <c r="G27" s="62"/>
      <c r="H27" s="63"/>
      <c r="I27" s="64"/>
      <c r="J27" s="65"/>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hidden="1"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hidden="1"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hidden="1"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hidden="1" customHeight="1" x14ac:dyDescent="0.25">
      <c r="A31" s="131"/>
      <c r="B31" s="183">
        <f>B26+1</f>
        <v>5</v>
      </c>
      <c r="C31" s="184">
        <f>C26+F31</f>
        <v>-100</v>
      </c>
      <c r="D31" s="57"/>
      <c r="E31" s="58"/>
      <c r="F31" s="185">
        <f>SUM(G32:G35)</f>
        <v>0</v>
      </c>
      <c r="G31" s="59"/>
      <c r="H31" s="63"/>
      <c r="I31" s="63"/>
      <c r="J31" s="65"/>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hidden="1" customHeight="1" x14ac:dyDescent="0.25">
      <c r="A32" s="131"/>
      <c r="B32" s="186"/>
      <c r="C32" s="187"/>
      <c r="D32" s="187"/>
      <c r="E32" s="187"/>
      <c r="F32" s="188"/>
      <c r="G32" s="62"/>
      <c r="H32" s="63"/>
      <c r="I32" s="64"/>
      <c r="J32" s="65"/>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hidden="1"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hidden="1"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hidden="1"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hidden="1" customHeight="1" x14ac:dyDescent="0.25">
      <c r="A36" s="131"/>
      <c r="B36" s="183">
        <v>6</v>
      </c>
      <c r="C36" s="184">
        <f>C31+F36</f>
        <v>-100</v>
      </c>
      <c r="D36" s="57"/>
      <c r="E36" s="58"/>
      <c r="F36" s="185">
        <f>SUM(G37:G40)</f>
        <v>0</v>
      </c>
      <c r="G36" s="59"/>
      <c r="H36" s="60"/>
      <c r="I36" s="60"/>
      <c r="J36" s="61"/>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hidden="1" customHeight="1" x14ac:dyDescent="0.25">
      <c r="A37" s="131"/>
      <c r="B37" s="186"/>
      <c r="C37" s="187"/>
      <c r="D37" s="187"/>
      <c r="E37" s="187"/>
      <c r="F37" s="188"/>
      <c r="G37" s="62"/>
      <c r="H37" s="63"/>
      <c r="I37" s="64"/>
      <c r="J37" s="65"/>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hidden="1"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hidden="1"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hidden="1"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hidden="1" customHeight="1" x14ac:dyDescent="0.25">
      <c r="A41" s="131"/>
      <c r="B41" s="183">
        <v>7</v>
      </c>
      <c r="C41" s="184">
        <f>C36+F41</f>
        <v>-100</v>
      </c>
      <c r="D41" s="57"/>
      <c r="E41" s="58"/>
      <c r="F41" s="185">
        <f>SUM(G42:G45)</f>
        <v>0</v>
      </c>
      <c r="G41" s="59"/>
      <c r="H41" s="60"/>
      <c r="I41" s="60"/>
      <c r="J41" s="61"/>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hidden="1" customHeight="1" x14ac:dyDescent="0.25">
      <c r="A42" s="131"/>
      <c r="B42" s="186"/>
      <c r="C42" s="187"/>
      <c r="D42" s="187"/>
      <c r="E42" s="187"/>
      <c r="F42" s="188"/>
      <c r="G42" s="62"/>
      <c r="H42" s="63"/>
      <c r="I42" s="64"/>
      <c r="J42" s="65"/>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hidden="1"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hidden="1"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hidden="1"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hidden="1" customHeight="1" x14ac:dyDescent="0.25">
      <c r="A46" s="131"/>
      <c r="B46" s="183">
        <f>B41+1</f>
        <v>8</v>
      </c>
      <c r="C46" s="184">
        <f>C41+F46</f>
        <v>-100</v>
      </c>
      <c r="D46" s="57"/>
      <c r="E46" s="58"/>
      <c r="F46" s="185">
        <f>SUM(G47:G50)</f>
        <v>0</v>
      </c>
      <c r="G46" s="59"/>
      <c r="H46" s="63"/>
      <c r="I46" s="63"/>
      <c r="J46" s="65"/>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hidden="1" customHeight="1" x14ac:dyDescent="0.25">
      <c r="A47" s="131"/>
      <c r="B47" s="186"/>
      <c r="C47" s="187"/>
      <c r="D47" s="187"/>
      <c r="E47" s="187"/>
      <c r="F47" s="188"/>
      <c r="G47" s="62"/>
      <c r="H47" s="63"/>
      <c r="I47" s="64"/>
      <c r="J47" s="65"/>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hidden="1"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hidden="1"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hidden="1"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hidden="1" customHeight="1" x14ac:dyDescent="0.25">
      <c r="A51" s="131"/>
      <c r="B51" s="183">
        <f>B46+1</f>
        <v>9</v>
      </c>
      <c r="C51" s="184">
        <f>C46+F51</f>
        <v>-100</v>
      </c>
      <c r="D51" s="57"/>
      <c r="E51" s="58"/>
      <c r="F51" s="185">
        <f>SUM(G52:G55)</f>
        <v>0</v>
      </c>
      <c r="G51" s="59"/>
      <c r="H51" s="63"/>
      <c r="I51" s="63"/>
      <c r="J51" s="65"/>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hidden="1" customHeight="1" x14ac:dyDescent="0.25">
      <c r="A52" s="131"/>
      <c r="B52" s="186"/>
      <c r="C52" s="187"/>
      <c r="D52" s="187"/>
      <c r="E52" s="187"/>
      <c r="F52" s="188"/>
      <c r="G52" s="62"/>
      <c r="H52" s="63"/>
      <c r="I52" s="64"/>
      <c r="J52" s="65"/>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hidden="1"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hidden="1"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hidden="1"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hidden="1" customHeight="1" x14ac:dyDescent="0.25">
      <c r="A56" s="131"/>
      <c r="B56" s="183">
        <f>B51+1</f>
        <v>10</v>
      </c>
      <c r="C56" s="184">
        <f>C51+F56</f>
        <v>-100</v>
      </c>
      <c r="D56" s="57"/>
      <c r="E56" s="58"/>
      <c r="F56" s="185">
        <f>SUM(G57:G60)</f>
        <v>0</v>
      </c>
      <c r="G56" s="59"/>
      <c r="H56" s="60"/>
      <c r="I56" s="60"/>
      <c r="J56" s="61"/>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hidden="1" customHeight="1" x14ac:dyDescent="0.25">
      <c r="A57" s="131"/>
      <c r="B57" s="186"/>
      <c r="C57" s="187"/>
      <c r="D57" s="187"/>
      <c r="E57" s="187"/>
      <c r="F57" s="188"/>
      <c r="G57" s="62"/>
      <c r="H57" s="63"/>
      <c r="I57" s="64"/>
      <c r="J57" s="65"/>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hidden="1"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hidden="1"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hidden="1"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hidden="1" customHeight="1" x14ac:dyDescent="0.25">
      <c r="A61" s="131"/>
      <c r="B61" s="183">
        <f>B56+1</f>
        <v>11</v>
      </c>
      <c r="C61" s="184">
        <f>C56+F61</f>
        <v>-100</v>
      </c>
      <c r="D61" s="57"/>
      <c r="E61" s="58"/>
      <c r="F61" s="185">
        <f>SUM(G62:G65)</f>
        <v>0</v>
      </c>
      <c r="G61" s="59"/>
      <c r="H61" s="60"/>
      <c r="I61" s="60"/>
      <c r="J61" s="61"/>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hidden="1" customHeight="1" x14ac:dyDescent="0.25">
      <c r="A62" s="131"/>
      <c r="B62" s="186"/>
      <c r="C62" s="187"/>
      <c r="D62" s="187"/>
      <c r="E62" s="187"/>
      <c r="F62" s="188"/>
      <c r="G62" s="62"/>
      <c r="H62" s="63"/>
      <c r="I62" s="64"/>
      <c r="J62" s="65"/>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hidden="1"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hidden="1"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hidden="1"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hidden="1" customHeight="1" x14ac:dyDescent="0.25">
      <c r="A66" s="131"/>
      <c r="B66" s="183">
        <f>B61+1</f>
        <v>12</v>
      </c>
      <c r="C66" s="184">
        <f>C61+F66</f>
        <v>-100</v>
      </c>
      <c r="D66" s="57"/>
      <c r="E66" s="58"/>
      <c r="F66" s="185">
        <f>SUM(G67:G70)</f>
        <v>0</v>
      </c>
      <c r="G66" s="59"/>
      <c r="H66" s="60"/>
      <c r="I66" s="60"/>
      <c r="J66" s="61"/>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hidden="1" customHeight="1" x14ac:dyDescent="0.25">
      <c r="A67" s="131"/>
      <c r="B67" s="186"/>
      <c r="C67" s="187"/>
      <c r="D67" s="187"/>
      <c r="E67" s="187"/>
      <c r="F67" s="188"/>
      <c r="G67" s="62"/>
      <c r="H67" s="63"/>
      <c r="I67" s="64"/>
      <c r="J67" s="65"/>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hidden="1"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hidden="1"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hidden="1"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hidden="1" customHeight="1" x14ac:dyDescent="0.25">
      <c r="A71" s="131"/>
      <c r="B71" s="183">
        <f>B66+1</f>
        <v>13</v>
      </c>
      <c r="C71" s="184">
        <f>C66+F71</f>
        <v>-100</v>
      </c>
      <c r="D71" s="57"/>
      <c r="E71" s="58"/>
      <c r="F71" s="185">
        <f>SUM(G72:G75)</f>
        <v>0</v>
      </c>
      <c r="G71" s="59"/>
      <c r="H71" s="60"/>
      <c r="I71" s="60"/>
      <c r="J71" s="61"/>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hidden="1" customHeight="1" x14ac:dyDescent="0.25">
      <c r="A72" s="131"/>
      <c r="B72" s="186"/>
      <c r="C72" s="187"/>
      <c r="D72" s="187"/>
      <c r="E72" s="187"/>
      <c r="F72" s="188"/>
      <c r="G72" s="62"/>
      <c r="H72" s="63"/>
      <c r="I72" s="64"/>
      <c r="J72" s="65"/>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hidden="1"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hidden="1"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hidden="1"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-100</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-100</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-100</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-100</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-100</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-100</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-100</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-100</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-100</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-100</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-100</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-100</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-100</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-100</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-100</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-100</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-100</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-100</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-100</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-100</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-100</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-100</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-100</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-100</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-100</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-100</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-100</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-100</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-100</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-100</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-100</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-100</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-100</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-100</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-100</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-100</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-100</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-100</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-100</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-100</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-100</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-100</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-100</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-100</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-100</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-100</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-100</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-100</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-100</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-100</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-100</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-100</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-100</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-100</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-100</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-100</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-100</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-100</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-100</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-100</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-100</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-100</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-100</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-100</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-100</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-100</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-100</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-100</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-100</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-100</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-100</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-100</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-100</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-100</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-100</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-100</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-100</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-100</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-100</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-100</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-100</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-100</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-100</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-100</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-100</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-100</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-100</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TgGsryQwITwOCljBMTfgZVE8j2gXs0q+aV0bjh+DnYEzdWjVrDTSoDXEq9dbjAfnFzYPiG6p2Vw7OHhduA8+Gg==" saltValue="f9LQisB6OQVlP7S9YGGJyA==" spinCount="100000" sheet="1" objects="1" scenarios="1"/>
  <mergeCells count="6">
    <mergeCell ref="C9:E9"/>
    <mergeCell ref="B3:H3"/>
    <mergeCell ref="B4:J4"/>
    <mergeCell ref="B5:J5"/>
    <mergeCell ref="B7:J7"/>
    <mergeCell ref="C8:G8"/>
  </mergeCells>
  <conditionalFormatting sqref="F11 F16:F160">
    <cfRule type="expression" dxfId="5"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4"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3"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070D9-5341-4A58-A342-12B422B46822}">
  <sheetPr codeName="Sheet30"/>
  <dimension ref="A1:AY510"/>
  <sheetViews>
    <sheetView showGridLines="0" workbookViewId="0"/>
  </sheetViews>
  <sheetFormatPr defaultColWidth="9.109375" defaultRowHeight="13.2" x14ac:dyDescent="0.25"/>
  <cols>
    <col min="1" max="1" width="2.88671875" style="129" customWidth="1"/>
    <col min="2" max="2" width="5.88671875" style="134" customWidth="1"/>
    <col min="3" max="3" width="16.109375" style="134" customWidth="1"/>
    <col min="4" max="4" width="13.5546875" style="153" customWidth="1"/>
    <col min="5" max="5" width="13.5546875" style="154" customWidth="1"/>
    <col min="6" max="6" width="13.5546875" style="178" customWidth="1"/>
    <col min="7" max="7" width="10.44140625" style="178" customWidth="1"/>
    <col min="8" max="10" width="43.5546875" style="134" customWidth="1"/>
    <col min="11" max="11" width="4.6640625" style="129" customWidth="1"/>
    <col min="12" max="12" width="8.88671875" style="129" customWidth="1"/>
    <col min="13" max="16" width="9.109375" style="129" customWidth="1"/>
    <col min="17" max="17" width="17.109375" style="129" customWidth="1"/>
    <col min="18" max="18" width="12.109375" style="129" customWidth="1"/>
    <col min="19" max="19" width="14" style="129" customWidth="1"/>
    <col min="20" max="20" width="12.109375" style="129" customWidth="1"/>
    <col min="21" max="21" width="22.33203125" style="129" customWidth="1"/>
    <col min="22" max="22" width="12.109375" style="129" customWidth="1"/>
    <col min="23" max="23" width="23.44140625" style="129" customWidth="1"/>
    <col min="24" max="24" width="12.109375" style="129" customWidth="1"/>
    <col min="25" max="25" width="10.5546875" style="129" customWidth="1"/>
    <col min="26" max="51" width="9.109375" style="129" customWidth="1"/>
    <col min="52" max="52" width="9.109375" style="134" customWidth="1"/>
    <col min="53" max="16384" width="9.109375" style="134"/>
  </cols>
  <sheetData>
    <row r="1" spans="1:51" x14ac:dyDescent="0.25">
      <c r="B1" s="129"/>
      <c r="C1" s="129"/>
      <c r="D1" s="129"/>
      <c r="E1" s="129"/>
      <c r="F1" s="169"/>
      <c r="G1" s="169"/>
      <c r="H1" s="129"/>
      <c r="I1" s="129"/>
      <c r="J1" s="129"/>
      <c r="AY1" s="134"/>
    </row>
    <row r="2" spans="1:51" s="129" customFormat="1" x14ac:dyDescent="0.25">
      <c r="F2" s="169"/>
      <c r="G2" s="169"/>
      <c r="M2" s="170"/>
    </row>
    <row r="3" spans="1:51" s="172" customFormat="1" ht="14.25" customHeight="1" x14ac:dyDescent="0.25">
      <c r="A3" s="129"/>
      <c r="B3" s="400" t="str">
        <f>Contents!$B$46</f>
        <v>Version: AS XLV 3.0 locked</v>
      </c>
      <c r="C3" s="406"/>
      <c r="D3" s="406"/>
      <c r="E3" s="406"/>
      <c r="F3" s="406"/>
      <c r="G3" s="406"/>
      <c r="H3" s="406"/>
      <c r="I3" s="11"/>
      <c r="J3" s="11"/>
      <c r="K3" s="171"/>
      <c r="L3" s="129"/>
      <c r="M3" s="129"/>
      <c r="N3" s="129"/>
      <c r="O3" s="129"/>
      <c r="P3" s="129"/>
      <c r="Q3" s="129"/>
      <c r="R3" s="129"/>
      <c r="S3" s="129"/>
      <c r="T3" s="129"/>
      <c r="U3" s="129"/>
      <c r="V3" s="129"/>
      <c r="W3" s="129"/>
      <c r="X3" s="129"/>
      <c r="Y3" s="129"/>
      <c r="Z3" s="129"/>
      <c r="AA3" s="129"/>
      <c r="AB3" s="129"/>
      <c r="AC3" s="129"/>
      <c r="AD3" s="129"/>
      <c r="AE3" s="129"/>
      <c r="AF3" s="129"/>
      <c r="AG3" s="129"/>
      <c r="AH3" s="129"/>
      <c r="AI3" s="129"/>
      <c r="AJ3" s="129"/>
      <c r="AK3" s="129"/>
      <c r="AL3" s="129"/>
      <c r="AM3" s="129"/>
      <c r="AN3" s="129"/>
      <c r="AO3" s="129"/>
      <c r="AP3" s="129"/>
      <c r="AQ3" s="129"/>
      <c r="AR3" s="129"/>
      <c r="AS3" s="129"/>
      <c r="AT3" s="129"/>
      <c r="AU3" s="129"/>
      <c r="AV3" s="129"/>
      <c r="AW3" s="129"/>
      <c r="AX3" s="129"/>
      <c r="AY3" s="129"/>
    </row>
    <row r="4" spans="1:51" s="172" customFormat="1" ht="15.6" customHeight="1" x14ac:dyDescent="0.3">
      <c r="A4" s="129"/>
      <c r="B4" s="398" t="str">
        <f>Contents!E3</f>
        <v>THE SOCIETY FOR CREATIVE ANACHRONISM, INC.</v>
      </c>
      <c r="C4" s="406"/>
      <c r="D4" s="406"/>
      <c r="E4" s="406"/>
      <c r="F4" s="406"/>
      <c r="G4" s="406"/>
      <c r="H4" s="406"/>
      <c r="I4" s="406"/>
      <c r="J4" s="406"/>
      <c r="K4" s="171"/>
      <c r="L4" s="129"/>
      <c r="M4" s="129"/>
      <c r="N4" s="129"/>
      <c r="O4" s="129"/>
      <c r="P4" s="129"/>
      <c r="Q4" s="129"/>
      <c r="R4" s="129"/>
      <c r="S4" s="129"/>
      <c r="T4" s="129"/>
      <c r="U4" s="129"/>
      <c r="V4" s="129"/>
      <c r="W4" s="129"/>
      <c r="X4" s="129"/>
      <c r="Y4" s="129"/>
      <c r="Z4" s="129"/>
      <c r="AA4" s="129"/>
      <c r="AB4" s="129"/>
      <c r="AC4" s="129"/>
      <c r="AD4" s="129"/>
      <c r="AE4" s="129"/>
      <c r="AF4" s="129"/>
      <c r="AG4" s="129"/>
      <c r="AH4" s="129"/>
      <c r="AI4" s="129"/>
      <c r="AJ4" s="129"/>
      <c r="AK4" s="129"/>
      <c r="AL4" s="129"/>
      <c r="AM4" s="129"/>
      <c r="AN4" s="129"/>
      <c r="AO4" s="129"/>
      <c r="AP4" s="129"/>
      <c r="AQ4" s="129"/>
      <c r="AR4" s="129"/>
      <c r="AS4" s="129"/>
      <c r="AT4" s="129"/>
      <c r="AU4" s="129"/>
      <c r="AV4" s="129"/>
      <c r="AW4" s="129"/>
      <c r="AX4" s="129"/>
      <c r="AY4" s="129"/>
    </row>
    <row r="5" spans="1:51" s="172" customFormat="1" ht="15.6" customHeight="1" x14ac:dyDescent="0.3">
      <c r="A5" s="129"/>
      <c r="B5" s="398" t="s">
        <v>484</v>
      </c>
      <c r="C5" s="406"/>
      <c r="D5" s="406"/>
      <c r="E5" s="406"/>
      <c r="F5" s="406"/>
      <c r="G5" s="406"/>
      <c r="H5" s="406"/>
      <c r="I5" s="406"/>
      <c r="J5" s="406"/>
      <c r="K5" s="171"/>
      <c r="L5" s="129"/>
      <c r="M5" s="129"/>
      <c r="N5" s="129"/>
      <c r="O5" s="129"/>
      <c r="P5" s="129"/>
      <c r="Q5" s="129"/>
      <c r="R5" s="129"/>
      <c r="S5" s="129"/>
      <c r="T5" s="129"/>
      <c r="U5" s="129"/>
      <c r="V5" s="129"/>
      <c r="W5" s="129"/>
      <c r="X5" s="129"/>
      <c r="Y5" s="129"/>
      <c r="Z5" s="129"/>
      <c r="AA5" s="129"/>
      <c r="AB5" s="129"/>
      <c r="AC5" s="129"/>
      <c r="AD5" s="129"/>
      <c r="AE5" s="129"/>
      <c r="AF5" s="129"/>
      <c r="AG5" s="129"/>
      <c r="AH5" s="129"/>
      <c r="AI5" s="129"/>
      <c r="AJ5" s="129"/>
      <c r="AK5" s="129"/>
      <c r="AL5" s="129"/>
      <c r="AM5" s="129"/>
      <c r="AN5" s="129"/>
      <c r="AO5" s="129"/>
      <c r="AP5" s="129"/>
      <c r="AQ5" s="129"/>
      <c r="AR5" s="129"/>
      <c r="AS5" s="129"/>
      <c r="AT5" s="129"/>
      <c r="AU5" s="129"/>
      <c r="AV5" s="129"/>
      <c r="AW5" s="129"/>
      <c r="AX5" s="129"/>
      <c r="AY5" s="129"/>
    </row>
    <row r="6" spans="1:51" s="172" customFormat="1" ht="15.75" customHeight="1" x14ac:dyDescent="0.3">
      <c r="A6" s="129"/>
      <c r="B6" s="13"/>
      <c r="C6" s="13"/>
      <c r="D6" s="13"/>
      <c r="E6" s="13"/>
      <c r="F6" s="54"/>
      <c r="G6" s="54"/>
      <c r="H6" s="13"/>
      <c r="I6" s="13"/>
      <c r="J6" s="13"/>
      <c r="K6" s="171"/>
      <c r="L6" s="129"/>
      <c r="M6" s="129"/>
      <c r="N6" s="129"/>
      <c r="O6" s="129"/>
      <c r="P6" s="129"/>
      <c r="Q6" s="129"/>
      <c r="R6" s="129"/>
      <c r="S6" s="129"/>
      <c r="T6" s="129"/>
      <c r="U6" s="129"/>
      <c r="V6" s="129"/>
      <c r="W6" s="129"/>
      <c r="X6" s="129"/>
      <c r="Y6" s="129"/>
      <c r="Z6" s="129"/>
      <c r="AA6" s="129"/>
      <c r="AB6" s="129"/>
      <c r="AC6" s="129"/>
      <c r="AD6" s="129"/>
      <c r="AE6" s="129"/>
      <c r="AF6" s="129"/>
      <c r="AG6" s="129"/>
      <c r="AH6" s="129"/>
      <c r="AI6" s="129"/>
      <c r="AJ6" s="129"/>
      <c r="AK6" s="129"/>
      <c r="AL6" s="129"/>
      <c r="AM6" s="129"/>
      <c r="AN6" s="129"/>
      <c r="AO6" s="129"/>
      <c r="AP6" s="129"/>
      <c r="AQ6" s="129"/>
      <c r="AR6" s="129"/>
      <c r="AS6" s="129"/>
      <c r="AT6" s="129"/>
      <c r="AU6" s="129"/>
      <c r="AV6" s="129"/>
      <c r="AW6" s="129"/>
      <c r="AX6" s="129"/>
      <c r="AY6" s="129"/>
    </row>
    <row r="7" spans="1:51" s="173" customFormat="1" ht="15" customHeight="1" x14ac:dyDescent="0.25">
      <c r="A7" s="129"/>
      <c r="B7" s="401" t="str">
        <f>Contents!$B$45</f>
        <v>Branch:   Caer Galen                                                              Year:        2025</v>
      </c>
      <c r="C7" s="417"/>
      <c r="D7" s="417"/>
      <c r="E7" s="417"/>
      <c r="F7" s="417"/>
      <c r="G7" s="417"/>
      <c r="H7" s="417"/>
      <c r="I7" s="417"/>
      <c r="J7" s="417"/>
      <c r="K7" s="171"/>
      <c r="L7" s="129"/>
      <c r="M7" s="129"/>
      <c r="N7" s="129"/>
      <c r="O7" s="129"/>
      <c r="P7" s="129"/>
      <c r="Q7" s="129"/>
      <c r="R7" s="129"/>
      <c r="S7" s="129"/>
      <c r="T7" s="129"/>
      <c r="U7" s="129"/>
      <c r="V7" s="129"/>
      <c r="W7" s="129"/>
      <c r="X7" s="129"/>
      <c r="Y7" s="129"/>
      <c r="Z7" s="129"/>
      <c r="AA7" s="129"/>
      <c r="AB7" s="129"/>
      <c r="AC7" s="129"/>
      <c r="AD7" s="129"/>
      <c r="AE7" s="129"/>
      <c r="AF7" s="129"/>
      <c r="AG7" s="129"/>
      <c r="AH7" s="129"/>
      <c r="AI7" s="129"/>
      <c r="AJ7" s="129"/>
      <c r="AK7" s="129"/>
      <c r="AL7" s="129"/>
      <c r="AM7" s="129"/>
      <c r="AN7" s="129"/>
      <c r="AO7" s="129"/>
      <c r="AP7" s="129"/>
      <c r="AQ7" s="129"/>
      <c r="AR7" s="129"/>
      <c r="AS7" s="129"/>
      <c r="AT7" s="129"/>
      <c r="AU7" s="129"/>
      <c r="AV7" s="129"/>
      <c r="AW7" s="129"/>
      <c r="AX7" s="129"/>
      <c r="AY7" s="129"/>
    </row>
    <row r="8" spans="1:51" s="173" customFormat="1" ht="15" customHeight="1" thickBot="1" x14ac:dyDescent="0.3">
      <c r="A8" s="129"/>
      <c r="B8" s="9"/>
      <c r="C8" s="419"/>
      <c r="D8" s="420"/>
      <c r="E8" s="420"/>
      <c r="F8" s="420"/>
      <c r="G8" s="420"/>
      <c r="H8" s="179"/>
      <c r="I8" s="179"/>
      <c r="J8" s="179"/>
      <c r="K8" s="171"/>
      <c r="L8" s="129"/>
      <c r="M8" s="129"/>
      <c r="N8" s="129"/>
      <c r="O8" s="129"/>
      <c r="P8" s="129"/>
      <c r="Q8" s="129"/>
      <c r="R8" s="129"/>
      <c r="S8" s="129"/>
      <c r="T8" s="129"/>
      <c r="U8" s="129"/>
      <c r="V8" s="129"/>
      <c r="W8" s="129"/>
      <c r="X8" s="129"/>
      <c r="Y8" s="129"/>
      <c r="Z8" s="129"/>
      <c r="AA8" s="129"/>
      <c r="AB8" s="129"/>
      <c r="AC8" s="129"/>
      <c r="AD8" s="129"/>
      <c r="AE8" s="129"/>
      <c r="AF8" s="129"/>
      <c r="AG8" s="129"/>
      <c r="AH8" s="129"/>
      <c r="AI8" s="129"/>
      <c r="AJ8" s="129"/>
      <c r="AK8" s="129"/>
      <c r="AL8" s="129"/>
      <c r="AM8" s="129"/>
      <c r="AN8" s="129"/>
      <c r="AO8" s="129"/>
      <c r="AP8" s="129"/>
      <c r="AQ8" s="129"/>
      <c r="AR8" s="129"/>
      <c r="AS8" s="129"/>
      <c r="AT8" s="129"/>
      <c r="AU8" s="129"/>
      <c r="AV8" s="129"/>
      <c r="AW8" s="129"/>
      <c r="AX8" s="129"/>
      <c r="AY8" s="129"/>
    </row>
    <row r="9" spans="1:51" s="174" customFormat="1" ht="15" customHeight="1" x14ac:dyDescent="0.25">
      <c r="A9" s="130"/>
      <c r="B9" s="35"/>
      <c r="C9" s="407"/>
      <c r="D9" s="408"/>
      <c r="E9" s="408"/>
      <c r="F9" s="180"/>
      <c r="G9" s="181"/>
      <c r="H9" s="182"/>
      <c r="I9" s="182"/>
      <c r="J9" s="182"/>
      <c r="K9" s="171"/>
      <c r="L9" s="130"/>
      <c r="M9" s="129"/>
      <c r="N9" s="129"/>
      <c r="O9" s="129"/>
      <c r="P9" s="129"/>
      <c r="Q9" s="129"/>
      <c r="R9" s="129"/>
      <c r="S9" s="129"/>
      <c r="T9" s="129"/>
      <c r="U9" s="129"/>
      <c r="V9" s="129"/>
      <c r="W9" s="129"/>
      <c r="X9" s="129"/>
      <c r="Y9" s="129"/>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row>
    <row r="10" spans="1:51" s="175" customFormat="1" ht="27.6" customHeight="1" thickBot="1" x14ac:dyDescent="0.3">
      <c r="A10" s="130"/>
      <c r="B10" s="36"/>
      <c r="C10" s="37" t="s">
        <v>141</v>
      </c>
      <c r="D10" s="38" t="s">
        <v>142</v>
      </c>
      <c r="E10" s="39" t="s">
        <v>143</v>
      </c>
      <c r="F10" s="55" t="s">
        <v>144</v>
      </c>
      <c r="G10" s="56" t="s">
        <v>406</v>
      </c>
      <c r="H10" s="39" t="s">
        <v>146</v>
      </c>
      <c r="I10" s="39" t="s">
        <v>407</v>
      </c>
      <c r="J10" s="39" t="s">
        <v>408</v>
      </c>
      <c r="K10" s="171"/>
      <c r="L10" s="130"/>
      <c r="M10" s="129"/>
      <c r="N10" s="129"/>
      <c r="O10" s="129"/>
      <c r="P10" s="129"/>
      <c r="Q10" s="129"/>
      <c r="R10" s="129"/>
      <c r="S10" s="129"/>
      <c r="T10" s="129"/>
      <c r="U10" s="129"/>
      <c r="V10" s="129"/>
      <c r="W10" s="129"/>
      <c r="X10" s="129"/>
      <c r="Y10" s="129"/>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row>
    <row r="11" spans="1:51" s="177" customFormat="1" ht="13.8" customHeight="1" x14ac:dyDescent="0.25">
      <c r="A11" s="131"/>
      <c r="B11" s="183">
        <v>1</v>
      </c>
      <c r="C11" s="184">
        <f>F9+F11</f>
        <v>-105</v>
      </c>
      <c r="D11" s="57">
        <v>45727</v>
      </c>
      <c r="E11" s="58">
        <v>1086</v>
      </c>
      <c r="F11" s="185">
        <f>SUM(G12:G15)</f>
        <v>-105</v>
      </c>
      <c r="G11" s="59" t="s">
        <v>167</v>
      </c>
      <c r="H11" s="60" t="s">
        <v>246</v>
      </c>
      <c r="I11" s="60" t="s">
        <v>247</v>
      </c>
      <c r="J11" s="61" t="s">
        <v>248</v>
      </c>
      <c r="K11" s="176"/>
      <c r="L11" s="131"/>
      <c r="M11" s="129"/>
      <c r="N11" s="129"/>
      <c r="O11" s="129"/>
      <c r="P11" s="129"/>
      <c r="Q11" s="129"/>
      <c r="R11" s="129"/>
      <c r="S11" s="129"/>
      <c r="T11" s="129"/>
      <c r="U11" s="129"/>
      <c r="V11" s="129"/>
      <c r="W11" s="129"/>
      <c r="X11" s="129"/>
      <c r="Y11" s="129"/>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row>
    <row r="12" spans="1:51" s="177" customFormat="1" ht="13.8" customHeight="1" x14ac:dyDescent="0.25">
      <c r="A12" s="131"/>
      <c r="B12" s="186"/>
      <c r="C12" s="187"/>
      <c r="D12" s="187"/>
      <c r="E12" s="187"/>
      <c r="F12" s="188"/>
      <c r="G12" s="62">
        <v>-105</v>
      </c>
      <c r="H12" s="63" t="s">
        <v>110</v>
      </c>
      <c r="I12" s="64" t="s">
        <v>245</v>
      </c>
      <c r="J12" s="65" t="s">
        <v>111</v>
      </c>
      <c r="K12" s="176"/>
      <c r="L12" s="131"/>
      <c r="M12" s="129"/>
      <c r="N12" s="129"/>
      <c r="O12" s="129"/>
      <c r="P12" s="129"/>
      <c r="Q12" s="129"/>
      <c r="R12" s="129"/>
      <c r="S12" s="129"/>
      <c r="T12" s="129"/>
      <c r="U12" s="129"/>
      <c r="V12" s="129"/>
      <c r="W12" s="129"/>
      <c r="X12" s="129"/>
      <c r="Y12" s="129"/>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row>
    <row r="13" spans="1:51" s="177" customFormat="1" ht="13.8" customHeight="1" x14ac:dyDescent="0.25">
      <c r="A13" s="131"/>
      <c r="B13" s="189"/>
      <c r="C13" s="190"/>
      <c r="D13" s="190"/>
      <c r="E13" s="190"/>
      <c r="F13" s="191"/>
      <c r="G13" s="66"/>
      <c r="H13" s="67"/>
      <c r="I13" s="63"/>
      <c r="J13" s="68"/>
      <c r="K13" s="176"/>
      <c r="L13" s="131"/>
      <c r="M13" s="129"/>
      <c r="N13" s="129"/>
      <c r="O13" s="129"/>
      <c r="P13" s="129"/>
      <c r="Q13" s="129"/>
      <c r="R13" s="129"/>
      <c r="S13" s="129"/>
      <c r="T13" s="129"/>
      <c r="U13" s="129"/>
      <c r="V13" s="129"/>
      <c r="W13" s="129"/>
      <c r="X13" s="129"/>
      <c r="Y13" s="129"/>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row>
    <row r="14" spans="1:51" s="177" customFormat="1" ht="13.8" customHeight="1" x14ac:dyDescent="0.25">
      <c r="A14" s="131"/>
      <c r="B14" s="189"/>
      <c r="C14" s="190"/>
      <c r="D14" s="190"/>
      <c r="E14" s="190"/>
      <c r="F14" s="191"/>
      <c r="G14" s="66"/>
      <c r="H14" s="67"/>
      <c r="I14" s="67"/>
      <c r="J14" s="68"/>
      <c r="K14" s="176"/>
      <c r="L14" s="131"/>
      <c r="M14" s="129"/>
      <c r="N14" s="129"/>
      <c r="O14" s="129"/>
      <c r="P14" s="129"/>
      <c r="Q14" s="129"/>
      <c r="R14" s="129"/>
      <c r="S14" s="129"/>
      <c r="T14" s="129"/>
      <c r="U14" s="129"/>
      <c r="V14" s="129"/>
      <c r="W14" s="129"/>
      <c r="X14" s="129"/>
      <c r="Y14" s="129"/>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row>
    <row r="15" spans="1:51" s="177" customFormat="1" ht="13.8" customHeight="1" thickBot="1" x14ac:dyDescent="0.3">
      <c r="A15" s="131"/>
      <c r="B15" s="192"/>
      <c r="C15" s="193"/>
      <c r="D15" s="193"/>
      <c r="E15" s="193"/>
      <c r="F15" s="194"/>
      <c r="G15" s="69"/>
      <c r="H15" s="70"/>
      <c r="I15" s="70"/>
      <c r="J15" s="71"/>
      <c r="K15" s="176"/>
      <c r="L15" s="131"/>
      <c r="M15" s="129"/>
      <c r="N15" s="129"/>
      <c r="O15" s="129"/>
      <c r="P15" s="129"/>
      <c r="Q15" s="129"/>
      <c r="R15" s="129"/>
      <c r="S15" s="129"/>
      <c r="T15" s="129"/>
      <c r="U15" s="129"/>
      <c r="V15" s="129"/>
      <c r="W15" s="129"/>
      <c r="X15" s="129"/>
      <c r="Y15" s="129"/>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row>
    <row r="16" spans="1:51" s="177" customFormat="1" ht="13.8" customHeight="1" x14ac:dyDescent="0.25">
      <c r="A16" s="131"/>
      <c r="B16" s="183">
        <f>B11+1</f>
        <v>2</v>
      </c>
      <c r="C16" s="184">
        <f>C11+F16</f>
        <v>-305</v>
      </c>
      <c r="D16" s="57">
        <v>45782</v>
      </c>
      <c r="E16" s="58">
        <v>1087</v>
      </c>
      <c r="F16" s="185">
        <f>SUM(G17:G20)</f>
        <v>-200</v>
      </c>
      <c r="G16" s="59" t="s">
        <v>173</v>
      </c>
      <c r="H16" s="60" t="s">
        <v>274</v>
      </c>
      <c r="I16" s="60" t="s">
        <v>275</v>
      </c>
      <c r="J16" s="61" t="s">
        <v>276</v>
      </c>
      <c r="K16" s="176"/>
      <c r="L16" s="131"/>
      <c r="M16" s="129"/>
      <c r="N16" s="129"/>
      <c r="O16" s="129"/>
      <c r="P16" s="129"/>
      <c r="Q16" s="129"/>
      <c r="R16" s="129"/>
      <c r="S16" s="129"/>
      <c r="T16" s="129"/>
      <c r="U16" s="129"/>
      <c r="V16" s="129"/>
      <c r="W16" s="129"/>
      <c r="X16" s="129"/>
      <c r="Y16" s="129"/>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row>
    <row r="17" spans="1:50" s="177" customFormat="1" ht="13.8" customHeight="1" x14ac:dyDescent="0.25">
      <c r="A17" s="131"/>
      <c r="B17" s="186"/>
      <c r="C17" s="187"/>
      <c r="D17" s="187"/>
      <c r="E17" s="187"/>
      <c r="F17" s="188"/>
      <c r="G17" s="62">
        <v>-200</v>
      </c>
      <c r="H17" s="63" t="s">
        <v>110</v>
      </c>
      <c r="I17" s="64" t="s">
        <v>245</v>
      </c>
      <c r="J17" s="65" t="s">
        <v>111</v>
      </c>
      <c r="K17" s="176"/>
      <c r="L17" s="131"/>
      <c r="M17" s="129"/>
      <c r="N17" s="129"/>
      <c r="O17" s="129"/>
      <c r="P17" s="129"/>
      <c r="Q17" s="129"/>
      <c r="R17" s="129"/>
      <c r="S17" s="129"/>
      <c r="T17" s="129"/>
      <c r="U17" s="129"/>
      <c r="V17" s="129"/>
      <c r="W17" s="129"/>
      <c r="X17" s="129"/>
      <c r="Y17" s="129"/>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row>
    <row r="18" spans="1:50" s="177" customFormat="1" ht="13.8" customHeight="1" x14ac:dyDescent="0.25">
      <c r="A18" s="131"/>
      <c r="B18" s="189"/>
      <c r="C18" s="190"/>
      <c r="D18" s="190"/>
      <c r="E18" s="190"/>
      <c r="F18" s="191"/>
      <c r="G18" s="66"/>
      <c r="H18" s="67"/>
      <c r="I18" s="63"/>
      <c r="J18" s="68"/>
      <c r="K18" s="176"/>
      <c r="L18" s="131"/>
      <c r="M18" s="129"/>
      <c r="N18" s="129"/>
      <c r="O18" s="129"/>
      <c r="P18" s="129"/>
      <c r="Q18" s="129"/>
      <c r="R18" s="129"/>
      <c r="S18" s="129"/>
      <c r="T18" s="129"/>
      <c r="U18" s="129"/>
      <c r="V18" s="129"/>
      <c r="W18" s="129"/>
      <c r="X18" s="129"/>
      <c r="Y18" s="129"/>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row>
    <row r="19" spans="1:50" s="177" customFormat="1" ht="13.8" customHeight="1" x14ac:dyDescent="0.25">
      <c r="A19" s="131"/>
      <c r="B19" s="189"/>
      <c r="C19" s="190"/>
      <c r="D19" s="190"/>
      <c r="E19" s="190"/>
      <c r="F19" s="191"/>
      <c r="G19" s="66"/>
      <c r="H19" s="67"/>
      <c r="I19" s="67"/>
      <c r="J19" s="68"/>
      <c r="K19" s="176"/>
      <c r="L19" s="131"/>
      <c r="M19" s="129"/>
      <c r="N19" s="129"/>
      <c r="O19" s="129"/>
      <c r="P19" s="129"/>
      <c r="Q19" s="129"/>
      <c r="R19" s="129"/>
      <c r="S19" s="129"/>
      <c r="T19" s="129"/>
      <c r="U19" s="129"/>
      <c r="V19" s="129"/>
      <c r="W19" s="129"/>
      <c r="X19" s="129"/>
      <c r="Y19" s="129"/>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row>
    <row r="20" spans="1:50" s="177" customFormat="1" ht="13.8" customHeight="1" thickBot="1" x14ac:dyDescent="0.3">
      <c r="A20" s="131"/>
      <c r="B20" s="189"/>
      <c r="C20" s="190"/>
      <c r="D20" s="193"/>
      <c r="E20" s="193"/>
      <c r="F20" s="194"/>
      <c r="G20" s="69"/>
      <c r="H20" s="70"/>
      <c r="I20" s="70"/>
      <c r="J20" s="71"/>
      <c r="K20" s="176"/>
      <c r="L20" s="131"/>
      <c r="M20" s="129"/>
      <c r="N20" s="129"/>
      <c r="O20" s="129"/>
      <c r="P20" s="129"/>
      <c r="Q20" s="129"/>
      <c r="R20" s="129"/>
      <c r="S20" s="129"/>
      <c r="T20" s="129"/>
      <c r="U20" s="129"/>
      <c r="V20" s="129"/>
      <c r="W20" s="129"/>
      <c r="X20" s="129"/>
      <c r="Y20" s="129"/>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row>
    <row r="21" spans="1:50" s="177" customFormat="1" ht="13.8" customHeight="1" x14ac:dyDescent="0.25">
      <c r="A21" s="131"/>
      <c r="B21" s="183">
        <f>B16+1</f>
        <v>3</v>
      </c>
      <c r="C21" s="184">
        <f>C16+F21</f>
        <v>-1025</v>
      </c>
      <c r="D21" s="57">
        <v>45782</v>
      </c>
      <c r="E21" s="58">
        <v>1088</v>
      </c>
      <c r="F21" s="185">
        <f>SUM(G22:G25)</f>
        <v>-720</v>
      </c>
      <c r="G21" s="59" t="s">
        <v>173</v>
      </c>
      <c r="H21" s="63" t="s">
        <v>277</v>
      </c>
      <c r="I21" s="63" t="s">
        <v>278</v>
      </c>
      <c r="J21" s="65" t="s">
        <v>279</v>
      </c>
      <c r="K21" s="176"/>
      <c r="L21" s="131"/>
      <c r="M21" s="129"/>
      <c r="N21" s="129"/>
      <c r="O21" s="129"/>
      <c r="P21" s="129"/>
      <c r="Q21" s="129"/>
      <c r="R21" s="129"/>
      <c r="S21" s="129"/>
      <c r="T21" s="129"/>
      <c r="U21" s="129"/>
      <c r="V21" s="129"/>
      <c r="W21" s="129"/>
      <c r="X21" s="129"/>
      <c r="Y21" s="129"/>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row>
    <row r="22" spans="1:50" s="177" customFormat="1" ht="13.8" customHeight="1" x14ac:dyDescent="0.25">
      <c r="A22" s="131"/>
      <c r="B22" s="186"/>
      <c r="C22" s="187"/>
      <c r="D22" s="187"/>
      <c r="E22" s="187"/>
      <c r="F22" s="188"/>
      <c r="G22" s="62">
        <v>-720</v>
      </c>
      <c r="H22" s="63" t="s">
        <v>110</v>
      </c>
      <c r="I22" s="64" t="s">
        <v>245</v>
      </c>
      <c r="J22" s="65" t="s">
        <v>111</v>
      </c>
      <c r="K22" s="176"/>
      <c r="L22" s="131"/>
      <c r="M22" s="129"/>
      <c r="N22" s="129"/>
      <c r="O22" s="129"/>
      <c r="P22" s="129"/>
      <c r="Q22" s="129"/>
      <c r="R22" s="129"/>
      <c r="S22" s="129"/>
      <c r="T22" s="129"/>
      <c r="U22" s="129"/>
      <c r="V22" s="129"/>
      <c r="W22" s="129"/>
      <c r="X22" s="129"/>
      <c r="Y22" s="129"/>
      <c r="Z22" s="131"/>
      <c r="AA22" s="131"/>
      <c r="AB22" s="131"/>
      <c r="AC22" s="131"/>
      <c r="AD22" s="131"/>
      <c r="AE22" s="131"/>
      <c r="AF22" s="131"/>
      <c r="AG22" s="131"/>
      <c r="AH22" s="131"/>
      <c r="AI22" s="131"/>
      <c r="AJ22" s="131"/>
      <c r="AK22" s="131"/>
      <c r="AL22" s="131"/>
      <c r="AM22" s="131"/>
      <c r="AN22" s="131"/>
      <c r="AO22" s="131"/>
      <c r="AP22" s="131"/>
      <c r="AQ22" s="131"/>
      <c r="AR22" s="131"/>
      <c r="AS22" s="131"/>
      <c r="AT22" s="131"/>
      <c r="AU22" s="131"/>
      <c r="AV22" s="131"/>
      <c r="AW22" s="131"/>
      <c r="AX22" s="131"/>
    </row>
    <row r="23" spans="1:50" s="177" customFormat="1" ht="13.8" customHeight="1" x14ac:dyDescent="0.25">
      <c r="A23" s="131"/>
      <c r="B23" s="189"/>
      <c r="C23" s="190"/>
      <c r="D23" s="190"/>
      <c r="E23" s="190"/>
      <c r="F23" s="191"/>
      <c r="G23" s="66"/>
      <c r="H23" s="67"/>
      <c r="I23" s="63"/>
      <c r="J23" s="68"/>
      <c r="K23" s="176"/>
      <c r="L23" s="131"/>
      <c r="M23" s="129"/>
      <c r="N23" s="129"/>
      <c r="O23" s="129"/>
      <c r="P23" s="129"/>
      <c r="Q23" s="129"/>
      <c r="R23" s="129"/>
      <c r="S23" s="129"/>
      <c r="T23" s="129"/>
      <c r="U23" s="129"/>
      <c r="V23" s="129"/>
      <c r="W23" s="129"/>
      <c r="X23" s="129"/>
      <c r="Y23" s="129"/>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row>
    <row r="24" spans="1:50" s="177" customFormat="1" ht="13.8" customHeight="1" x14ac:dyDescent="0.25">
      <c r="A24" s="131"/>
      <c r="B24" s="189"/>
      <c r="C24" s="190"/>
      <c r="D24" s="190"/>
      <c r="E24" s="190"/>
      <c r="F24" s="191"/>
      <c r="G24" s="66"/>
      <c r="H24" s="67"/>
      <c r="I24" s="67"/>
      <c r="J24" s="68"/>
      <c r="K24" s="176"/>
      <c r="L24" s="131"/>
      <c r="M24" s="129"/>
      <c r="N24" s="129"/>
      <c r="O24" s="129"/>
      <c r="P24" s="129"/>
      <c r="Q24" s="129"/>
      <c r="R24" s="129"/>
      <c r="S24" s="129"/>
      <c r="T24" s="129"/>
      <c r="U24" s="129"/>
      <c r="V24" s="129"/>
      <c r="W24" s="129"/>
      <c r="X24" s="129"/>
      <c r="Y24" s="129"/>
      <c r="Z24" s="131"/>
      <c r="AA24" s="131"/>
      <c r="AB24" s="131"/>
      <c r="AC24" s="131"/>
      <c r="AD24" s="131"/>
      <c r="AE24" s="131"/>
      <c r="AF24" s="131"/>
      <c r="AG24" s="131"/>
      <c r="AH24" s="131"/>
      <c r="AI24" s="131"/>
      <c r="AJ24" s="131"/>
      <c r="AK24" s="131"/>
      <c r="AL24" s="131"/>
      <c r="AM24" s="131"/>
      <c r="AN24" s="131"/>
      <c r="AO24" s="131"/>
      <c r="AP24" s="131"/>
      <c r="AQ24" s="131"/>
      <c r="AR24" s="131"/>
      <c r="AS24" s="131"/>
      <c r="AT24" s="131"/>
      <c r="AU24" s="131"/>
      <c r="AV24" s="131"/>
      <c r="AW24" s="131"/>
      <c r="AX24" s="131"/>
    </row>
    <row r="25" spans="1:50" s="177" customFormat="1" ht="13.8" customHeight="1" thickBot="1" x14ac:dyDescent="0.3">
      <c r="A25" s="131"/>
      <c r="B25" s="189"/>
      <c r="C25" s="190"/>
      <c r="D25" s="193"/>
      <c r="E25" s="193"/>
      <c r="F25" s="194"/>
      <c r="G25" s="69"/>
      <c r="H25" s="70"/>
      <c r="I25" s="70"/>
      <c r="J25" s="71"/>
      <c r="K25" s="176"/>
      <c r="L25" s="131"/>
      <c r="M25" s="129"/>
      <c r="N25" s="129"/>
      <c r="O25" s="129"/>
      <c r="P25" s="129"/>
      <c r="Q25" s="129"/>
      <c r="R25" s="129"/>
      <c r="S25" s="129"/>
      <c r="T25" s="129"/>
      <c r="U25" s="129"/>
      <c r="V25" s="129"/>
      <c r="W25" s="129"/>
      <c r="X25" s="129"/>
      <c r="Y25" s="129"/>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row>
    <row r="26" spans="1:50" s="177" customFormat="1" ht="13.8" customHeight="1" x14ac:dyDescent="0.25">
      <c r="A26" s="131"/>
      <c r="B26" s="183">
        <f>B21+1</f>
        <v>4</v>
      </c>
      <c r="C26" s="184">
        <f>C21+F26</f>
        <v>-1225</v>
      </c>
      <c r="D26" s="57">
        <v>45886</v>
      </c>
      <c r="E26" s="58">
        <v>1095</v>
      </c>
      <c r="F26" s="185">
        <f>SUM(G27:G30)</f>
        <v>-200</v>
      </c>
      <c r="G26" s="59" t="s">
        <v>190</v>
      </c>
      <c r="H26" s="63" t="s">
        <v>302</v>
      </c>
      <c r="I26" s="63" t="s">
        <v>303</v>
      </c>
      <c r="J26" s="65" t="s">
        <v>276</v>
      </c>
      <c r="K26" s="176"/>
      <c r="L26" s="131"/>
      <c r="M26" s="129"/>
      <c r="N26" s="129"/>
      <c r="O26" s="129"/>
      <c r="P26" s="129"/>
      <c r="Q26" s="129"/>
      <c r="R26" s="129"/>
      <c r="S26" s="129"/>
      <c r="T26" s="129"/>
      <c r="U26" s="129"/>
      <c r="V26" s="129"/>
      <c r="W26" s="129"/>
      <c r="X26" s="129"/>
      <c r="Y26" s="129"/>
      <c r="Z26" s="131"/>
      <c r="AA26" s="131"/>
      <c r="AB26" s="131"/>
      <c r="AC26" s="131"/>
      <c r="AD26" s="131"/>
      <c r="AE26" s="131"/>
      <c r="AF26" s="131"/>
      <c r="AG26" s="131"/>
      <c r="AH26" s="131"/>
      <c r="AI26" s="131"/>
      <c r="AJ26" s="131"/>
      <c r="AK26" s="131"/>
      <c r="AL26" s="131"/>
      <c r="AM26" s="131"/>
      <c r="AN26" s="131"/>
      <c r="AO26" s="131"/>
      <c r="AP26" s="131"/>
      <c r="AQ26" s="131"/>
      <c r="AR26" s="131"/>
      <c r="AS26" s="131"/>
      <c r="AT26" s="131"/>
      <c r="AU26" s="131"/>
      <c r="AV26" s="131"/>
      <c r="AW26" s="131"/>
      <c r="AX26" s="131"/>
    </row>
    <row r="27" spans="1:50" s="177" customFormat="1" ht="13.8" customHeight="1" x14ac:dyDescent="0.25">
      <c r="A27" s="131"/>
      <c r="B27" s="186"/>
      <c r="C27" s="187"/>
      <c r="D27" s="187"/>
      <c r="E27" s="187"/>
      <c r="F27" s="188"/>
      <c r="G27" s="62">
        <v>-200</v>
      </c>
      <c r="H27" s="63" t="s">
        <v>110</v>
      </c>
      <c r="I27" s="64" t="s">
        <v>245</v>
      </c>
      <c r="J27" s="65" t="s">
        <v>111</v>
      </c>
      <c r="K27" s="176"/>
      <c r="L27" s="131"/>
      <c r="M27" s="129"/>
      <c r="N27" s="129"/>
      <c r="O27" s="129"/>
      <c r="P27" s="129"/>
      <c r="Q27" s="129"/>
      <c r="R27" s="129"/>
      <c r="S27" s="129"/>
      <c r="T27" s="129"/>
      <c r="U27" s="129"/>
      <c r="V27" s="129"/>
      <c r="W27" s="129"/>
      <c r="X27" s="129"/>
      <c r="Y27" s="129"/>
      <c r="Z27" s="131"/>
      <c r="AA27" s="131"/>
      <c r="AB27" s="131"/>
      <c r="AC27" s="131"/>
      <c r="AD27" s="131"/>
      <c r="AE27" s="131"/>
      <c r="AF27" s="131"/>
      <c r="AG27" s="131"/>
      <c r="AH27" s="131"/>
      <c r="AI27" s="131"/>
      <c r="AJ27" s="131"/>
      <c r="AK27" s="131"/>
      <c r="AL27" s="131"/>
      <c r="AM27" s="131"/>
      <c r="AN27" s="131"/>
      <c r="AO27" s="131"/>
      <c r="AP27" s="131"/>
      <c r="AQ27" s="131"/>
      <c r="AR27" s="131"/>
      <c r="AS27" s="131"/>
      <c r="AT27" s="131"/>
      <c r="AU27" s="131"/>
      <c r="AV27" s="131"/>
      <c r="AW27" s="131"/>
      <c r="AX27" s="131"/>
    </row>
    <row r="28" spans="1:50" s="177" customFormat="1" ht="13.8" customHeight="1" x14ac:dyDescent="0.25">
      <c r="A28" s="131"/>
      <c r="B28" s="189"/>
      <c r="C28" s="190"/>
      <c r="D28" s="190"/>
      <c r="E28" s="190"/>
      <c r="F28" s="191"/>
      <c r="G28" s="66"/>
      <c r="H28" s="67"/>
      <c r="I28" s="63"/>
      <c r="J28" s="68"/>
      <c r="K28" s="176"/>
      <c r="L28" s="131"/>
      <c r="M28" s="129"/>
      <c r="N28" s="129"/>
      <c r="O28" s="129"/>
      <c r="P28" s="129"/>
      <c r="Q28" s="129"/>
      <c r="R28" s="129"/>
      <c r="S28" s="129"/>
      <c r="T28" s="129"/>
      <c r="U28" s="129"/>
      <c r="V28" s="129"/>
      <c r="W28" s="129"/>
      <c r="X28" s="129"/>
      <c r="Y28" s="129"/>
      <c r="Z28" s="131"/>
      <c r="AA28" s="131"/>
      <c r="AB28" s="131"/>
      <c r="AC28" s="131"/>
      <c r="AD28" s="131"/>
      <c r="AE28" s="131"/>
      <c r="AF28" s="131"/>
      <c r="AG28" s="131"/>
      <c r="AH28" s="131"/>
      <c r="AI28" s="131"/>
      <c r="AJ28" s="131"/>
      <c r="AK28" s="131"/>
      <c r="AL28" s="131"/>
      <c r="AM28" s="131"/>
      <c r="AN28" s="131"/>
      <c r="AO28" s="131"/>
      <c r="AP28" s="131"/>
      <c r="AQ28" s="131"/>
      <c r="AR28" s="131"/>
      <c r="AS28" s="131"/>
      <c r="AT28" s="131"/>
      <c r="AU28" s="131"/>
      <c r="AV28" s="131"/>
      <c r="AW28" s="131"/>
      <c r="AX28" s="131"/>
    </row>
    <row r="29" spans="1:50" s="177" customFormat="1" ht="13.8" customHeight="1" x14ac:dyDescent="0.25">
      <c r="A29" s="131"/>
      <c r="B29" s="189"/>
      <c r="C29" s="190"/>
      <c r="D29" s="190"/>
      <c r="E29" s="190"/>
      <c r="F29" s="191"/>
      <c r="G29" s="66"/>
      <c r="H29" s="67"/>
      <c r="I29" s="67"/>
      <c r="J29" s="68"/>
      <c r="K29" s="176"/>
      <c r="L29" s="131"/>
      <c r="M29" s="129"/>
      <c r="N29" s="129"/>
      <c r="O29" s="129"/>
      <c r="P29" s="129"/>
      <c r="Q29" s="129"/>
      <c r="R29" s="129"/>
      <c r="S29" s="129"/>
      <c r="T29" s="129"/>
      <c r="U29" s="129"/>
      <c r="V29" s="129"/>
      <c r="W29" s="129"/>
      <c r="X29" s="129"/>
      <c r="Y29" s="129"/>
      <c r="Z29" s="131"/>
      <c r="AA29" s="131"/>
      <c r="AB29" s="131"/>
      <c r="AC29" s="131"/>
      <c r="AD29" s="131"/>
      <c r="AE29" s="131"/>
      <c r="AF29" s="131"/>
      <c r="AG29" s="131"/>
      <c r="AH29" s="131"/>
      <c r="AI29" s="131"/>
      <c r="AJ29" s="131"/>
      <c r="AK29" s="131"/>
      <c r="AL29" s="131"/>
      <c r="AM29" s="131"/>
      <c r="AN29" s="131"/>
      <c r="AO29" s="131"/>
      <c r="AP29" s="131"/>
      <c r="AQ29" s="131"/>
      <c r="AR29" s="131"/>
      <c r="AS29" s="131"/>
      <c r="AT29" s="131"/>
      <c r="AU29" s="131"/>
      <c r="AV29" s="131"/>
      <c r="AW29" s="131"/>
      <c r="AX29" s="131"/>
    </row>
    <row r="30" spans="1:50" s="177" customFormat="1" ht="13.8" customHeight="1" thickBot="1" x14ac:dyDescent="0.3">
      <c r="A30" s="131"/>
      <c r="B30" s="189"/>
      <c r="C30" s="190"/>
      <c r="D30" s="193"/>
      <c r="E30" s="193"/>
      <c r="F30" s="194"/>
      <c r="G30" s="69"/>
      <c r="H30" s="70"/>
      <c r="I30" s="70"/>
      <c r="J30" s="71"/>
      <c r="K30" s="176"/>
      <c r="L30" s="131"/>
      <c r="M30" s="129"/>
      <c r="N30" s="129"/>
      <c r="O30" s="129"/>
      <c r="P30" s="129"/>
      <c r="Q30" s="129"/>
      <c r="R30" s="129"/>
      <c r="S30" s="129"/>
      <c r="T30" s="129"/>
      <c r="U30" s="129"/>
      <c r="V30" s="129"/>
      <c r="W30" s="129"/>
      <c r="X30" s="129"/>
      <c r="Y30" s="129"/>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row>
    <row r="31" spans="1:50" s="177" customFormat="1" ht="13.8" customHeight="1" x14ac:dyDescent="0.25">
      <c r="A31" s="131"/>
      <c r="B31" s="183">
        <f>B26+1</f>
        <v>5</v>
      </c>
      <c r="C31" s="184">
        <f>C26+F31</f>
        <v>-2225</v>
      </c>
      <c r="D31" s="57">
        <v>45892</v>
      </c>
      <c r="E31" s="58">
        <v>1097</v>
      </c>
      <c r="F31" s="185">
        <f>SUM(G32:G35)</f>
        <v>-1000</v>
      </c>
      <c r="G31" s="59" t="s">
        <v>198</v>
      </c>
      <c r="H31" s="63" t="s">
        <v>184</v>
      </c>
      <c r="I31" s="63" t="s">
        <v>312</v>
      </c>
      <c r="J31" s="65" t="s">
        <v>313</v>
      </c>
      <c r="K31" s="176"/>
      <c r="L31" s="131"/>
      <c r="M31" s="129"/>
      <c r="N31" s="129"/>
      <c r="O31" s="129"/>
      <c r="P31" s="129"/>
      <c r="Q31" s="129"/>
      <c r="R31" s="129"/>
      <c r="S31" s="129"/>
      <c r="T31" s="129"/>
      <c r="U31" s="129"/>
      <c r="V31" s="129"/>
      <c r="W31" s="129"/>
      <c r="X31" s="129"/>
      <c r="Y31" s="129"/>
      <c r="Z31" s="131"/>
      <c r="AA31" s="131"/>
      <c r="AB31" s="131"/>
      <c r="AC31" s="131"/>
      <c r="AD31" s="131"/>
      <c r="AE31" s="131"/>
      <c r="AF31" s="131"/>
      <c r="AG31" s="131"/>
      <c r="AH31" s="131"/>
      <c r="AI31" s="131"/>
      <c r="AJ31" s="131"/>
      <c r="AK31" s="131"/>
      <c r="AL31" s="131"/>
      <c r="AM31" s="131"/>
      <c r="AN31" s="131"/>
      <c r="AO31" s="131"/>
      <c r="AP31" s="131"/>
      <c r="AQ31" s="131"/>
      <c r="AR31" s="131"/>
      <c r="AS31" s="131"/>
      <c r="AT31" s="131"/>
      <c r="AU31" s="131"/>
      <c r="AV31" s="131"/>
      <c r="AW31" s="131"/>
      <c r="AX31" s="131"/>
    </row>
    <row r="32" spans="1:50" s="177" customFormat="1" ht="13.8" customHeight="1" x14ac:dyDescent="0.25">
      <c r="A32" s="131"/>
      <c r="B32" s="186"/>
      <c r="C32" s="187"/>
      <c r="D32" s="187"/>
      <c r="E32" s="187"/>
      <c r="F32" s="188"/>
      <c r="G32" s="62">
        <v>-1000</v>
      </c>
      <c r="H32" s="63" t="s">
        <v>110</v>
      </c>
      <c r="I32" s="64" t="s">
        <v>245</v>
      </c>
      <c r="J32" s="65" t="s">
        <v>111</v>
      </c>
      <c r="K32" s="176"/>
      <c r="L32" s="131"/>
      <c r="M32" s="129"/>
      <c r="N32" s="129"/>
      <c r="O32" s="129"/>
      <c r="P32" s="129"/>
      <c r="Q32" s="129"/>
      <c r="R32" s="129"/>
      <c r="S32" s="129"/>
      <c r="T32" s="129"/>
      <c r="U32" s="129"/>
      <c r="V32" s="129"/>
      <c r="W32" s="129"/>
      <c r="X32" s="129"/>
      <c r="Y32" s="129"/>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row>
    <row r="33" spans="1:50" s="177" customFormat="1" ht="13.8" customHeight="1" x14ac:dyDescent="0.25">
      <c r="A33" s="131"/>
      <c r="B33" s="189"/>
      <c r="C33" s="190"/>
      <c r="D33" s="190"/>
      <c r="E33" s="190"/>
      <c r="F33" s="191"/>
      <c r="G33" s="66"/>
      <c r="H33" s="67"/>
      <c r="I33" s="63"/>
      <c r="J33" s="68"/>
      <c r="K33" s="176"/>
      <c r="L33" s="131"/>
      <c r="M33" s="129"/>
      <c r="N33" s="129"/>
      <c r="O33" s="129"/>
      <c r="P33" s="129"/>
      <c r="Q33" s="129"/>
      <c r="R33" s="129"/>
      <c r="S33" s="129"/>
      <c r="T33" s="129"/>
      <c r="U33" s="129"/>
      <c r="V33" s="129"/>
      <c r="W33" s="129"/>
      <c r="X33" s="129"/>
      <c r="Y33" s="129"/>
      <c r="Z33" s="131"/>
      <c r="AA33" s="131"/>
      <c r="AB33" s="131"/>
      <c r="AC33" s="131"/>
      <c r="AD33" s="131"/>
      <c r="AE33" s="131"/>
      <c r="AF33" s="131"/>
      <c r="AG33" s="131"/>
      <c r="AH33" s="131"/>
      <c r="AI33" s="131"/>
      <c r="AJ33" s="131"/>
      <c r="AK33" s="131"/>
      <c r="AL33" s="131"/>
      <c r="AM33" s="131"/>
      <c r="AN33" s="131"/>
      <c r="AO33" s="131"/>
      <c r="AP33" s="131"/>
      <c r="AQ33" s="131"/>
      <c r="AR33" s="131"/>
      <c r="AS33" s="131"/>
      <c r="AT33" s="131"/>
      <c r="AU33" s="131"/>
      <c r="AV33" s="131"/>
      <c r="AW33" s="131"/>
      <c r="AX33" s="131"/>
    </row>
    <row r="34" spans="1:50" s="177" customFormat="1" ht="13.8" customHeight="1" x14ac:dyDescent="0.25">
      <c r="A34" s="131"/>
      <c r="B34" s="189"/>
      <c r="C34" s="190"/>
      <c r="D34" s="190"/>
      <c r="E34" s="190"/>
      <c r="F34" s="191"/>
      <c r="G34" s="66"/>
      <c r="H34" s="67"/>
      <c r="I34" s="67"/>
      <c r="J34" s="68"/>
      <c r="K34" s="176"/>
      <c r="L34" s="131"/>
      <c r="M34" s="129"/>
      <c r="N34" s="129"/>
      <c r="O34" s="129"/>
      <c r="P34" s="129"/>
      <c r="Q34" s="129"/>
      <c r="R34" s="129"/>
      <c r="S34" s="129"/>
      <c r="T34" s="129"/>
      <c r="U34" s="129"/>
      <c r="V34" s="129"/>
      <c r="W34" s="129"/>
      <c r="X34" s="129"/>
      <c r="Y34" s="129"/>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row>
    <row r="35" spans="1:50" s="177" customFormat="1" ht="13.8" customHeight="1" thickBot="1" x14ac:dyDescent="0.3">
      <c r="A35" s="131"/>
      <c r="B35" s="192"/>
      <c r="C35" s="190"/>
      <c r="D35" s="193"/>
      <c r="E35" s="193"/>
      <c r="F35" s="194"/>
      <c r="G35" s="69"/>
      <c r="H35" s="70"/>
      <c r="I35" s="70"/>
      <c r="J35" s="71"/>
      <c r="K35" s="176"/>
      <c r="L35" s="131"/>
      <c r="M35" s="129"/>
      <c r="N35" s="129"/>
      <c r="O35" s="129"/>
      <c r="P35" s="129"/>
      <c r="Q35" s="129"/>
      <c r="R35" s="129"/>
      <c r="S35" s="129"/>
      <c r="T35" s="129"/>
      <c r="U35" s="129"/>
      <c r="V35" s="129"/>
      <c r="W35" s="129"/>
      <c r="X35" s="129"/>
      <c r="Y35" s="129"/>
      <c r="Z35" s="131"/>
      <c r="AA35" s="131"/>
      <c r="AB35" s="131"/>
      <c r="AC35" s="131"/>
      <c r="AD35" s="131"/>
      <c r="AE35" s="131"/>
      <c r="AF35" s="131"/>
      <c r="AG35" s="131"/>
      <c r="AH35" s="131"/>
      <c r="AI35" s="131"/>
      <c r="AJ35" s="131"/>
      <c r="AK35" s="131"/>
      <c r="AL35" s="131"/>
      <c r="AM35" s="131"/>
      <c r="AN35" s="131"/>
      <c r="AO35" s="131"/>
      <c r="AP35" s="131"/>
      <c r="AQ35" s="131"/>
      <c r="AR35" s="131"/>
      <c r="AS35" s="131"/>
      <c r="AT35" s="131"/>
      <c r="AU35" s="131"/>
      <c r="AV35" s="131"/>
      <c r="AW35" s="131"/>
      <c r="AX35" s="131"/>
    </row>
    <row r="36" spans="1:50" s="177" customFormat="1" ht="13.8" customHeight="1" x14ac:dyDescent="0.25">
      <c r="A36" s="131"/>
      <c r="B36" s="183">
        <v>6</v>
      </c>
      <c r="C36" s="184">
        <f>C31+F36</f>
        <v>-2725</v>
      </c>
      <c r="D36" s="57">
        <v>45880</v>
      </c>
      <c r="E36" s="58">
        <v>1094</v>
      </c>
      <c r="F36" s="185">
        <f>SUM(G37:G40)</f>
        <v>-500</v>
      </c>
      <c r="G36" s="59" t="s">
        <v>198</v>
      </c>
      <c r="H36" s="60" t="s">
        <v>317</v>
      </c>
      <c r="I36" s="60" t="s">
        <v>318</v>
      </c>
      <c r="J36" s="61" t="s">
        <v>313</v>
      </c>
      <c r="K36" s="176"/>
      <c r="L36" s="131"/>
      <c r="M36" s="129"/>
      <c r="N36" s="129"/>
      <c r="O36" s="129"/>
      <c r="P36" s="129"/>
      <c r="Q36" s="129"/>
      <c r="R36" s="129"/>
      <c r="S36" s="129"/>
      <c r="T36" s="129"/>
      <c r="U36" s="129"/>
      <c r="V36" s="129"/>
      <c r="W36" s="129"/>
      <c r="X36" s="129"/>
      <c r="Y36" s="129"/>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row>
    <row r="37" spans="1:50" s="177" customFormat="1" ht="13.8" customHeight="1" x14ac:dyDescent="0.25">
      <c r="A37" s="131"/>
      <c r="B37" s="186"/>
      <c r="C37" s="187"/>
      <c r="D37" s="187"/>
      <c r="E37" s="187"/>
      <c r="F37" s="188"/>
      <c r="G37" s="62">
        <v>-500</v>
      </c>
      <c r="H37" s="63" t="s">
        <v>110</v>
      </c>
      <c r="I37" s="64" t="s">
        <v>245</v>
      </c>
      <c r="J37" s="65" t="s">
        <v>111</v>
      </c>
      <c r="K37" s="176"/>
      <c r="L37" s="131"/>
      <c r="M37" s="129"/>
      <c r="N37" s="129"/>
      <c r="O37" s="129"/>
      <c r="P37" s="129"/>
      <c r="Q37" s="129"/>
      <c r="R37" s="129"/>
      <c r="S37" s="129"/>
      <c r="T37" s="129"/>
      <c r="U37" s="129"/>
      <c r="V37" s="129"/>
      <c r="W37" s="129"/>
      <c r="X37" s="129"/>
      <c r="Y37" s="129"/>
      <c r="Z37" s="131"/>
      <c r="AA37" s="131"/>
      <c r="AB37" s="131"/>
      <c r="AC37" s="131"/>
      <c r="AD37" s="131"/>
      <c r="AE37" s="131"/>
      <c r="AF37" s="131"/>
      <c r="AG37" s="131"/>
      <c r="AH37" s="131"/>
      <c r="AI37" s="131"/>
      <c r="AJ37" s="131"/>
      <c r="AK37" s="131"/>
      <c r="AL37" s="131"/>
      <c r="AM37" s="131"/>
      <c r="AN37" s="131"/>
      <c r="AO37" s="131"/>
      <c r="AP37" s="131"/>
      <c r="AQ37" s="131"/>
      <c r="AR37" s="131"/>
      <c r="AS37" s="131"/>
      <c r="AT37" s="131"/>
      <c r="AU37" s="131"/>
      <c r="AV37" s="131"/>
      <c r="AW37" s="131"/>
      <c r="AX37" s="131"/>
    </row>
    <row r="38" spans="1:50" s="177" customFormat="1" ht="13.8" customHeight="1" x14ac:dyDescent="0.25">
      <c r="A38" s="131"/>
      <c r="B38" s="189"/>
      <c r="C38" s="190"/>
      <c r="D38" s="190"/>
      <c r="E38" s="190"/>
      <c r="F38" s="191"/>
      <c r="G38" s="66"/>
      <c r="H38" s="67"/>
      <c r="I38" s="63"/>
      <c r="J38" s="68"/>
      <c r="K38" s="176"/>
      <c r="L38" s="131"/>
      <c r="M38" s="129"/>
      <c r="N38" s="129"/>
      <c r="O38" s="129"/>
      <c r="P38" s="129"/>
      <c r="Q38" s="129"/>
      <c r="R38" s="129"/>
      <c r="S38" s="129"/>
      <c r="T38" s="129"/>
      <c r="U38" s="129"/>
      <c r="V38" s="129"/>
      <c r="W38" s="129"/>
      <c r="X38" s="129"/>
      <c r="Y38" s="129"/>
      <c r="Z38" s="131"/>
      <c r="AA38" s="131"/>
      <c r="AB38" s="131"/>
      <c r="AC38" s="131"/>
      <c r="AD38" s="131"/>
      <c r="AE38" s="131"/>
      <c r="AF38" s="131"/>
      <c r="AG38" s="131"/>
      <c r="AH38" s="131"/>
      <c r="AI38" s="131"/>
      <c r="AJ38" s="131"/>
      <c r="AK38" s="131"/>
      <c r="AL38" s="131"/>
      <c r="AM38" s="131"/>
      <c r="AN38" s="131"/>
      <c r="AO38" s="131"/>
      <c r="AP38" s="131"/>
      <c r="AQ38" s="131"/>
      <c r="AR38" s="131"/>
      <c r="AS38" s="131"/>
      <c r="AT38" s="131"/>
      <c r="AU38" s="131"/>
      <c r="AV38" s="131"/>
      <c r="AW38" s="131"/>
      <c r="AX38" s="131"/>
    </row>
    <row r="39" spans="1:50" s="177" customFormat="1" ht="13.8" customHeight="1" x14ac:dyDescent="0.25">
      <c r="A39" s="131"/>
      <c r="B39" s="189"/>
      <c r="C39" s="190"/>
      <c r="D39" s="190"/>
      <c r="E39" s="190"/>
      <c r="F39" s="191"/>
      <c r="G39" s="66"/>
      <c r="H39" s="67"/>
      <c r="I39" s="67"/>
      <c r="J39" s="68"/>
      <c r="K39" s="176"/>
      <c r="L39" s="131"/>
      <c r="M39" s="129"/>
      <c r="N39" s="129"/>
      <c r="O39" s="129"/>
      <c r="P39" s="129"/>
      <c r="Q39" s="129"/>
      <c r="R39" s="129"/>
      <c r="S39" s="129"/>
      <c r="T39" s="129"/>
      <c r="U39" s="129"/>
      <c r="V39" s="129"/>
      <c r="W39" s="129"/>
      <c r="X39" s="129"/>
      <c r="Y39" s="129"/>
      <c r="Z39" s="131"/>
      <c r="AA39" s="131"/>
      <c r="AB39" s="131"/>
      <c r="AC39" s="131"/>
      <c r="AD39" s="131"/>
      <c r="AE39" s="131"/>
      <c r="AF39" s="131"/>
      <c r="AG39" s="131"/>
      <c r="AH39" s="131"/>
      <c r="AI39" s="131"/>
      <c r="AJ39" s="131"/>
      <c r="AK39" s="131"/>
      <c r="AL39" s="131"/>
      <c r="AM39" s="131"/>
      <c r="AN39" s="131"/>
      <c r="AO39" s="131"/>
      <c r="AP39" s="131"/>
      <c r="AQ39" s="131"/>
      <c r="AR39" s="131"/>
      <c r="AS39" s="131"/>
      <c r="AT39" s="131"/>
      <c r="AU39" s="131"/>
      <c r="AV39" s="131"/>
      <c r="AW39" s="131"/>
      <c r="AX39" s="131"/>
    </row>
    <row r="40" spans="1:50" s="177" customFormat="1" ht="13.8" customHeight="1" thickBot="1" x14ac:dyDescent="0.3">
      <c r="A40" s="131"/>
      <c r="B40" s="192"/>
      <c r="C40" s="193"/>
      <c r="D40" s="193"/>
      <c r="E40" s="193"/>
      <c r="F40" s="194"/>
      <c r="G40" s="69"/>
      <c r="H40" s="70"/>
      <c r="I40" s="70"/>
      <c r="J40" s="71"/>
      <c r="K40" s="176"/>
      <c r="L40" s="131"/>
      <c r="M40" s="129"/>
      <c r="N40" s="129"/>
      <c r="O40" s="129"/>
      <c r="P40" s="129"/>
      <c r="Q40" s="129"/>
      <c r="R40" s="129"/>
      <c r="S40" s="129"/>
      <c r="T40" s="129"/>
      <c r="U40" s="129"/>
      <c r="V40" s="129"/>
      <c r="W40" s="129"/>
      <c r="X40" s="129"/>
      <c r="Y40" s="129"/>
      <c r="Z40" s="131"/>
      <c r="AA40" s="131"/>
      <c r="AB40" s="131"/>
      <c r="AC40" s="131"/>
      <c r="AD40" s="131"/>
      <c r="AE40" s="131"/>
      <c r="AF40" s="131"/>
      <c r="AG40" s="131"/>
      <c r="AH40" s="131"/>
      <c r="AI40" s="131"/>
      <c r="AJ40" s="131"/>
      <c r="AK40" s="131"/>
      <c r="AL40" s="131"/>
      <c r="AM40" s="131"/>
      <c r="AN40" s="131"/>
      <c r="AO40" s="131"/>
      <c r="AP40" s="131"/>
      <c r="AQ40" s="131"/>
      <c r="AR40" s="131"/>
      <c r="AS40" s="131"/>
      <c r="AT40" s="131"/>
      <c r="AU40" s="131"/>
      <c r="AV40" s="131"/>
      <c r="AW40" s="131"/>
      <c r="AX40" s="131"/>
    </row>
    <row r="41" spans="1:50" s="177" customFormat="1" ht="13.8" customHeight="1" x14ac:dyDescent="0.25">
      <c r="A41" s="131"/>
      <c r="B41" s="183">
        <v>7</v>
      </c>
      <c r="C41" s="184">
        <f>C36+F41</f>
        <v>-2925</v>
      </c>
      <c r="D41" s="57">
        <v>45999</v>
      </c>
      <c r="E41" s="58">
        <v>1114</v>
      </c>
      <c r="F41" s="185">
        <f>SUM(G42:G45)</f>
        <v>-200</v>
      </c>
      <c r="G41" s="59" t="s">
        <v>217</v>
      </c>
      <c r="H41" s="60" t="s">
        <v>353</v>
      </c>
      <c r="I41" s="60" t="s">
        <v>303</v>
      </c>
      <c r="J41" s="61" t="s">
        <v>354</v>
      </c>
      <c r="K41" s="176"/>
      <c r="L41" s="131"/>
      <c r="M41" s="129"/>
      <c r="N41" s="129"/>
      <c r="O41" s="129"/>
      <c r="P41" s="129"/>
      <c r="Q41" s="129"/>
      <c r="R41" s="129"/>
      <c r="S41" s="129"/>
      <c r="T41" s="129"/>
      <c r="U41" s="129"/>
      <c r="V41" s="129"/>
      <c r="W41" s="129"/>
      <c r="X41" s="129"/>
      <c r="Y41" s="129"/>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row>
    <row r="42" spans="1:50" s="177" customFormat="1" ht="13.8" customHeight="1" x14ac:dyDescent="0.25">
      <c r="A42" s="131"/>
      <c r="B42" s="186"/>
      <c r="C42" s="187"/>
      <c r="D42" s="187"/>
      <c r="E42" s="187"/>
      <c r="F42" s="188"/>
      <c r="G42" s="62">
        <v>-200</v>
      </c>
      <c r="H42" s="63" t="s">
        <v>110</v>
      </c>
      <c r="I42" s="64" t="s">
        <v>245</v>
      </c>
      <c r="J42" s="65" t="s">
        <v>111</v>
      </c>
      <c r="K42" s="176"/>
      <c r="L42" s="131"/>
      <c r="M42" s="129"/>
      <c r="N42" s="129"/>
      <c r="O42" s="129"/>
      <c r="P42" s="129"/>
      <c r="Q42" s="129"/>
      <c r="R42" s="129"/>
      <c r="S42" s="129"/>
      <c r="T42" s="129"/>
      <c r="U42" s="129"/>
      <c r="V42" s="129"/>
      <c r="W42" s="129"/>
      <c r="X42" s="129"/>
      <c r="Y42" s="129"/>
      <c r="Z42" s="131"/>
      <c r="AA42" s="131"/>
      <c r="AB42" s="131"/>
      <c r="AC42" s="131"/>
      <c r="AD42" s="131"/>
      <c r="AE42" s="131"/>
      <c r="AF42" s="131"/>
      <c r="AG42" s="131"/>
      <c r="AH42" s="131"/>
      <c r="AI42" s="131"/>
      <c r="AJ42" s="131"/>
      <c r="AK42" s="131"/>
      <c r="AL42" s="131"/>
      <c r="AM42" s="131"/>
      <c r="AN42" s="131"/>
      <c r="AO42" s="131"/>
      <c r="AP42" s="131"/>
      <c r="AQ42" s="131"/>
      <c r="AR42" s="131"/>
      <c r="AS42" s="131"/>
      <c r="AT42" s="131"/>
      <c r="AU42" s="131"/>
      <c r="AV42" s="131"/>
      <c r="AW42" s="131"/>
      <c r="AX42" s="131"/>
    </row>
    <row r="43" spans="1:50" s="177" customFormat="1" ht="13.8" customHeight="1" x14ac:dyDescent="0.25">
      <c r="A43" s="131"/>
      <c r="B43" s="189"/>
      <c r="C43" s="190"/>
      <c r="D43" s="190"/>
      <c r="E43" s="190"/>
      <c r="F43" s="191"/>
      <c r="G43" s="66"/>
      <c r="H43" s="67"/>
      <c r="I43" s="63"/>
      <c r="J43" s="68"/>
      <c r="K43" s="176"/>
      <c r="L43" s="131"/>
      <c r="M43" s="129"/>
      <c r="N43" s="129"/>
      <c r="O43" s="129"/>
      <c r="P43" s="129"/>
      <c r="Q43" s="129"/>
      <c r="R43" s="129"/>
      <c r="S43" s="129"/>
      <c r="T43" s="129"/>
      <c r="U43" s="129"/>
      <c r="V43" s="129"/>
      <c r="W43" s="129"/>
      <c r="X43" s="129"/>
      <c r="Y43" s="129"/>
      <c r="Z43" s="131"/>
      <c r="AA43" s="131"/>
      <c r="AB43" s="131"/>
      <c r="AC43" s="131"/>
      <c r="AD43" s="131"/>
      <c r="AE43" s="131"/>
      <c r="AF43" s="131"/>
      <c r="AG43" s="131"/>
      <c r="AH43" s="131"/>
      <c r="AI43" s="131"/>
      <c r="AJ43" s="131"/>
      <c r="AK43" s="131"/>
      <c r="AL43" s="131"/>
      <c r="AM43" s="131"/>
      <c r="AN43" s="131"/>
      <c r="AO43" s="131"/>
      <c r="AP43" s="131"/>
      <c r="AQ43" s="131"/>
      <c r="AR43" s="131"/>
      <c r="AS43" s="131"/>
      <c r="AT43" s="131"/>
      <c r="AU43" s="131"/>
      <c r="AV43" s="131"/>
      <c r="AW43" s="131"/>
      <c r="AX43" s="131"/>
    </row>
    <row r="44" spans="1:50" s="177" customFormat="1" ht="13.8" customHeight="1" x14ac:dyDescent="0.25">
      <c r="A44" s="131"/>
      <c r="B44" s="189"/>
      <c r="C44" s="190"/>
      <c r="D44" s="190"/>
      <c r="E44" s="190"/>
      <c r="F44" s="191"/>
      <c r="G44" s="66"/>
      <c r="H44" s="67"/>
      <c r="I44" s="67"/>
      <c r="J44" s="68"/>
      <c r="K44" s="176"/>
      <c r="L44" s="131"/>
      <c r="M44" s="129"/>
      <c r="N44" s="129"/>
      <c r="O44" s="129"/>
      <c r="P44" s="129"/>
      <c r="Q44" s="129"/>
      <c r="R44" s="129"/>
      <c r="S44" s="129"/>
      <c r="T44" s="129"/>
      <c r="U44" s="129"/>
      <c r="V44" s="129"/>
      <c r="W44" s="129"/>
      <c r="X44" s="129"/>
      <c r="Y44" s="129"/>
      <c r="Z44" s="131"/>
      <c r="AA44" s="131"/>
      <c r="AB44" s="131"/>
      <c r="AC44" s="131"/>
      <c r="AD44" s="131"/>
      <c r="AE44" s="131"/>
      <c r="AF44" s="131"/>
      <c r="AG44" s="131"/>
      <c r="AH44" s="131"/>
      <c r="AI44" s="131"/>
      <c r="AJ44" s="131"/>
      <c r="AK44" s="131"/>
      <c r="AL44" s="131"/>
      <c r="AM44" s="131"/>
      <c r="AN44" s="131"/>
      <c r="AO44" s="131"/>
      <c r="AP44" s="131"/>
      <c r="AQ44" s="131"/>
      <c r="AR44" s="131"/>
      <c r="AS44" s="131"/>
      <c r="AT44" s="131"/>
      <c r="AU44" s="131"/>
      <c r="AV44" s="131"/>
      <c r="AW44" s="131"/>
      <c r="AX44" s="131"/>
    </row>
    <row r="45" spans="1:50" s="177" customFormat="1" ht="13.8" customHeight="1" thickBot="1" x14ac:dyDescent="0.3">
      <c r="A45" s="131"/>
      <c r="B45" s="189"/>
      <c r="C45" s="190"/>
      <c r="D45" s="193"/>
      <c r="E45" s="193"/>
      <c r="F45" s="194"/>
      <c r="G45" s="69"/>
      <c r="H45" s="70"/>
      <c r="I45" s="70"/>
      <c r="J45" s="71"/>
      <c r="K45" s="176"/>
      <c r="L45" s="131"/>
      <c r="M45" s="129"/>
      <c r="N45" s="129"/>
      <c r="O45" s="129"/>
      <c r="P45" s="129"/>
      <c r="Q45" s="129"/>
      <c r="R45" s="129"/>
      <c r="S45" s="129"/>
      <c r="T45" s="129"/>
      <c r="U45" s="129"/>
      <c r="V45" s="129"/>
      <c r="W45" s="129"/>
      <c r="X45" s="129"/>
      <c r="Y45" s="129"/>
      <c r="Z45" s="131"/>
      <c r="AA45" s="131"/>
      <c r="AB45" s="131"/>
      <c r="AC45" s="131"/>
      <c r="AD45" s="131"/>
      <c r="AE45" s="131"/>
      <c r="AF45" s="131"/>
      <c r="AG45" s="131"/>
      <c r="AH45" s="131"/>
      <c r="AI45" s="131"/>
      <c r="AJ45" s="131"/>
      <c r="AK45" s="131"/>
      <c r="AL45" s="131"/>
      <c r="AM45" s="131"/>
      <c r="AN45" s="131"/>
      <c r="AO45" s="131"/>
      <c r="AP45" s="131"/>
      <c r="AQ45" s="131"/>
      <c r="AR45" s="131"/>
      <c r="AS45" s="131"/>
      <c r="AT45" s="131"/>
      <c r="AU45" s="131"/>
      <c r="AV45" s="131"/>
      <c r="AW45" s="131"/>
      <c r="AX45" s="131"/>
    </row>
    <row r="46" spans="1:50" s="177" customFormat="1" ht="13.8" customHeight="1" x14ac:dyDescent="0.25">
      <c r="A46" s="131"/>
      <c r="B46" s="183">
        <f>B41+1</f>
        <v>8</v>
      </c>
      <c r="C46" s="184">
        <f>C41+F46</f>
        <v>-3425</v>
      </c>
      <c r="D46" s="57">
        <v>45999</v>
      </c>
      <c r="E46" s="58">
        <v>1110</v>
      </c>
      <c r="F46" s="185">
        <f>SUM(G47:G50)</f>
        <v>-500</v>
      </c>
      <c r="G46" s="59" t="s">
        <v>217</v>
      </c>
      <c r="H46" s="63" t="s">
        <v>355</v>
      </c>
      <c r="I46" s="63" t="s">
        <v>356</v>
      </c>
      <c r="J46" s="65" t="s">
        <v>357</v>
      </c>
      <c r="K46" s="176"/>
      <c r="L46" s="131"/>
      <c r="M46" s="129"/>
      <c r="N46" s="129"/>
      <c r="O46" s="129"/>
      <c r="P46" s="129"/>
      <c r="Q46" s="129"/>
      <c r="R46" s="129"/>
      <c r="S46" s="129"/>
      <c r="T46" s="129"/>
      <c r="U46" s="129"/>
      <c r="V46" s="129"/>
      <c r="W46" s="129"/>
      <c r="X46" s="129"/>
      <c r="Y46" s="129"/>
      <c r="Z46" s="131"/>
      <c r="AA46" s="131"/>
      <c r="AB46" s="131"/>
      <c r="AC46" s="131"/>
      <c r="AD46" s="131"/>
      <c r="AE46" s="131"/>
      <c r="AF46" s="131"/>
      <c r="AG46" s="131"/>
      <c r="AH46" s="131"/>
      <c r="AI46" s="131"/>
      <c r="AJ46" s="131"/>
      <c r="AK46" s="131"/>
      <c r="AL46" s="131"/>
      <c r="AM46" s="131"/>
      <c r="AN46" s="131"/>
      <c r="AO46" s="131"/>
      <c r="AP46" s="131"/>
      <c r="AQ46" s="131"/>
      <c r="AR46" s="131"/>
      <c r="AS46" s="131"/>
      <c r="AT46" s="131"/>
      <c r="AU46" s="131"/>
      <c r="AV46" s="131"/>
      <c r="AW46" s="131"/>
      <c r="AX46" s="131"/>
    </row>
    <row r="47" spans="1:50" s="177" customFormat="1" ht="13.8" customHeight="1" x14ac:dyDescent="0.25">
      <c r="A47" s="131"/>
      <c r="B47" s="186"/>
      <c r="C47" s="187"/>
      <c r="D47" s="187"/>
      <c r="E47" s="187"/>
      <c r="F47" s="188"/>
      <c r="G47" s="62">
        <v>-500</v>
      </c>
      <c r="H47" s="63" t="s">
        <v>110</v>
      </c>
      <c r="I47" s="64" t="s">
        <v>245</v>
      </c>
      <c r="J47" s="65" t="s">
        <v>111</v>
      </c>
      <c r="K47" s="176"/>
      <c r="L47" s="131"/>
      <c r="M47" s="129"/>
      <c r="N47" s="129"/>
      <c r="O47" s="129"/>
      <c r="P47" s="129"/>
      <c r="Q47" s="129"/>
      <c r="R47" s="129"/>
      <c r="S47" s="129"/>
      <c r="T47" s="129"/>
      <c r="U47" s="129"/>
      <c r="V47" s="129"/>
      <c r="W47" s="129"/>
      <c r="X47" s="129"/>
      <c r="Y47" s="129"/>
      <c r="Z47" s="131"/>
      <c r="AA47" s="131"/>
      <c r="AB47" s="131"/>
      <c r="AC47" s="131"/>
      <c r="AD47" s="131"/>
      <c r="AE47" s="131"/>
      <c r="AF47" s="131"/>
      <c r="AG47" s="131"/>
      <c r="AH47" s="131"/>
      <c r="AI47" s="131"/>
      <c r="AJ47" s="131"/>
      <c r="AK47" s="131"/>
      <c r="AL47" s="131"/>
      <c r="AM47" s="131"/>
      <c r="AN47" s="131"/>
      <c r="AO47" s="131"/>
      <c r="AP47" s="131"/>
      <c r="AQ47" s="131"/>
      <c r="AR47" s="131"/>
      <c r="AS47" s="131"/>
      <c r="AT47" s="131"/>
      <c r="AU47" s="131"/>
      <c r="AV47" s="131"/>
      <c r="AW47" s="131"/>
      <c r="AX47" s="131"/>
    </row>
    <row r="48" spans="1:50" s="177" customFormat="1" ht="13.8" customHeight="1" x14ac:dyDescent="0.25">
      <c r="A48" s="131"/>
      <c r="B48" s="189"/>
      <c r="C48" s="190"/>
      <c r="D48" s="190"/>
      <c r="E48" s="190"/>
      <c r="F48" s="191"/>
      <c r="G48" s="66"/>
      <c r="H48" s="67"/>
      <c r="I48" s="63"/>
      <c r="J48" s="68"/>
      <c r="K48" s="176"/>
      <c r="L48" s="131"/>
      <c r="M48" s="129"/>
      <c r="N48" s="129"/>
      <c r="O48" s="129"/>
      <c r="P48" s="129"/>
      <c r="Q48" s="129"/>
      <c r="R48" s="129"/>
      <c r="S48" s="129"/>
      <c r="T48" s="129"/>
      <c r="U48" s="129"/>
      <c r="V48" s="129"/>
      <c r="W48" s="129"/>
      <c r="X48" s="129"/>
      <c r="Y48" s="129"/>
      <c r="Z48" s="131"/>
      <c r="AA48" s="131"/>
      <c r="AB48" s="131"/>
      <c r="AC48" s="131"/>
      <c r="AD48" s="131"/>
      <c r="AE48" s="131"/>
      <c r="AF48" s="131"/>
      <c r="AG48" s="131"/>
      <c r="AH48" s="131"/>
      <c r="AI48" s="131"/>
      <c r="AJ48" s="131"/>
      <c r="AK48" s="131"/>
      <c r="AL48" s="131"/>
      <c r="AM48" s="131"/>
      <c r="AN48" s="131"/>
      <c r="AO48" s="131"/>
      <c r="AP48" s="131"/>
      <c r="AQ48" s="131"/>
      <c r="AR48" s="131"/>
      <c r="AS48" s="131"/>
      <c r="AT48" s="131"/>
      <c r="AU48" s="131"/>
      <c r="AV48" s="131"/>
      <c r="AW48" s="131"/>
      <c r="AX48" s="131"/>
    </row>
    <row r="49" spans="1:50" s="177" customFormat="1" ht="13.8" customHeight="1" x14ac:dyDescent="0.25">
      <c r="A49" s="131"/>
      <c r="B49" s="189"/>
      <c r="C49" s="190"/>
      <c r="D49" s="190"/>
      <c r="E49" s="190"/>
      <c r="F49" s="191"/>
      <c r="G49" s="66"/>
      <c r="H49" s="67"/>
      <c r="I49" s="67"/>
      <c r="J49" s="68"/>
      <c r="K49" s="176"/>
      <c r="L49" s="131"/>
      <c r="M49" s="129"/>
      <c r="N49" s="129"/>
      <c r="O49" s="129"/>
      <c r="P49" s="129"/>
      <c r="Q49" s="129"/>
      <c r="R49" s="129"/>
      <c r="S49" s="129"/>
      <c r="T49" s="129"/>
      <c r="U49" s="129"/>
      <c r="V49" s="129"/>
      <c r="W49" s="129"/>
      <c r="X49" s="129"/>
      <c r="Y49" s="129"/>
      <c r="Z49" s="131"/>
      <c r="AA49" s="131"/>
      <c r="AB49" s="131"/>
      <c r="AC49" s="131"/>
      <c r="AD49" s="131"/>
      <c r="AE49" s="131"/>
      <c r="AF49" s="131"/>
      <c r="AG49" s="131"/>
      <c r="AH49" s="131"/>
      <c r="AI49" s="131"/>
      <c r="AJ49" s="131"/>
      <c r="AK49" s="131"/>
      <c r="AL49" s="131"/>
      <c r="AM49" s="131"/>
      <c r="AN49" s="131"/>
      <c r="AO49" s="131"/>
      <c r="AP49" s="131"/>
      <c r="AQ49" s="131"/>
      <c r="AR49" s="131"/>
      <c r="AS49" s="131"/>
      <c r="AT49" s="131"/>
      <c r="AU49" s="131"/>
      <c r="AV49" s="131"/>
      <c r="AW49" s="131"/>
      <c r="AX49" s="131"/>
    </row>
    <row r="50" spans="1:50" s="177" customFormat="1" ht="13.8" customHeight="1" thickBot="1" x14ac:dyDescent="0.3">
      <c r="A50" s="131"/>
      <c r="B50" s="189"/>
      <c r="C50" s="190"/>
      <c r="D50" s="193"/>
      <c r="E50" s="193"/>
      <c r="F50" s="194"/>
      <c r="G50" s="69"/>
      <c r="H50" s="70"/>
      <c r="I50" s="70"/>
      <c r="J50" s="71"/>
      <c r="K50" s="176"/>
      <c r="L50" s="131"/>
      <c r="M50" s="129"/>
      <c r="N50" s="129"/>
      <c r="O50" s="129"/>
      <c r="P50" s="129"/>
      <c r="Q50" s="129"/>
      <c r="R50" s="129"/>
      <c r="S50" s="129"/>
      <c r="T50" s="129"/>
      <c r="U50" s="129"/>
      <c r="V50" s="129"/>
      <c r="W50" s="129"/>
      <c r="X50" s="129"/>
      <c r="Y50" s="129"/>
      <c r="Z50" s="131"/>
      <c r="AA50" s="131"/>
      <c r="AB50" s="131"/>
      <c r="AC50" s="131"/>
      <c r="AD50" s="131"/>
      <c r="AE50" s="131"/>
      <c r="AF50" s="131"/>
      <c r="AG50" s="131"/>
      <c r="AH50" s="131"/>
      <c r="AI50" s="131"/>
      <c r="AJ50" s="131"/>
      <c r="AK50" s="131"/>
      <c r="AL50" s="131"/>
      <c r="AM50" s="131"/>
      <c r="AN50" s="131"/>
      <c r="AO50" s="131"/>
      <c r="AP50" s="131"/>
      <c r="AQ50" s="131"/>
      <c r="AR50" s="131"/>
      <c r="AS50" s="131"/>
      <c r="AT50" s="131"/>
      <c r="AU50" s="131"/>
      <c r="AV50" s="131"/>
      <c r="AW50" s="131"/>
      <c r="AX50" s="131"/>
    </row>
    <row r="51" spans="1:50" s="177" customFormat="1" ht="13.8" customHeight="1" x14ac:dyDescent="0.25">
      <c r="A51" s="131"/>
      <c r="B51" s="183">
        <f>B46+1</f>
        <v>9</v>
      </c>
      <c r="C51" s="184">
        <f>C46+F51</f>
        <v>-5325</v>
      </c>
      <c r="D51" s="57">
        <v>46001</v>
      </c>
      <c r="E51" s="58">
        <v>1118</v>
      </c>
      <c r="F51" s="185">
        <f>SUM(G52:G55)</f>
        <v>-1900</v>
      </c>
      <c r="G51" s="59" t="s">
        <v>217</v>
      </c>
      <c r="H51" s="63" t="s">
        <v>361</v>
      </c>
      <c r="I51" s="63" t="s">
        <v>363</v>
      </c>
      <c r="J51" s="65" t="s">
        <v>364</v>
      </c>
      <c r="K51" s="176"/>
      <c r="L51" s="131"/>
      <c r="M51" s="129"/>
      <c r="N51" s="129"/>
      <c r="O51" s="129"/>
      <c r="P51" s="129"/>
      <c r="Q51" s="129"/>
      <c r="R51" s="129"/>
      <c r="S51" s="129"/>
      <c r="T51" s="129"/>
      <c r="U51" s="129"/>
      <c r="V51" s="129"/>
      <c r="W51" s="129"/>
      <c r="X51" s="129"/>
      <c r="Y51" s="129"/>
      <c r="Z51" s="131"/>
      <c r="AA51" s="131"/>
      <c r="AB51" s="131"/>
      <c r="AC51" s="131"/>
      <c r="AD51" s="131"/>
      <c r="AE51" s="131"/>
      <c r="AF51" s="131"/>
      <c r="AG51" s="131"/>
      <c r="AH51" s="131"/>
      <c r="AI51" s="131"/>
      <c r="AJ51" s="131"/>
      <c r="AK51" s="131"/>
      <c r="AL51" s="131"/>
      <c r="AM51" s="131"/>
      <c r="AN51" s="131"/>
      <c r="AO51" s="131"/>
      <c r="AP51" s="131"/>
      <c r="AQ51" s="131"/>
      <c r="AR51" s="131"/>
      <c r="AS51" s="131"/>
      <c r="AT51" s="131"/>
      <c r="AU51" s="131"/>
      <c r="AV51" s="131"/>
      <c r="AW51" s="131"/>
      <c r="AX51" s="131"/>
    </row>
    <row r="52" spans="1:50" s="177" customFormat="1" ht="13.8" customHeight="1" x14ac:dyDescent="0.25">
      <c r="A52" s="131"/>
      <c r="B52" s="186"/>
      <c r="C52" s="187"/>
      <c r="D52" s="187"/>
      <c r="E52" s="187"/>
      <c r="F52" s="188"/>
      <c r="G52" s="62">
        <v>-1900</v>
      </c>
      <c r="H52" s="63" t="s">
        <v>110</v>
      </c>
      <c r="I52" s="64" t="s">
        <v>245</v>
      </c>
      <c r="J52" s="65" t="s">
        <v>111</v>
      </c>
      <c r="K52" s="176"/>
      <c r="L52" s="131"/>
      <c r="M52" s="129"/>
      <c r="N52" s="129"/>
      <c r="O52" s="129"/>
      <c r="P52" s="129"/>
      <c r="Q52" s="129"/>
      <c r="R52" s="129"/>
      <c r="S52" s="129"/>
      <c r="T52" s="129"/>
      <c r="U52" s="129"/>
      <c r="V52" s="129"/>
      <c r="W52" s="129"/>
      <c r="X52" s="129"/>
      <c r="Y52" s="129"/>
      <c r="Z52" s="131"/>
      <c r="AA52" s="131"/>
      <c r="AB52" s="131"/>
      <c r="AC52" s="131"/>
      <c r="AD52" s="131"/>
      <c r="AE52" s="131"/>
      <c r="AF52" s="131"/>
      <c r="AG52" s="131"/>
      <c r="AH52" s="131"/>
      <c r="AI52" s="131"/>
      <c r="AJ52" s="131"/>
      <c r="AK52" s="131"/>
      <c r="AL52" s="131"/>
      <c r="AM52" s="131"/>
      <c r="AN52" s="131"/>
      <c r="AO52" s="131"/>
      <c r="AP52" s="131"/>
      <c r="AQ52" s="131"/>
      <c r="AR52" s="131"/>
      <c r="AS52" s="131"/>
      <c r="AT52" s="131"/>
      <c r="AU52" s="131"/>
      <c r="AV52" s="131"/>
      <c r="AW52" s="131"/>
      <c r="AX52" s="131"/>
    </row>
    <row r="53" spans="1:50" s="177" customFormat="1" ht="13.8" customHeight="1" x14ac:dyDescent="0.25">
      <c r="A53" s="131"/>
      <c r="B53" s="189"/>
      <c r="C53" s="190"/>
      <c r="D53" s="190"/>
      <c r="E53" s="190"/>
      <c r="F53" s="191"/>
      <c r="G53" s="66"/>
      <c r="H53" s="67"/>
      <c r="I53" s="63"/>
      <c r="J53" s="68"/>
      <c r="K53" s="176"/>
      <c r="L53" s="131"/>
      <c r="M53" s="129"/>
      <c r="N53" s="129"/>
      <c r="O53" s="129"/>
      <c r="P53" s="129"/>
      <c r="Q53" s="129"/>
      <c r="R53" s="129"/>
      <c r="S53" s="129"/>
      <c r="T53" s="129"/>
      <c r="U53" s="129"/>
      <c r="V53" s="129"/>
      <c r="W53" s="129"/>
      <c r="X53" s="129"/>
      <c r="Y53" s="129"/>
      <c r="Z53" s="131"/>
      <c r="AA53" s="131"/>
      <c r="AB53" s="131"/>
      <c r="AC53" s="131"/>
      <c r="AD53" s="131"/>
      <c r="AE53" s="131"/>
      <c r="AF53" s="131"/>
      <c r="AG53" s="131"/>
      <c r="AH53" s="131"/>
      <c r="AI53" s="131"/>
      <c r="AJ53" s="131"/>
      <c r="AK53" s="131"/>
      <c r="AL53" s="131"/>
      <c r="AM53" s="131"/>
      <c r="AN53" s="131"/>
      <c r="AO53" s="131"/>
      <c r="AP53" s="131"/>
      <c r="AQ53" s="131"/>
      <c r="AR53" s="131"/>
      <c r="AS53" s="131"/>
      <c r="AT53" s="131"/>
      <c r="AU53" s="131"/>
      <c r="AV53" s="131"/>
      <c r="AW53" s="131"/>
      <c r="AX53" s="131"/>
    </row>
    <row r="54" spans="1:50" s="177" customFormat="1" ht="13.8" customHeight="1" x14ac:dyDescent="0.25">
      <c r="A54" s="131"/>
      <c r="B54" s="189"/>
      <c r="C54" s="190"/>
      <c r="D54" s="190"/>
      <c r="E54" s="190"/>
      <c r="F54" s="191"/>
      <c r="G54" s="66"/>
      <c r="H54" s="67"/>
      <c r="I54" s="67"/>
      <c r="J54" s="68"/>
      <c r="K54" s="176"/>
      <c r="L54" s="131"/>
      <c r="M54" s="129"/>
      <c r="N54" s="129"/>
      <c r="O54" s="129"/>
      <c r="P54" s="129"/>
      <c r="Q54" s="129"/>
      <c r="R54" s="129"/>
      <c r="S54" s="129"/>
      <c r="T54" s="129"/>
      <c r="U54" s="129"/>
      <c r="V54" s="129"/>
      <c r="W54" s="129"/>
      <c r="X54" s="129"/>
      <c r="Y54" s="129"/>
      <c r="Z54" s="131"/>
      <c r="AA54" s="131"/>
      <c r="AB54" s="131"/>
      <c r="AC54" s="131"/>
      <c r="AD54" s="131"/>
      <c r="AE54" s="131"/>
      <c r="AF54" s="131"/>
      <c r="AG54" s="131"/>
      <c r="AH54" s="131"/>
      <c r="AI54" s="131"/>
      <c r="AJ54" s="131"/>
      <c r="AK54" s="131"/>
      <c r="AL54" s="131"/>
      <c r="AM54" s="131"/>
      <c r="AN54" s="131"/>
      <c r="AO54" s="131"/>
      <c r="AP54" s="131"/>
      <c r="AQ54" s="131"/>
      <c r="AR54" s="131"/>
      <c r="AS54" s="131"/>
      <c r="AT54" s="131"/>
      <c r="AU54" s="131"/>
      <c r="AV54" s="131"/>
      <c r="AW54" s="131"/>
      <c r="AX54" s="131"/>
    </row>
    <row r="55" spans="1:50" s="177" customFormat="1" ht="13.8" customHeight="1" thickBot="1" x14ac:dyDescent="0.3">
      <c r="A55" s="131"/>
      <c r="B55" s="192"/>
      <c r="C55" s="193"/>
      <c r="D55" s="193"/>
      <c r="E55" s="193"/>
      <c r="F55" s="194"/>
      <c r="G55" s="69"/>
      <c r="H55" s="70"/>
      <c r="I55" s="70"/>
      <c r="J55" s="71"/>
      <c r="K55" s="176"/>
      <c r="L55" s="131"/>
      <c r="M55" s="129"/>
      <c r="N55" s="129"/>
      <c r="O55" s="129"/>
      <c r="P55" s="129"/>
      <c r="Q55" s="129"/>
      <c r="R55" s="129"/>
      <c r="S55" s="129"/>
      <c r="T55" s="129"/>
      <c r="U55" s="129"/>
      <c r="V55" s="129"/>
      <c r="W55" s="129"/>
      <c r="X55" s="129"/>
      <c r="Y55" s="129"/>
      <c r="Z55" s="131"/>
      <c r="AA55" s="131"/>
      <c r="AB55" s="131"/>
      <c r="AC55" s="131"/>
      <c r="AD55" s="131"/>
      <c r="AE55" s="131"/>
      <c r="AF55" s="131"/>
      <c r="AG55" s="131"/>
      <c r="AH55" s="131"/>
      <c r="AI55" s="131"/>
      <c r="AJ55" s="131"/>
      <c r="AK55" s="131"/>
      <c r="AL55" s="131"/>
      <c r="AM55" s="131"/>
      <c r="AN55" s="131"/>
      <c r="AO55" s="131"/>
      <c r="AP55" s="131"/>
      <c r="AQ55" s="131"/>
      <c r="AR55" s="131"/>
      <c r="AS55" s="131"/>
      <c r="AT55" s="131"/>
      <c r="AU55" s="131"/>
      <c r="AV55" s="131"/>
      <c r="AW55" s="131"/>
      <c r="AX55" s="131"/>
    </row>
    <row r="56" spans="1:50" s="177" customFormat="1" ht="13.8" customHeight="1" x14ac:dyDescent="0.25">
      <c r="A56" s="131"/>
      <c r="B56" s="183">
        <f>B51+1</f>
        <v>10</v>
      </c>
      <c r="C56" s="184">
        <f>C51+F56</f>
        <v>-5825</v>
      </c>
      <c r="D56" s="57">
        <v>45996</v>
      </c>
      <c r="E56" s="58">
        <v>1117</v>
      </c>
      <c r="F56" s="185">
        <f>SUM(G57:G60)</f>
        <v>-500</v>
      </c>
      <c r="G56" s="59" t="s">
        <v>222</v>
      </c>
      <c r="H56" s="60" t="s">
        <v>385</v>
      </c>
      <c r="I56" s="60" t="s">
        <v>397</v>
      </c>
      <c r="J56" s="61" t="s">
        <v>313</v>
      </c>
      <c r="K56" s="176"/>
      <c r="L56" s="131"/>
      <c r="M56" s="129"/>
      <c r="N56" s="129"/>
      <c r="O56" s="129"/>
      <c r="P56" s="129"/>
      <c r="Q56" s="129"/>
      <c r="R56" s="129"/>
      <c r="S56" s="129"/>
      <c r="T56" s="129"/>
      <c r="U56" s="129"/>
      <c r="V56" s="129"/>
      <c r="W56" s="129"/>
      <c r="X56" s="129"/>
      <c r="Y56" s="129"/>
      <c r="Z56" s="131"/>
      <c r="AA56" s="131"/>
      <c r="AB56" s="131"/>
      <c r="AC56" s="131"/>
      <c r="AD56" s="131"/>
      <c r="AE56" s="131"/>
      <c r="AF56" s="131"/>
      <c r="AG56" s="131"/>
      <c r="AH56" s="131"/>
      <c r="AI56" s="131"/>
      <c r="AJ56" s="131"/>
      <c r="AK56" s="131"/>
      <c r="AL56" s="131"/>
      <c r="AM56" s="131"/>
      <c r="AN56" s="131"/>
      <c r="AO56" s="131"/>
      <c r="AP56" s="131"/>
      <c r="AQ56" s="131"/>
      <c r="AR56" s="131"/>
      <c r="AS56" s="131"/>
      <c r="AT56" s="131"/>
      <c r="AU56" s="131"/>
      <c r="AV56" s="131"/>
      <c r="AW56" s="131"/>
      <c r="AX56" s="131"/>
    </row>
    <row r="57" spans="1:50" s="177" customFormat="1" ht="13.8" customHeight="1" x14ac:dyDescent="0.25">
      <c r="A57" s="131"/>
      <c r="B57" s="186"/>
      <c r="C57" s="187"/>
      <c r="D57" s="187"/>
      <c r="E57" s="187"/>
      <c r="F57" s="188"/>
      <c r="G57" s="62">
        <v>-500</v>
      </c>
      <c r="H57" s="63" t="s">
        <v>110</v>
      </c>
      <c r="I57" s="64" t="s">
        <v>245</v>
      </c>
      <c r="J57" s="65" t="s">
        <v>111</v>
      </c>
      <c r="K57" s="176"/>
      <c r="L57" s="131"/>
      <c r="M57" s="129"/>
      <c r="N57" s="129"/>
      <c r="O57" s="129"/>
      <c r="P57" s="129"/>
      <c r="Q57" s="129"/>
      <c r="R57" s="129"/>
      <c r="S57" s="129"/>
      <c r="T57" s="129"/>
      <c r="U57" s="129"/>
      <c r="V57" s="129"/>
      <c r="W57" s="129"/>
      <c r="X57" s="129"/>
      <c r="Y57" s="129"/>
      <c r="Z57" s="131"/>
      <c r="AA57" s="131"/>
      <c r="AB57" s="131"/>
      <c r="AC57" s="131"/>
      <c r="AD57" s="131"/>
      <c r="AE57" s="131"/>
      <c r="AF57" s="131"/>
      <c r="AG57" s="131"/>
      <c r="AH57" s="131"/>
      <c r="AI57" s="131"/>
      <c r="AJ57" s="131"/>
      <c r="AK57" s="131"/>
      <c r="AL57" s="131"/>
      <c r="AM57" s="131"/>
      <c r="AN57" s="131"/>
      <c r="AO57" s="131"/>
      <c r="AP57" s="131"/>
      <c r="AQ57" s="131"/>
      <c r="AR57" s="131"/>
      <c r="AS57" s="131"/>
      <c r="AT57" s="131"/>
      <c r="AU57" s="131"/>
      <c r="AV57" s="131"/>
      <c r="AW57" s="131"/>
      <c r="AX57" s="131"/>
    </row>
    <row r="58" spans="1:50" s="177" customFormat="1" ht="13.8" customHeight="1" x14ac:dyDescent="0.25">
      <c r="A58" s="131"/>
      <c r="B58" s="189"/>
      <c r="C58" s="190"/>
      <c r="D58" s="190"/>
      <c r="E58" s="190"/>
      <c r="F58" s="191"/>
      <c r="G58" s="66"/>
      <c r="H58" s="67"/>
      <c r="I58" s="63"/>
      <c r="J58" s="68"/>
      <c r="K58" s="176"/>
      <c r="L58" s="131"/>
      <c r="M58" s="129"/>
      <c r="N58" s="129"/>
      <c r="O58" s="129"/>
      <c r="P58" s="129"/>
      <c r="Q58" s="129"/>
      <c r="R58" s="129"/>
      <c r="S58" s="129"/>
      <c r="T58" s="129"/>
      <c r="U58" s="129"/>
      <c r="V58" s="129"/>
      <c r="W58" s="129"/>
      <c r="X58" s="129"/>
      <c r="Y58" s="129"/>
      <c r="Z58" s="131"/>
      <c r="AA58" s="131"/>
      <c r="AB58" s="131"/>
      <c r="AC58" s="131"/>
      <c r="AD58" s="131"/>
      <c r="AE58" s="131"/>
      <c r="AF58" s="131"/>
      <c r="AG58" s="131"/>
      <c r="AH58" s="131"/>
      <c r="AI58" s="131"/>
      <c r="AJ58" s="131"/>
      <c r="AK58" s="131"/>
      <c r="AL58" s="131"/>
      <c r="AM58" s="131"/>
      <c r="AN58" s="131"/>
      <c r="AO58" s="131"/>
      <c r="AP58" s="131"/>
      <c r="AQ58" s="131"/>
      <c r="AR58" s="131"/>
      <c r="AS58" s="131"/>
      <c r="AT58" s="131"/>
      <c r="AU58" s="131"/>
      <c r="AV58" s="131"/>
      <c r="AW58" s="131"/>
      <c r="AX58" s="131"/>
    </row>
    <row r="59" spans="1:50" s="177" customFormat="1" ht="13.8" customHeight="1" x14ac:dyDescent="0.25">
      <c r="A59" s="131"/>
      <c r="B59" s="189"/>
      <c r="C59" s="190"/>
      <c r="D59" s="190"/>
      <c r="E59" s="190"/>
      <c r="F59" s="191"/>
      <c r="G59" s="66"/>
      <c r="H59" s="67"/>
      <c r="I59" s="67"/>
      <c r="J59" s="68"/>
      <c r="K59" s="176"/>
      <c r="L59" s="131"/>
      <c r="M59" s="129"/>
      <c r="N59" s="129"/>
      <c r="O59" s="129"/>
      <c r="P59" s="129"/>
      <c r="Q59" s="129"/>
      <c r="R59" s="129"/>
      <c r="S59" s="129"/>
      <c r="T59" s="129"/>
      <c r="U59" s="129"/>
      <c r="V59" s="129"/>
      <c r="W59" s="129"/>
      <c r="X59" s="129"/>
      <c r="Y59" s="129"/>
      <c r="Z59" s="131"/>
      <c r="AA59" s="131"/>
      <c r="AB59" s="131"/>
      <c r="AC59" s="131"/>
      <c r="AD59" s="131"/>
      <c r="AE59" s="131"/>
      <c r="AF59" s="131"/>
      <c r="AG59" s="131"/>
      <c r="AH59" s="131"/>
      <c r="AI59" s="131"/>
      <c r="AJ59" s="131"/>
      <c r="AK59" s="131"/>
      <c r="AL59" s="131"/>
      <c r="AM59" s="131"/>
      <c r="AN59" s="131"/>
      <c r="AO59" s="131"/>
      <c r="AP59" s="131"/>
      <c r="AQ59" s="131"/>
      <c r="AR59" s="131"/>
      <c r="AS59" s="131"/>
      <c r="AT59" s="131"/>
      <c r="AU59" s="131"/>
      <c r="AV59" s="131"/>
      <c r="AW59" s="131"/>
      <c r="AX59" s="131"/>
    </row>
    <row r="60" spans="1:50" s="177" customFormat="1" ht="13.8" customHeight="1" thickBot="1" x14ac:dyDescent="0.3">
      <c r="A60" s="131"/>
      <c r="B60" s="192"/>
      <c r="C60" s="193"/>
      <c r="D60" s="193"/>
      <c r="E60" s="193"/>
      <c r="F60" s="194"/>
      <c r="G60" s="69"/>
      <c r="H60" s="70"/>
      <c r="I60" s="70"/>
      <c r="J60" s="71"/>
      <c r="K60" s="176"/>
      <c r="L60" s="131"/>
      <c r="M60" s="129"/>
      <c r="N60" s="129"/>
      <c r="O60" s="129"/>
      <c r="P60" s="129"/>
      <c r="Q60" s="129"/>
      <c r="R60" s="129"/>
      <c r="S60" s="129"/>
      <c r="T60" s="129"/>
      <c r="U60" s="129"/>
      <c r="V60" s="129"/>
      <c r="W60" s="129"/>
      <c r="X60" s="129"/>
      <c r="Y60" s="129"/>
      <c r="Z60" s="131"/>
      <c r="AA60" s="131"/>
      <c r="AB60" s="131"/>
      <c r="AC60" s="131"/>
      <c r="AD60" s="131"/>
      <c r="AE60" s="131"/>
      <c r="AF60" s="131"/>
      <c r="AG60" s="131"/>
      <c r="AH60" s="131"/>
      <c r="AI60" s="131"/>
      <c r="AJ60" s="131"/>
      <c r="AK60" s="131"/>
      <c r="AL60" s="131"/>
      <c r="AM60" s="131"/>
      <c r="AN60" s="131"/>
      <c r="AO60" s="131"/>
      <c r="AP60" s="131"/>
      <c r="AQ60" s="131"/>
      <c r="AR60" s="131"/>
      <c r="AS60" s="131"/>
      <c r="AT60" s="131"/>
      <c r="AU60" s="131"/>
      <c r="AV60" s="131"/>
      <c r="AW60" s="131"/>
      <c r="AX60" s="131"/>
    </row>
    <row r="61" spans="1:50" s="177" customFormat="1" ht="13.8" customHeight="1" x14ac:dyDescent="0.25">
      <c r="A61" s="131"/>
      <c r="B61" s="183">
        <f>B56+1</f>
        <v>11</v>
      </c>
      <c r="C61" s="184">
        <f>C56+F61</f>
        <v>-6985</v>
      </c>
      <c r="D61" s="57">
        <v>45996</v>
      </c>
      <c r="E61" s="58">
        <v>1119</v>
      </c>
      <c r="F61" s="185">
        <f>SUM(G62:G65)</f>
        <v>-1160</v>
      </c>
      <c r="G61" s="59" t="s">
        <v>222</v>
      </c>
      <c r="H61" s="60" t="s">
        <v>398</v>
      </c>
      <c r="I61" s="60" t="s">
        <v>399</v>
      </c>
      <c r="J61" s="61" t="s">
        <v>313</v>
      </c>
      <c r="K61" s="176"/>
      <c r="L61" s="131"/>
      <c r="M61" s="129"/>
      <c r="N61" s="129"/>
      <c r="O61" s="129"/>
      <c r="P61" s="129"/>
      <c r="Q61" s="129"/>
      <c r="R61" s="129"/>
      <c r="S61" s="129"/>
      <c r="T61" s="129"/>
      <c r="U61" s="129"/>
      <c r="V61" s="129"/>
      <c r="W61" s="129"/>
      <c r="X61" s="129"/>
      <c r="Y61" s="129"/>
      <c r="Z61" s="131"/>
      <c r="AA61" s="131"/>
      <c r="AB61" s="131"/>
      <c r="AC61" s="131"/>
      <c r="AD61" s="131"/>
      <c r="AE61" s="131"/>
      <c r="AF61" s="131"/>
      <c r="AG61" s="131"/>
      <c r="AH61" s="131"/>
      <c r="AI61" s="131"/>
      <c r="AJ61" s="131"/>
      <c r="AK61" s="131"/>
      <c r="AL61" s="131"/>
      <c r="AM61" s="131"/>
      <c r="AN61" s="131"/>
      <c r="AO61" s="131"/>
      <c r="AP61" s="131"/>
      <c r="AQ61" s="131"/>
      <c r="AR61" s="131"/>
      <c r="AS61" s="131"/>
      <c r="AT61" s="131"/>
      <c r="AU61" s="131"/>
      <c r="AV61" s="131"/>
      <c r="AW61" s="131"/>
      <c r="AX61" s="131"/>
    </row>
    <row r="62" spans="1:50" s="177" customFormat="1" ht="13.8" customHeight="1" x14ac:dyDescent="0.25">
      <c r="A62" s="131"/>
      <c r="B62" s="186"/>
      <c r="C62" s="187"/>
      <c r="D62" s="187"/>
      <c r="E62" s="187"/>
      <c r="F62" s="188"/>
      <c r="G62" s="62">
        <v>-1160</v>
      </c>
      <c r="H62" s="63" t="s">
        <v>110</v>
      </c>
      <c r="I62" s="64" t="s">
        <v>245</v>
      </c>
      <c r="J62" s="65" t="s">
        <v>111</v>
      </c>
      <c r="K62" s="176"/>
      <c r="L62" s="131"/>
      <c r="M62" s="129"/>
      <c r="N62" s="129"/>
      <c r="O62" s="129"/>
      <c r="P62" s="129"/>
      <c r="Q62" s="129"/>
      <c r="R62" s="129"/>
      <c r="S62" s="129"/>
      <c r="T62" s="129"/>
      <c r="U62" s="129"/>
      <c r="V62" s="129"/>
      <c r="W62" s="129"/>
      <c r="X62" s="129"/>
      <c r="Y62" s="129"/>
      <c r="Z62" s="131"/>
      <c r="AA62" s="131"/>
      <c r="AB62" s="131"/>
      <c r="AC62" s="131"/>
      <c r="AD62" s="131"/>
      <c r="AE62" s="131"/>
      <c r="AF62" s="131"/>
      <c r="AG62" s="131"/>
      <c r="AH62" s="131"/>
      <c r="AI62" s="131"/>
      <c r="AJ62" s="131"/>
      <c r="AK62" s="131"/>
      <c r="AL62" s="131"/>
      <c r="AM62" s="131"/>
      <c r="AN62" s="131"/>
      <c r="AO62" s="131"/>
      <c r="AP62" s="131"/>
      <c r="AQ62" s="131"/>
      <c r="AR62" s="131"/>
      <c r="AS62" s="131"/>
      <c r="AT62" s="131"/>
      <c r="AU62" s="131"/>
      <c r="AV62" s="131"/>
      <c r="AW62" s="131"/>
      <c r="AX62" s="131"/>
    </row>
    <row r="63" spans="1:50" s="177" customFormat="1" ht="13.8" customHeight="1" x14ac:dyDescent="0.25">
      <c r="A63" s="131"/>
      <c r="B63" s="189"/>
      <c r="C63" s="190"/>
      <c r="D63" s="190"/>
      <c r="E63" s="190"/>
      <c r="F63" s="191"/>
      <c r="G63" s="66"/>
      <c r="H63" s="67"/>
      <c r="I63" s="63"/>
      <c r="J63" s="68"/>
      <c r="K63" s="176"/>
      <c r="L63" s="131"/>
      <c r="M63" s="129"/>
      <c r="N63" s="129"/>
      <c r="O63" s="129"/>
      <c r="P63" s="129"/>
      <c r="Q63" s="129"/>
      <c r="R63" s="129"/>
      <c r="S63" s="129"/>
      <c r="T63" s="129"/>
      <c r="U63" s="129"/>
      <c r="V63" s="129"/>
      <c r="W63" s="129"/>
      <c r="X63" s="129"/>
      <c r="Y63" s="129"/>
      <c r="Z63" s="131"/>
      <c r="AA63" s="131"/>
      <c r="AB63" s="131"/>
      <c r="AC63" s="131"/>
      <c r="AD63" s="131"/>
      <c r="AE63" s="131"/>
      <c r="AF63" s="131"/>
      <c r="AG63" s="131"/>
      <c r="AH63" s="131"/>
      <c r="AI63" s="131"/>
      <c r="AJ63" s="131"/>
      <c r="AK63" s="131"/>
      <c r="AL63" s="131"/>
      <c r="AM63" s="131"/>
      <c r="AN63" s="131"/>
      <c r="AO63" s="131"/>
      <c r="AP63" s="131"/>
      <c r="AQ63" s="131"/>
      <c r="AR63" s="131"/>
      <c r="AS63" s="131"/>
      <c r="AT63" s="131"/>
      <c r="AU63" s="131"/>
      <c r="AV63" s="131"/>
      <c r="AW63" s="131"/>
      <c r="AX63" s="131"/>
    </row>
    <row r="64" spans="1:50" s="177" customFormat="1" ht="13.8" customHeight="1" x14ac:dyDescent="0.25">
      <c r="A64" s="131"/>
      <c r="B64" s="189"/>
      <c r="C64" s="190"/>
      <c r="D64" s="190"/>
      <c r="E64" s="190"/>
      <c r="F64" s="191"/>
      <c r="G64" s="66"/>
      <c r="H64" s="67"/>
      <c r="I64" s="67"/>
      <c r="J64" s="68"/>
      <c r="K64" s="176"/>
      <c r="L64" s="131"/>
      <c r="M64" s="129"/>
      <c r="N64" s="129"/>
      <c r="O64" s="129"/>
      <c r="P64" s="129"/>
      <c r="Q64" s="129"/>
      <c r="R64" s="129"/>
      <c r="S64" s="129"/>
      <c r="T64" s="129"/>
      <c r="U64" s="129"/>
      <c r="V64" s="129"/>
      <c r="W64" s="129"/>
      <c r="X64" s="129"/>
      <c r="Y64" s="129"/>
      <c r="Z64" s="131"/>
      <c r="AA64" s="131"/>
      <c r="AB64" s="131"/>
      <c r="AC64" s="131"/>
      <c r="AD64" s="131"/>
      <c r="AE64" s="131"/>
      <c r="AF64" s="131"/>
      <c r="AG64" s="131"/>
      <c r="AH64" s="131"/>
      <c r="AI64" s="131"/>
      <c r="AJ64" s="131"/>
      <c r="AK64" s="131"/>
      <c r="AL64" s="131"/>
      <c r="AM64" s="131"/>
      <c r="AN64" s="131"/>
      <c r="AO64" s="131"/>
      <c r="AP64" s="131"/>
      <c r="AQ64" s="131"/>
      <c r="AR64" s="131"/>
      <c r="AS64" s="131"/>
      <c r="AT64" s="131"/>
      <c r="AU64" s="131"/>
      <c r="AV64" s="131"/>
      <c r="AW64" s="131"/>
      <c r="AX64" s="131"/>
    </row>
    <row r="65" spans="1:50" s="177" customFormat="1" ht="13.8" customHeight="1" thickBot="1" x14ac:dyDescent="0.3">
      <c r="A65" s="131"/>
      <c r="B65" s="192"/>
      <c r="C65" s="193"/>
      <c r="D65" s="193"/>
      <c r="E65" s="193"/>
      <c r="F65" s="194"/>
      <c r="G65" s="69"/>
      <c r="H65" s="70"/>
      <c r="I65" s="70"/>
      <c r="J65" s="71"/>
      <c r="K65" s="176"/>
      <c r="L65" s="131"/>
      <c r="M65" s="129"/>
      <c r="N65" s="129"/>
      <c r="O65" s="129"/>
      <c r="P65" s="129"/>
      <c r="Q65" s="129"/>
      <c r="R65" s="129"/>
      <c r="S65" s="129"/>
      <c r="T65" s="129"/>
      <c r="U65" s="129"/>
      <c r="V65" s="129"/>
      <c r="W65" s="129"/>
      <c r="X65" s="129"/>
      <c r="Y65" s="129"/>
      <c r="Z65" s="131"/>
      <c r="AA65" s="131"/>
      <c r="AB65" s="131"/>
      <c r="AC65" s="131"/>
      <c r="AD65" s="131"/>
      <c r="AE65" s="131"/>
      <c r="AF65" s="131"/>
      <c r="AG65" s="131"/>
      <c r="AH65" s="131"/>
      <c r="AI65" s="131"/>
      <c r="AJ65" s="131"/>
      <c r="AK65" s="131"/>
      <c r="AL65" s="131"/>
      <c r="AM65" s="131"/>
      <c r="AN65" s="131"/>
      <c r="AO65" s="131"/>
      <c r="AP65" s="131"/>
      <c r="AQ65" s="131"/>
      <c r="AR65" s="131"/>
      <c r="AS65" s="131"/>
      <c r="AT65" s="131"/>
      <c r="AU65" s="131"/>
      <c r="AV65" s="131"/>
      <c r="AW65" s="131"/>
      <c r="AX65" s="131"/>
    </row>
    <row r="66" spans="1:50" s="177" customFormat="1" ht="13.8" customHeight="1" x14ac:dyDescent="0.25">
      <c r="A66" s="131"/>
      <c r="B66" s="183">
        <f>B61+1</f>
        <v>12</v>
      </c>
      <c r="C66" s="184">
        <f>C61+F66</f>
        <v>-9485</v>
      </c>
      <c r="D66" s="57">
        <v>46000</v>
      </c>
      <c r="E66" s="58">
        <v>1120</v>
      </c>
      <c r="F66" s="185">
        <f>SUM(G67:G70)</f>
        <v>-2500</v>
      </c>
      <c r="G66" s="59" t="s">
        <v>222</v>
      </c>
      <c r="H66" s="60" t="s">
        <v>400</v>
      </c>
      <c r="I66" s="60" t="s">
        <v>401</v>
      </c>
      <c r="J66" s="61" t="s">
        <v>313</v>
      </c>
      <c r="K66" s="176"/>
      <c r="L66" s="131"/>
      <c r="M66" s="129"/>
      <c r="N66" s="129"/>
      <c r="O66" s="129"/>
      <c r="P66" s="129"/>
      <c r="Q66" s="129"/>
      <c r="R66" s="129"/>
      <c r="S66" s="129"/>
      <c r="T66" s="129"/>
      <c r="U66" s="129"/>
      <c r="V66" s="129"/>
      <c r="W66" s="129"/>
      <c r="X66" s="129"/>
      <c r="Y66" s="129"/>
      <c r="Z66" s="131"/>
      <c r="AA66" s="131"/>
      <c r="AB66" s="131"/>
      <c r="AC66" s="131"/>
      <c r="AD66" s="131"/>
      <c r="AE66" s="131"/>
      <c r="AF66" s="131"/>
      <c r="AG66" s="131"/>
      <c r="AH66" s="131"/>
      <c r="AI66" s="131"/>
      <c r="AJ66" s="131"/>
      <c r="AK66" s="131"/>
      <c r="AL66" s="131"/>
      <c r="AM66" s="131"/>
      <c r="AN66" s="131"/>
      <c r="AO66" s="131"/>
      <c r="AP66" s="131"/>
      <c r="AQ66" s="131"/>
      <c r="AR66" s="131"/>
      <c r="AS66" s="131"/>
      <c r="AT66" s="131"/>
      <c r="AU66" s="131"/>
      <c r="AV66" s="131"/>
      <c r="AW66" s="131"/>
      <c r="AX66" s="131"/>
    </row>
    <row r="67" spans="1:50" s="177" customFormat="1" ht="13.8" customHeight="1" x14ac:dyDescent="0.25">
      <c r="A67" s="131"/>
      <c r="B67" s="186"/>
      <c r="C67" s="187"/>
      <c r="D67" s="187"/>
      <c r="E67" s="187"/>
      <c r="F67" s="188"/>
      <c r="G67" s="62">
        <v>-2500</v>
      </c>
      <c r="H67" s="63" t="s">
        <v>110</v>
      </c>
      <c r="I67" s="64" t="s">
        <v>245</v>
      </c>
      <c r="J67" s="65" t="s">
        <v>111</v>
      </c>
      <c r="K67" s="176"/>
      <c r="L67" s="131"/>
      <c r="M67" s="129"/>
      <c r="N67" s="129"/>
      <c r="O67" s="129"/>
      <c r="P67" s="129"/>
      <c r="Q67" s="129"/>
      <c r="R67" s="129"/>
      <c r="S67" s="129"/>
      <c r="T67" s="129"/>
      <c r="U67" s="129"/>
      <c r="V67" s="129"/>
      <c r="W67" s="129"/>
      <c r="X67" s="129"/>
      <c r="Y67" s="129"/>
      <c r="Z67" s="131"/>
      <c r="AA67" s="131"/>
      <c r="AB67" s="131"/>
      <c r="AC67" s="131"/>
      <c r="AD67" s="131"/>
      <c r="AE67" s="131"/>
      <c r="AF67" s="131"/>
      <c r="AG67" s="131"/>
      <c r="AH67" s="131"/>
      <c r="AI67" s="131"/>
      <c r="AJ67" s="131"/>
      <c r="AK67" s="131"/>
      <c r="AL67" s="131"/>
      <c r="AM67" s="131"/>
      <c r="AN67" s="131"/>
      <c r="AO67" s="131"/>
      <c r="AP67" s="131"/>
      <c r="AQ67" s="131"/>
      <c r="AR67" s="131"/>
      <c r="AS67" s="131"/>
      <c r="AT67" s="131"/>
      <c r="AU67" s="131"/>
      <c r="AV67" s="131"/>
      <c r="AW67" s="131"/>
      <c r="AX67" s="131"/>
    </row>
    <row r="68" spans="1:50" s="177" customFormat="1" ht="13.8" customHeight="1" x14ac:dyDescent="0.25">
      <c r="A68" s="131"/>
      <c r="B68" s="189"/>
      <c r="C68" s="190"/>
      <c r="D68" s="190"/>
      <c r="E68" s="190"/>
      <c r="F68" s="191"/>
      <c r="G68" s="66"/>
      <c r="H68" s="67"/>
      <c r="I68" s="63"/>
      <c r="J68" s="68"/>
      <c r="K68" s="176"/>
      <c r="L68" s="131"/>
      <c r="M68" s="129"/>
      <c r="N68" s="129"/>
      <c r="O68" s="129"/>
      <c r="P68" s="129"/>
      <c r="Q68" s="129"/>
      <c r="R68" s="129"/>
      <c r="S68" s="129"/>
      <c r="T68" s="129"/>
      <c r="U68" s="129"/>
      <c r="V68" s="129"/>
      <c r="W68" s="129"/>
      <c r="X68" s="129"/>
      <c r="Y68" s="129"/>
      <c r="Z68" s="131"/>
      <c r="AA68" s="131"/>
      <c r="AB68" s="131"/>
      <c r="AC68" s="131"/>
      <c r="AD68" s="131"/>
      <c r="AE68" s="131"/>
      <c r="AF68" s="131"/>
      <c r="AG68" s="131"/>
      <c r="AH68" s="131"/>
      <c r="AI68" s="131"/>
      <c r="AJ68" s="131"/>
      <c r="AK68" s="131"/>
      <c r="AL68" s="131"/>
      <c r="AM68" s="131"/>
      <c r="AN68" s="131"/>
      <c r="AO68" s="131"/>
      <c r="AP68" s="131"/>
      <c r="AQ68" s="131"/>
      <c r="AR68" s="131"/>
      <c r="AS68" s="131"/>
      <c r="AT68" s="131"/>
      <c r="AU68" s="131"/>
      <c r="AV68" s="131"/>
      <c r="AW68" s="131"/>
      <c r="AX68" s="131"/>
    </row>
    <row r="69" spans="1:50" s="177" customFormat="1" ht="13.8" customHeight="1" x14ac:dyDescent="0.25">
      <c r="A69" s="131"/>
      <c r="B69" s="189"/>
      <c r="C69" s="190"/>
      <c r="D69" s="190"/>
      <c r="E69" s="190"/>
      <c r="F69" s="191"/>
      <c r="G69" s="66"/>
      <c r="H69" s="67"/>
      <c r="I69" s="67"/>
      <c r="J69" s="68"/>
      <c r="K69" s="176"/>
      <c r="L69" s="131"/>
      <c r="M69" s="129"/>
      <c r="N69" s="129"/>
      <c r="O69" s="129"/>
      <c r="P69" s="129"/>
      <c r="Q69" s="129"/>
      <c r="R69" s="129"/>
      <c r="S69" s="129"/>
      <c r="T69" s="129"/>
      <c r="U69" s="129"/>
      <c r="V69" s="129"/>
      <c r="W69" s="129"/>
      <c r="X69" s="129"/>
      <c r="Y69" s="129"/>
      <c r="Z69" s="131"/>
      <c r="AA69" s="131"/>
      <c r="AB69" s="131"/>
      <c r="AC69" s="131"/>
      <c r="AD69" s="131"/>
      <c r="AE69" s="131"/>
      <c r="AF69" s="131"/>
      <c r="AG69" s="131"/>
      <c r="AH69" s="131"/>
      <c r="AI69" s="131"/>
      <c r="AJ69" s="131"/>
      <c r="AK69" s="131"/>
      <c r="AL69" s="131"/>
      <c r="AM69" s="131"/>
      <c r="AN69" s="131"/>
      <c r="AO69" s="131"/>
      <c r="AP69" s="131"/>
      <c r="AQ69" s="131"/>
      <c r="AR69" s="131"/>
      <c r="AS69" s="131"/>
      <c r="AT69" s="131"/>
      <c r="AU69" s="131"/>
      <c r="AV69" s="131"/>
      <c r="AW69" s="131"/>
      <c r="AX69" s="131"/>
    </row>
    <row r="70" spans="1:50" s="177" customFormat="1" ht="13.8" customHeight="1" thickBot="1" x14ac:dyDescent="0.3">
      <c r="A70" s="131"/>
      <c r="B70" s="192"/>
      <c r="C70" s="193"/>
      <c r="D70" s="193"/>
      <c r="E70" s="193"/>
      <c r="F70" s="194"/>
      <c r="G70" s="69"/>
      <c r="H70" s="70"/>
      <c r="I70" s="70"/>
      <c r="J70" s="71"/>
      <c r="K70" s="176"/>
      <c r="L70" s="131"/>
      <c r="M70" s="129"/>
      <c r="N70" s="129"/>
      <c r="O70" s="129"/>
      <c r="P70" s="129"/>
      <c r="Q70" s="129"/>
      <c r="R70" s="129"/>
      <c r="S70" s="129"/>
      <c r="T70" s="129"/>
      <c r="U70" s="129"/>
      <c r="V70" s="129"/>
      <c r="W70" s="129"/>
      <c r="X70" s="129"/>
      <c r="Y70" s="129"/>
      <c r="Z70" s="131"/>
      <c r="AA70" s="131"/>
      <c r="AB70" s="131"/>
      <c r="AC70" s="131"/>
      <c r="AD70" s="131"/>
      <c r="AE70" s="131"/>
      <c r="AF70" s="131"/>
      <c r="AG70" s="131"/>
      <c r="AH70" s="131"/>
      <c r="AI70" s="131"/>
      <c r="AJ70" s="131"/>
      <c r="AK70" s="131"/>
      <c r="AL70" s="131"/>
      <c r="AM70" s="131"/>
      <c r="AN70" s="131"/>
      <c r="AO70" s="131"/>
      <c r="AP70" s="131"/>
      <c r="AQ70" s="131"/>
      <c r="AR70" s="131"/>
      <c r="AS70" s="131"/>
      <c r="AT70" s="131"/>
      <c r="AU70" s="131"/>
      <c r="AV70" s="131"/>
      <c r="AW70" s="131"/>
      <c r="AX70" s="131"/>
    </row>
    <row r="71" spans="1:50" s="177" customFormat="1" ht="13.8" customHeight="1" x14ac:dyDescent="0.25">
      <c r="A71" s="131"/>
      <c r="B71" s="183">
        <f>B66+1</f>
        <v>13</v>
      </c>
      <c r="C71" s="184">
        <f>C66+F71</f>
        <v>-9610</v>
      </c>
      <c r="D71" s="57">
        <v>46009</v>
      </c>
      <c r="E71" s="58">
        <v>1125</v>
      </c>
      <c r="F71" s="185">
        <f>SUM(G72:G75)</f>
        <v>-125</v>
      </c>
      <c r="G71" s="59" t="s">
        <v>222</v>
      </c>
      <c r="H71" s="60" t="s">
        <v>400</v>
      </c>
      <c r="I71" s="60" t="s">
        <v>405</v>
      </c>
      <c r="J71" s="61" t="s">
        <v>313</v>
      </c>
      <c r="K71" s="176"/>
      <c r="L71" s="131"/>
      <c r="M71" s="129"/>
      <c r="N71" s="129"/>
      <c r="O71" s="129"/>
      <c r="P71" s="129"/>
      <c r="Q71" s="129"/>
      <c r="R71" s="129"/>
      <c r="S71" s="129"/>
      <c r="T71" s="129"/>
      <c r="U71" s="129"/>
      <c r="V71" s="129"/>
      <c r="W71" s="129"/>
      <c r="X71" s="129"/>
      <c r="Y71" s="129"/>
      <c r="Z71" s="131"/>
      <c r="AA71" s="131"/>
      <c r="AB71" s="131"/>
      <c r="AC71" s="131"/>
      <c r="AD71" s="131"/>
      <c r="AE71" s="131"/>
      <c r="AF71" s="131"/>
      <c r="AG71" s="131"/>
      <c r="AH71" s="131"/>
      <c r="AI71" s="131"/>
      <c r="AJ71" s="131"/>
      <c r="AK71" s="131"/>
      <c r="AL71" s="131"/>
      <c r="AM71" s="131"/>
      <c r="AN71" s="131"/>
      <c r="AO71" s="131"/>
      <c r="AP71" s="131"/>
      <c r="AQ71" s="131"/>
      <c r="AR71" s="131"/>
      <c r="AS71" s="131"/>
      <c r="AT71" s="131"/>
      <c r="AU71" s="131"/>
      <c r="AV71" s="131"/>
      <c r="AW71" s="131"/>
      <c r="AX71" s="131"/>
    </row>
    <row r="72" spans="1:50" s="177" customFormat="1" ht="13.8" customHeight="1" x14ac:dyDescent="0.25">
      <c r="A72" s="131"/>
      <c r="B72" s="186"/>
      <c r="C72" s="187"/>
      <c r="D72" s="187"/>
      <c r="E72" s="187"/>
      <c r="F72" s="188"/>
      <c r="G72" s="62">
        <v>-125</v>
      </c>
      <c r="H72" s="63" t="s">
        <v>110</v>
      </c>
      <c r="I72" s="64" t="s">
        <v>245</v>
      </c>
      <c r="J72" s="65" t="s">
        <v>111</v>
      </c>
      <c r="K72" s="176"/>
      <c r="L72" s="131"/>
      <c r="M72" s="129"/>
      <c r="N72" s="129"/>
      <c r="O72" s="129"/>
      <c r="P72" s="129"/>
      <c r="Q72" s="129"/>
      <c r="R72" s="129"/>
      <c r="S72" s="129"/>
      <c r="T72" s="129"/>
      <c r="U72" s="129"/>
      <c r="V72" s="129"/>
      <c r="W72" s="129"/>
      <c r="X72" s="129"/>
      <c r="Y72" s="129"/>
      <c r="Z72" s="131"/>
      <c r="AA72" s="131"/>
      <c r="AB72" s="131"/>
      <c r="AC72" s="131"/>
      <c r="AD72" s="131"/>
      <c r="AE72" s="131"/>
      <c r="AF72" s="131"/>
      <c r="AG72" s="131"/>
      <c r="AH72" s="131"/>
      <c r="AI72" s="131"/>
      <c r="AJ72" s="131"/>
      <c r="AK72" s="131"/>
      <c r="AL72" s="131"/>
      <c r="AM72" s="131"/>
      <c r="AN72" s="131"/>
      <c r="AO72" s="131"/>
      <c r="AP72" s="131"/>
      <c r="AQ72" s="131"/>
      <c r="AR72" s="131"/>
      <c r="AS72" s="131"/>
      <c r="AT72" s="131"/>
      <c r="AU72" s="131"/>
      <c r="AV72" s="131"/>
      <c r="AW72" s="131"/>
      <c r="AX72" s="131"/>
    </row>
    <row r="73" spans="1:50" s="177" customFormat="1" ht="13.8" customHeight="1" x14ac:dyDescent="0.25">
      <c r="A73" s="131"/>
      <c r="B73" s="189"/>
      <c r="C73" s="190"/>
      <c r="D73" s="190"/>
      <c r="E73" s="190"/>
      <c r="F73" s="191"/>
      <c r="G73" s="66"/>
      <c r="H73" s="67"/>
      <c r="I73" s="63"/>
      <c r="J73" s="68"/>
      <c r="K73" s="176"/>
      <c r="L73" s="131"/>
      <c r="M73" s="129"/>
      <c r="N73" s="129"/>
      <c r="O73" s="129"/>
      <c r="P73" s="129"/>
      <c r="Q73" s="129"/>
      <c r="R73" s="129"/>
      <c r="S73" s="129"/>
      <c r="T73" s="129"/>
      <c r="U73" s="129"/>
      <c r="V73" s="129"/>
      <c r="W73" s="129"/>
      <c r="X73" s="129"/>
      <c r="Y73" s="129"/>
      <c r="Z73" s="131"/>
      <c r="AA73" s="131"/>
      <c r="AB73" s="131"/>
      <c r="AC73" s="131"/>
      <c r="AD73" s="131"/>
      <c r="AE73" s="131"/>
      <c r="AF73" s="131"/>
      <c r="AG73" s="131"/>
      <c r="AH73" s="131"/>
      <c r="AI73" s="131"/>
      <c r="AJ73" s="131"/>
      <c r="AK73" s="131"/>
      <c r="AL73" s="131"/>
      <c r="AM73" s="131"/>
      <c r="AN73" s="131"/>
      <c r="AO73" s="131"/>
      <c r="AP73" s="131"/>
      <c r="AQ73" s="131"/>
      <c r="AR73" s="131"/>
      <c r="AS73" s="131"/>
      <c r="AT73" s="131"/>
      <c r="AU73" s="131"/>
      <c r="AV73" s="131"/>
      <c r="AW73" s="131"/>
      <c r="AX73" s="131"/>
    </row>
    <row r="74" spans="1:50" s="177" customFormat="1" ht="13.8" customHeight="1" x14ac:dyDescent="0.25">
      <c r="A74" s="131"/>
      <c r="B74" s="189"/>
      <c r="C74" s="190"/>
      <c r="D74" s="190"/>
      <c r="E74" s="190"/>
      <c r="F74" s="191"/>
      <c r="G74" s="66"/>
      <c r="H74" s="67"/>
      <c r="I74" s="67"/>
      <c r="J74" s="68"/>
      <c r="K74" s="176"/>
      <c r="L74" s="131"/>
      <c r="M74" s="129"/>
      <c r="N74" s="129"/>
      <c r="O74" s="129"/>
      <c r="P74" s="129"/>
      <c r="Q74" s="129"/>
      <c r="R74" s="129"/>
      <c r="S74" s="129"/>
      <c r="T74" s="129"/>
      <c r="U74" s="129"/>
      <c r="V74" s="129"/>
      <c r="W74" s="129"/>
      <c r="X74" s="129"/>
      <c r="Y74" s="129"/>
      <c r="Z74" s="131"/>
      <c r="AA74" s="131"/>
      <c r="AB74" s="131"/>
      <c r="AC74" s="131"/>
      <c r="AD74" s="131"/>
      <c r="AE74" s="131"/>
      <c r="AF74" s="131"/>
      <c r="AG74" s="131"/>
      <c r="AH74" s="131"/>
      <c r="AI74" s="131"/>
      <c r="AJ74" s="131"/>
      <c r="AK74" s="131"/>
      <c r="AL74" s="131"/>
      <c r="AM74" s="131"/>
      <c r="AN74" s="131"/>
      <c r="AO74" s="131"/>
      <c r="AP74" s="131"/>
      <c r="AQ74" s="131"/>
      <c r="AR74" s="131"/>
      <c r="AS74" s="131"/>
      <c r="AT74" s="131"/>
      <c r="AU74" s="131"/>
      <c r="AV74" s="131"/>
      <c r="AW74" s="131"/>
      <c r="AX74" s="131"/>
    </row>
    <row r="75" spans="1:50" s="177" customFormat="1" ht="13.8" customHeight="1" thickBot="1" x14ac:dyDescent="0.3">
      <c r="A75" s="131"/>
      <c r="B75" s="192"/>
      <c r="C75" s="193"/>
      <c r="D75" s="193"/>
      <c r="E75" s="193"/>
      <c r="F75" s="194"/>
      <c r="G75" s="69"/>
      <c r="H75" s="70"/>
      <c r="I75" s="70"/>
      <c r="J75" s="71"/>
      <c r="K75" s="176"/>
      <c r="L75" s="131"/>
      <c r="M75" s="129"/>
      <c r="N75" s="129"/>
      <c r="O75" s="129"/>
      <c r="P75" s="129"/>
      <c r="Q75" s="129"/>
      <c r="R75" s="129"/>
      <c r="S75" s="129"/>
      <c r="T75" s="129"/>
      <c r="U75" s="129"/>
      <c r="V75" s="129"/>
      <c r="W75" s="129"/>
      <c r="X75" s="129"/>
      <c r="Y75" s="129"/>
      <c r="Z75" s="131"/>
      <c r="AA75" s="131"/>
      <c r="AB75" s="131"/>
      <c r="AC75" s="131"/>
      <c r="AD75" s="131"/>
      <c r="AE75" s="131"/>
      <c r="AF75" s="131"/>
      <c r="AG75" s="131"/>
      <c r="AH75" s="131"/>
      <c r="AI75" s="131"/>
      <c r="AJ75" s="131"/>
      <c r="AK75" s="131"/>
      <c r="AL75" s="131"/>
      <c r="AM75" s="131"/>
      <c r="AN75" s="131"/>
      <c r="AO75" s="131"/>
      <c r="AP75" s="131"/>
      <c r="AQ75" s="131"/>
      <c r="AR75" s="131"/>
      <c r="AS75" s="131"/>
      <c r="AT75" s="131"/>
      <c r="AU75" s="131"/>
      <c r="AV75" s="131"/>
      <c r="AW75" s="131"/>
      <c r="AX75" s="131"/>
    </row>
    <row r="76" spans="1:50" s="177" customFormat="1" ht="13.8" hidden="1" customHeight="1" x14ac:dyDescent="0.25">
      <c r="A76" s="131"/>
      <c r="B76" s="183">
        <f>B71+1</f>
        <v>14</v>
      </c>
      <c r="C76" s="184">
        <f>C71+F76</f>
        <v>-9610</v>
      </c>
      <c r="D76" s="57"/>
      <c r="E76" s="58"/>
      <c r="F76" s="185">
        <f>SUM(G77:G80)</f>
        <v>0</v>
      </c>
      <c r="G76" s="59"/>
      <c r="H76" s="60"/>
      <c r="I76" s="60"/>
      <c r="J76" s="61"/>
      <c r="K76" s="176"/>
      <c r="L76" s="131"/>
      <c r="M76" s="129"/>
      <c r="N76" s="129"/>
      <c r="O76" s="129"/>
      <c r="P76" s="129"/>
      <c r="Q76" s="129"/>
      <c r="R76" s="129"/>
      <c r="S76" s="129"/>
      <c r="T76" s="129"/>
      <c r="U76" s="129"/>
      <c r="V76" s="129"/>
      <c r="W76" s="129"/>
      <c r="X76" s="129"/>
      <c r="Y76" s="129"/>
      <c r="Z76" s="131"/>
      <c r="AA76" s="131"/>
      <c r="AB76" s="131"/>
      <c r="AC76" s="131"/>
      <c r="AD76" s="131"/>
      <c r="AE76" s="131"/>
      <c r="AF76" s="131"/>
      <c r="AG76" s="131"/>
      <c r="AH76" s="131"/>
      <c r="AI76" s="131"/>
      <c r="AJ76" s="131"/>
      <c r="AK76" s="131"/>
      <c r="AL76" s="131"/>
      <c r="AM76" s="131"/>
      <c r="AN76" s="131"/>
      <c r="AO76" s="131"/>
      <c r="AP76" s="131"/>
      <c r="AQ76" s="131"/>
      <c r="AR76" s="131"/>
      <c r="AS76" s="131"/>
      <c r="AT76" s="131"/>
      <c r="AU76" s="131"/>
      <c r="AV76" s="131"/>
      <c r="AW76" s="131"/>
      <c r="AX76" s="131"/>
    </row>
    <row r="77" spans="1:50" s="177" customFormat="1" ht="13.8" hidden="1" customHeight="1" x14ac:dyDescent="0.25">
      <c r="A77" s="131"/>
      <c r="B77" s="186"/>
      <c r="C77" s="187"/>
      <c r="D77" s="187"/>
      <c r="E77" s="187"/>
      <c r="F77" s="188"/>
      <c r="G77" s="62"/>
      <c r="H77" s="63"/>
      <c r="I77" s="64"/>
      <c r="J77" s="65"/>
      <c r="K77" s="176"/>
      <c r="L77" s="131"/>
      <c r="M77" s="129"/>
      <c r="N77" s="129"/>
      <c r="O77" s="129"/>
      <c r="P77" s="129"/>
      <c r="Q77" s="129"/>
      <c r="R77" s="129"/>
      <c r="S77" s="129"/>
      <c r="T77" s="129"/>
      <c r="U77" s="129"/>
      <c r="V77" s="129"/>
      <c r="W77" s="129"/>
      <c r="X77" s="129"/>
      <c r="Y77" s="129"/>
      <c r="Z77" s="131"/>
      <c r="AA77" s="131"/>
      <c r="AB77" s="131"/>
      <c r="AC77" s="131"/>
      <c r="AD77" s="131"/>
      <c r="AE77" s="131"/>
      <c r="AF77" s="131"/>
      <c r="AG77" s="131"/>
      <c r="AH77" s="131"/>
      <c r="AI77" s="131"/>
      <c r="AJ77" s="131"/>
      <c r="AK77" s="131"/>
      <c r="AL77" s="131"/>
      <c r="AM77" s="131"/>
      <c r="AN77" s="131"/>
      <c r="AO77" s="131"/>
      <c r="AP77" s="131"/>
      <c r="AQ77" s="131"/>
      <c r="AR77" s="131"/>
      <c r="AS77" s="131"/>
      <c r="AT77" s="131"/>
      <c r="AU77" s="131"/>
      <c r="AV77" s="131"/>
      <c r="AW77" s="131"/>
      <c r="AX77" s="131"/>
    </row>
    <row r="78" spans="1:50" s="177" customFormat="1" ht="13.8" hidden="1" customHeight="1" x14ac:dyDescent="0.25">
      <c r="A78" s="131"/>
      <c r="B78" s="189"/>
      <c r="C78" s="190"/>
      <c r="D78" s="190"/>
      <c r="E78" s="190"/>
      <c r="F78" s="191"/>
      <c r="G78" s="66"/>
      <c r="H78" s="67"/>
      <c r="I78" s="63"/>
      <c r="J78" s="68"/>
      <c r="K78" s="176"/>
      <c r="L78" s="131"/>
      <c r="M78" s="129"/>
      <c r="N78" s="129"/>
      <c r="O78" s="129"/>
      <c r="P78" s="129"/>
      <c r="Q78" s="129"/>
      <c r="R78" s="129"/>
      <c r="S78" s="129"/>
      <c r="T78" s="129"/>
      <c r="U78" s="129"/>
      <c r="V78" s="129"/>
      <c r="W78" s="129"/>
      <c r="X78" s="129"/>
      <c r="Y78" s="129"/>
      <c r="Z78" s="131"/>
      <c r="AA78" s="131"/>
      <c r="AB78" s="131"/>
      <c r="AC78" s="131"/>
      <c r="AD78" s="131"/>
      <c r="AE78" s="131"/>
      <c r="AF78" s="131"/>
      <c r="AG78" s="131"/>
      <c r="AH78" s="131"/>
      <c r="AI78" s="131"/>
      <c r="AJ78" s="131"/>
      <c r="AK78" s="131"/>
      <c r="AL78" s="131"/>
      <c r="AM78" s="131"/>
      <c r="AN78" s="131"/>
      <c r="AO78" s="131"/>
      <c r="AP78" s="131"/>
      <c r="AQ78" s="131"/>
      <c r="AR78" s="131"/>
      <c r="AS78" s="131"/>
      <c r="AT78" s="131"/>
      <c r="AU78" s="131"/>
      <c r="AV78" s="131"/>
      <c r="AW78" s="131"/>
      <c r="AX78" s="131"/>
    </row>
    <row r="79" spans="1:50" s="177" customFormat="1" ht="13.8" hidden="1" customHeight="1" x14ac:dyDescent="0.25">
      <c r="A79" s="131"/>
      <c r="B79" s="189"/>
      <c r="C79" s="190"/>
      <c r="D79" s="190"/>
      <c r="E79" s="190"/>
      <c r="F79" s="191"/>
      <c r="G79" s="66"/>
      <c r="H79" s="67"/>
      <c r="I79" s="67"/>
      <c r="J79" s="68"/>
      <c r="K79" s="176"/>
      <c r="L79" s="131"/>
      <c r="M79" s="129"/>
      <c r="N79" s="129"/>
      <c r="O79" s="129"/>
      <c r="P79" s="129"/>
      <c r="Q79" s="129"/>
      <c r="R79" s="129"/>
      <c r="S79" s="129"/>
      <c r="T79" s="129"/>
      <c r="U79" s="129"/>
      <c r="V79" s="129"/>
      <c r="W79" s="129"/>
      <c r="X79" s="129"/>
      <c r="Y79" s="129"/>
      <c r="Z79" s="131"/>
      <c r="AA79" s="131"/>
      <c r="AB79" s="131"/>
      <c r="AC79" s="131"/>
      <c r="AD79" s="131"/>
      <c r="AE79" s="131"/>
      <c r="AF79" s="131"/>
      <c r="AG79" s="131"/>
      <c r="AH79" s="131"/>
      <c r="AI79" s="131"/>
      <c r="AJ79" s="131"/>
      <c r="AK79" s="131"/>
      <c r="AL79" s="131"/>
      <c r="AM79" s="131"/>
      <c r="AN79" s="131"/>
      <c r="AO79" s="131"/>
      <c r="AP79" s="131"/>
      <c r="AQ79" s="131"/>
      <c r="AR79" s="131"/>
      <c r="AS79" s="131"/>
      <c r="AT79" s="131"/>
      <c r="AU79" s="131"/>
      <c r="AV79" s="131"/>
      <c r="AW79" s="131"/>
      <c r="AX79" s="131"/>
    </row>
    <row r="80" spans="1:50" s="177" customFormat="1" ht="13.8" hidden="1" customHeight="1" thickBot="1" x14ac:dyDescent="0.3">
      <c r="A80" s="131"/>
      <c r="B80" s="192"/>
      <c r="C80" s="193"/>
      <c r="D80" s="193"/>
      <c r="E80" s="193"/>
      <c r="F80" s="194"/>
      <c r="G80" s="69"/>
      <c r="H80" s="70"/>
      <c r="I80" s="70"/>
      <c r="J80" s="71"/>
      <c r="K80" s="176"/>
      <c r="L80" s="131"/>
      <c r="M80" s="129"/>
      <c r="N80" s="129"/>
      <c r="O80" s="129"/>
      <c r="P80" s="129"/>
      <c r="Q80" s="129"/>
      <c r="R80" s="129"/>
      <c r="S80" s="129"/>
      <c r="T80" s="129"/>
      <c r="U80" s="129"/>
      <c r="V80" s="129"/>
      <c r="W80" s="129"/>
      <c r="X80" s="129"/>
      <c r="Y80" s="129"/>
      <c r="Z80" s="131"/>
      <c r="AA80" s="131"/>
      <c r="AB80" s="131"/>
      <c r="AC80" s="131"/>
      <c r="AD80" s="131"/>
      <c r="AE80" s="131"/>
      <c r="AF80" s="131"/>
      <c r="AG80" s="131"/>
      <c r="AH80" s="131"/>
      <c r="AI80" s="131"/>
      <c r="AJ80" s="131"/>
      <c r="AK80" s="131"/>
      <c r="AL80" s="131"/>
      <c r="AM80" s="131"/>
      <c r="AN80" s="131"/>
      <c r="AO80" s="131"/>
      <c r="AP80" s="131"/>
      <c r="AQ80" s="131"/>
      <c r="AR80" s="131"/>
      <c r="AS80" s="131"/>
      <c r="AT80" s="131"/>
      <c r="AU80" s="131"/>
      <c r="AV80" s="131"/>
      <c r="AW80" s="131"/>
      <c r="AX80" s="131"/>
    </row>
    <row r="81" spans="1:50" s="177" customFormat="1" ht="13.8" hidden="1" customHeight="1" x14ac:dyDescent="0.25">
      <c r="A81" s="131"/>
      <c r="B81" s="183">
        <f>B76+1</f>
        <v>15</v>
      </c>
      <c r="C81" s="184">
        <f>C76+F81</f>
        <v>-9610</v>
      </c>
      <c r="D81" s="57"/>
      <c r="E81" s="58"/>
      <c r="F81" s="185">
        <f>SUM(G82:G85)</f>
        <v>0</v>
      </c>
      <c r="G81" s="59"/>
      <c r="H81" s="60"/>
      <c r="I81" s="60"/>
      <c r="J81" s="61"/>
      <c r="K81" s="176"/>
      <c r="L81" s="131"/>
      <c r="M81" s="129"/>
      <c r="N81" s="129"/>
      <c r="O81" s="129"/>
      <c r="P81" s="129"/>
      <c r="Q81" s="129"/>
      <c r="R81" s="129"/>
      <c r="S81" s="129"/>
      <c r="T81" s="129"/>
      <c r="U81" s="129"/>
      <c r="V81" s="129"/>
      <c r="W81" s="129"/>
      <c r="X81" s="129"/>
      <c r="Y81" s="129"/>
      <c r="Z81" s="131"/>
      <c r="AA81" s="131"/>
      <c r="AB81" s="131"/>
      <c r="AC81" s="131"/>
      <c r="AD81" s="131"/>
      <c r="AE81" s="131"/>
      <c r="AF81" s="131"/>
      <c r="AG81" s="131"/>
      <c r="AH81" s="131"/>
      <c r="AI81" s="131"/>
      <c r="AJ81" s="131"/>
      <c r="AK81" s="131"/>
      <c r="AL81" s="131"/>
      <c r="AM81" s="131"/>
      <c r="AN81" s="131"/>
      <c r="AO81" s="131"/>
      <c r="AP81" s="131"/>
      <c r="AQ81" s="131"/>
      <c r="AR81" s="131"/>
      <c r="AS81" s="131"/>
      <c r="AT81" s="131"/>
      <c r="AU81" s="131"/>
      <c r="AV81" s="131"/>
      <c r="AW81" s="131"/>
      <c r="AX81" s="131"/>
    </row>
    <row r="82" spans="1:50" s="177" customFormat="1" ht="13.8" hidden="1" customHeight="1" x14ac:dyDescent="0.25">
      <c r="A82" s="131"/>
      <c r="B82" s="186"/>
      <c r="C82" s="187"/>
      <c r="D82" s="187"/>
      <c r="E82" s="187"/>
      <c r="F82" s="188"/>
      <c r="G82" s="62"/>
      <c r="H82" s="63"/>
      <c r="I82" s="64"/>
      <c r="J82" s="65"/>
      <c r="K82" s="176"/>
      <c r="L82" s="131"/>
      <c r="M82" s="129"/>
      <c r="N82" s="129"/>
      <c r="O82" s="129"/>
      <c r="P82" s="129"/>
      <c r="Q82" s="129"/>
      <c r="R82" s="129"/>
      <c r="S82" s="129"/>
      <c r="T82" s="129"/>
      <c r="U82" s="129"/>
      <c r="V82" s="129"/>
      <c r="W82" s="129"/>
      <c r="X82" s="129"/>
      <c r="Y82" s="129"/>
      <c r="Z82" s="131"/>
      <c r="AA82" s="131"/>
      <c r="AB82" s="131"/>
      <c r="AC82" s="131"/>
      <c r="AD82" s="131"/>
      <c r="AE82" s="131"/>
      <c r="AF82" s="131"/>
      <c r="AG82" s="131"/>
      <c r="AH82" s="131"/>
      <c r="AI82" s="131"/>
      <c r="AJ82" s="131"/>
      <c r="AK82" s="131"/>
      <c r="AL82" s="131"/>
      <c r="AM82" s="131"/>
      <c r="AN82" s="131"/>
      <c r="AO82" s="131"/>
      <c r="AP82" s="131"/>
      <c r="AQ82" s="131"/>
      <c r="AR82" s="131"/>
      <c r="AS82" s="131"/>
      <c r="AT82" s="131"/>
      <c r="AU82" s="131"/>
      <c r="AV82" s="131"/>
      <c r="AW82" s="131"/>
      <c r="AX82" s="131"/>
    </row>
    <row r="83" spans="1:50" s="177" customFormat="1" ht="13.8" hidden="1" customHeight="1" x14ac:dyDescent="0.25">
      <c r="A83" s="131"/>
      <c r="B83" s="189"/>
      <c r="C83" s="190"/>
      <c r="D83" s="190"/>
      <c r="E83" s="190"/>
      <c r="F83" s="191"/>
      <c r="G83" s="66"/>
      <c r="H83" s="67"/>
      <c r="I83" s="63"/>
      <c r="J83" s="68"/>
      <c r="K83" s="176"/>
      <c r="L83" s="131"/>
      <c r="M83" s="129"/>
      <c r="N83" s="129"/>
      <c r="O83" s="129"/>
      <c r="P83" s="129"/>
      <c r="Q83" s="129"/>
      <c r="R83" s="129"/>
      <c r="S83" s="129"/>
      <c r="T83" s="129"/>
      <c r="U83" s="129"/>
      <c r="V83" s="129"/>
      <c r="W83" s="129"/>
      <c r="X83" s="129"/>
      <c r="Y83" s="129"/>
      <c r="Z83" s="131"/>
      <c r="AA83" s="131"/>
      <c r="AB83" s="131"/>
      <c r="AC83" s="131"/>
      <c r="AD83" s="131"/>
      <c r="AE83" s="131"/>
      <c r="AF83" s="131"/>
      <c r="AG83" s="131"/>
      <c r="AH83" s="131"/>
      <c r="AI83" s="131"/>
      <c r="AJ83" s="131"/>
      <c r="AK83" s="131"/>
      <c r="AL83" s="131"/>
      <c r="AM83" s="131"/>
      <c r="AN83" s="131"/>
      <c r="AO83" s="131"/>
      <c r="AP83" s="131"/>
      <c r="AQ83" s="131"/>
      <c r="AR83" s="131"/>
      <c r="AS83" s="131"/>
      <c r="AT83" s="131"/>
      <c r="AU83" s="131"/>
      <c r="AV83" s="131"/>
      <c r="AW83" s="131"/>
      <c r="AX83" s="131"/>
    </row>
    <row r="84" spans="1:50" s="177" customFormat="1" ht="13.8" hidden="1" customHeight="1" x14ac:dyDescent="0.25">
      <c r="A84" s="131"/>
      <c r="B84" s="189"/>
      <c r="C84" s="190"/>
      <c r="D84" s="190"/>
      <c r="E84" s="190"/>
      <c r="F84" s="191"/>
      <c r="G84" s="66"/>
      <c r="H84" s="67"/>
      <c r="I84" s="67"/>
      <c r="J84" s="68"/>
      <c r="K84" s="176"/>
      <c r="L84" s="131"/>
      <c r="M84" s="129"/>
      <c r="N84" s="129"/>
      <c r="O84" s="129"/>
      <c r="P84" s="129"/>
      <c r="Q84" s="129"/>
      <c r="R84" s="129"/>
      <c r="S84" s="129"/>
      <c r="T84" s="129"/>
      <c r="U84" s="129"/>
      <c r="V84" s="129"/>
      <c r="W84" s="129"/>
      <c r="X84" s="129"/>
      <c r="Y84" s="129"/>
      <c r="Z84" s="131"/>
      <c r="AA84" s="131"/>
      <c r="AB84" s="131"/>
      <c r="AC84" s="131"/>
      <c r="AD84" s="131"/>
      <c r="AE84" s="131"/>
      <c r="AF84" s="131"/>
      <c r="AG84" s="131"/>
      <c r="AH84" s="131"/>
      <c r="AI84" s="131"/>
      <c r="AJ84" s="131"/>
      <c r="AK84" s="131"/>
      <c r="AL84" s="131"/>
      <c r="AM84" s="131"/>
      <c r="AN84" s="131"/>
      <c r="AO84" s="131"/>
      <c r="AP84" s="131"/>
      <c r="AQ84" s="131"/>
      <c r="AR84" s="131"/>
      <c r="AS84" s="131"/>
      <c r="AT84" s="131"/>
      <c r="AU84" s="131"/>
      <c r="AV84" s="131"/>
      <c r="AW84" s="131"/>
      <c r="AX84" s="131"/>
    </row>
    <row r="85" spans="1:50" s="177" customFormat="1" ht="13.8" hidden="1" customHeight="1" thickBot="1" x14ac:dyDescent="0.3">
      <c r="A85" s="131"/>
      <c r="B85" s="192"/>
      <c r="C85" s="193"/>
      <c r="D85" s="193"/>
      <c r="E85" s="193"/>
      <c r="F85" s="194"/>
      <c r="G85" s="69"/>
      <c r="H85" s="70"/>
      <c r="I85" s="70"/>
      <c r="J85" s="71"/>
      <c r="K85" s="176"/>
      <c r="L85" s="131"/>
      <c r="M85" s="129"/>
      <c r="N85" s="129"/>
      <c r="O85" s="129"/>
      <c r="P85" s="129"/>
      <c r="Q85" s="129"/>
      <c r="R85" s="129"/>
      <c r="S85" s="129"/>
      <c r="T85" s="129"/>
      <c r="U85" s="129"/>
      <c r="V85" s="129"/>
      <c r="W85" s="129"/>
      <c r="X85" s="129"/>
      <c r="Y85" s="129"/>
      <c r="Z85" s="131"/>
      <c r="AA85" s="131"/>
      <c r="AB85" s="131"/>
      <c r="AC85" s="131"/>
      <c r="AD85" s="131"/>
      <c r="AE85" s="131"/>
      <c r="AF85" s="131"/>
      <c r="AG85" s="131"/>
      <c r="AH85" s="131"/>
      <c r="AI85" s="131"/>
      <c r="AJ85" s="131"/>
      <c r="AK85" s="131"/>
      <c r="AL85" s="131"/>
      <c r="AM85" s="131"/>
      <c r="AN85" s="131"/>
      <c r="AO85" s="131"/>
      <c r="AP85" s="131"/>
      <c r="AQ85" s="131"/>
      <c r="AR85" s="131"/>
      <c r="AS85" s="131"/>
      <c r="AT85" s="131"/>
      <c r="AU85" s="131"/>
      <c r="AV85" s="131"/>
      <c r="AW85" s="131"/>
      <c r="AX85" s="131"/>
    </row>
    <row r="86" spans="1:50" s="177" customFormat="1" ht="13.8" hidden="1" customHeight="1" x14ac:dyDescent="0.25">
      <c r="A86" s="131"/>
      <c r="B86" s="183">
        <f>B81+1</f>
        <v>16</v>
      </c>
      <c r="C86" s="184">
        <f>C81+F86</f>
        <v>-9610</v>
      </c>
      <c r="D86" s="57"/>
      <c r="E86" s="58"/>
      <c r="F86" s="185">
        <f>SUM(G87:G90)</f>
        <v>0</v>
      </c>
      <c r="G86" s="59"/>
      <c r="H86" s="60"/>
      <c r="I86" s="60"/>
      <c r="J86" s="61"/>
      <c r="K86" s="176"/>
      <c r="L86" s="131"/>
      <c r="M86" s="129"/>
      <c r="N86" s="129"/>
      <c r="O86" s="129"/>
      <c r="P86" s="129"/>
      <c r="Q86" s="129"/>
      <c r="R86" s="129"/>
      <c r="S86" s="129"/>
      <c r="T86" s="129"/>
      <c r="U86" s="129"/>
      <c r="V86" s="129"/>
      <c r="W86" s="129"/>
      <c r="X86" s="129"/>
      <c r="Y86" s="129"/>
      <c r="Z86" s="131"/>
      <c r="AA86" s="131"/>
      <c r="AB86" s="131"/>
      <c r="AC86" s="131"/>
      <c r="AD86" s="131"/>
      <c r="AE86" s="131"/>
      <c r="AF86" s="131"/>
      <c r="AG86" s="131"/>
      <c r="AH86" s="131"/>
      <c r="AI86" s="131"/>
      <c r="AJ86" s="131"/>
      <c r="AK86" s="131"/>
      <c r="AL86" s="131"/>
      <c r="AM86" s="131"/>
      <c r="AN86" s="131"/>
      <c r="AO86" s="131"/>
      <c r="AP86" s="131"/>
      <c r="AQ86" s="131"/>
      <c r="AR86" s="131"/>
      <c r="AS86" s="131"/>
      <c r="AT86" s="131"/>
      <c r="AU86" s="131"/>
      <c r="AV86" s="131"/>
      <c r="AW86" s="131"/>
      <c r="AX86" s="131"/>
    </row>
    <row r="87" spans="1:50" s="177" customFormat="1" ht="13.8" hidden="1" customHeight="1" x14ac:dyDescent="0.25">
      <c r="A87" s="131"/>
      <c r="B87" s="186"/>
      <c r="C87" s="187"/>
      <c r="D87" s="187"/>
      <c r="E87" s="187"/>
      <c r="F87" s="188"/>
      <c r="G87" s="62"/>
      <c r="H87" s="63"/>
      <c r="I87" s="64"/>
      <c r="J87" s="65"/>
      <c r="K87" s="176"/>
      <c r="L87" s="131"/>
      <c r="M87" s="129"/>
      <c r="N87" s="129"/>
      <c r="O87" s="129"/>
      <c r="P87" s="129"/>
      <c r="Q87" s="129"/>
      <c r="R87" s="129"/>
      <c r="S87" s="129"/>
      <c r="T87" s="129"/>
      <c r="U87" s="129"/>
      <c r="V87" s="129"/>
      <c r="W87" s="129"/>
      <c r="X87" s="129"/>
      <c r="Y87" s="129"/>
      <c r="Z87" s="131"/>
      <c r="AA87" s="131"/>
      <c r="AB87" s="131"/>
      <c r="AC87" s="131"/>
      <c r="AD87" s="131"/>
      <c r="AE87" s="131"/>
      <c r="AF87" s="131"/>
      <c r="AG87" s="131"/>
      <c r="AH87" s="131"/>
      <c r="AI87" s="131"/>
      <c r="AJ87" s="131"/>
      <c r="AK87" s="131"/>
      <c r="AL87" s="131"/>
      <c r="AM87" s="131"/>
      <c r="AN87" s="131"/>
      <c r="AO87" s="131"/>
      <c r="AP87" s="131"/>
      <c r="AQ87" s="131"/>
      <c r="AR87" s="131"/>
      <c r="AS87" s="131"/>
      <c r="AT87" s="131"/>
      <c r="AU87" s="131"/>
      <c r="AV87" s="131"/>
      <c r="AW87" s="131"/>
      <c r="AX87" s="131"/>
    </row>
    <row r="88" spans="1:50" s="177" customFormat="1" ht="13.8" hidden="1" customHeight="1" x14ac:dyDescent="0.25">
      <c r="A88" s="131"/>
      <c r="B88" s="189"/>
      <c r="C88" s="190"/>
      <c r="D88" s="190"/>
      <c r="E88" s="190"/>
      <c r="F88" s="191"/>
      <c r="G88" s="66"/>
      <c r="H88" s="67"/>
      <c r="I88" s="63"/>
      <c r="J88" s="68"/>
      <c r="K88" s="176"/>
      <c r="L88" s="131"/>
      <c r="M88" s="129"/>
      <c r="N88" s="129"/>
      <c r="O88" s="129"/>
      <c r="P88" s="129"/>
      <c r="Q88" s="129"/>
      <c r="R88" s="129"/>
      <c r="S88" s="129"/>
      <c r="T88" s="129"/>
      <c r="U88" s="129"/>
      <c r="V88" s="129"/>
      <c r="W88" s="129"/>
      <c r="X88" s="129"/>
      <c r="Y88" s="129"/>
      <c r="Z88" s="131"/>
      <c r="AA88" s="131"/>
      <c r="AB88" s="131"/>
      <c r="AC88" s="131"/>
      <c r="AD88" s="131"/>
      <c r="AE88" s="131"/>
      <c r="AF88" s="131"/>
      <c r="AG88" s="131"/>
      <c r="AH88" s="131"/>
      <c r="AI88" s="131"/>
      <c r="AJ88" s="131"/>
      <c r="AK88" s="131"/>
      <c r="AL88" s="131"/>
      <c r="AM88" s="131"/>
      <c r="AN88" s="131"/>
      <c r="AO88" s="131"/>
      <c r="AP88" s="131"/>
      <c r="AQ88" s="131"/>
      <c r="AR88" s="131"/>
      <c r="AS88" s="131"/>
      <c r="AT88" s="131"/>
      <c r="AU88" s="131"/>
      <c r="AV88" s="131"/>
      <c r="AW88" s="131"/>
      <c r="AX88" s="131"/>
    </row>
    <row r="89" spans="1:50" s="177" customFormat="1" ht="13.8" hidden="1" customHeight="1" x14ac:dyDescent="0.25">
      <c r="A89" s="131"/>
      <c r="B89" s="189"/>
      <c r="C89" s="190"/>
      <c r="D89" s="190"/>
      <c r="E89" s="190"/>
      <c r="F89" s="191"/>
      <c r="G89" s="66"/>
      <c r="H89" s="67"/>
      <c r="I89" s="67"/>
      <c r="J89" s="68"/>
      <c r="K89" s="176"/>
      <c r="L89" s="131"/>
      <c r="M89" s="129"/>
      <c r="N89" s="129"/>
      <c r="O89" s="129"/>
      <c r="P89" s="129"/>
      <c r="Q89" s="129"/>
      <c r="R89" s="129"/>
      <c r="S89" s="129"/>
      <c r="T89" s="129"/>
      <c r="U89" s="129"/>
      <c r="V89" s="129"/>
      <c r="W89" s="129"/>
      <c r="X89" s="129"/>
      <c r="Y89" s="129"/>
      <c r="Z89" s="131"/>
      <c r="AA89" s="131"/>
      <c r="AB89" s="131"/>
      <c r="AC89" s="131"/>
      <c r="AD89" s="131"/>
      <c r="AE89" s="131"/>
      <c r="AF89" s="131"/>
      <c r="AG89" s="131"/>
      <c r="AH89" s="131"/>
      <c r="AI89" s="131"/>
      <c r="AJ89" s="131"/>
      <c r="AK89" s="131"/>
      <c r="AL89" s="131"/>
      <c r="AM89" s="131"/>
      <c r="AN89" s="131"/>
      <c r="AO89" s="131"/>
      <c r="AP89" s="131"/>
      <c r="AQ89" s="131"/>
      <c r="AR89" s="131"/>
      <c r="AS89" s="131"/>
      <c r="AT89" s="131"/>
      <c r="AU89" s="131"/>
      <c r="AV89" s="131"/>
      <c r="AW89" s="131"/>
      <c r="AX89" s="131"/>
    </row>
    <row r="90" spans="1:50" s="177" customFormat="1" ht="13.8" hidden="1" customHeight="1" thickBot="1" x14ac:dyDescent="0.3">
      <c r="A90" s="131"/>
      <c r="B90" s="192"/>
      <c r="C90" s="193"/>
      <c r="D90" s="193"/>
      <c r="E90" s="193"/>
      <c r="F90" s="194"/>
      <c r="G90" s="69"/>
      <c r="H90" s="70"/>
      <c r="I90" s="70"/>
      <c r="J90" s="71"/>
      <c r="K90" s="176"/>
      <c r="L90" s="131"/>
      <c r="M90" s="129"/>
      <c r="N90" s="129"/>
      <c r="O90" s="129"/>
      <c r="P90" s="129"/>
      <c r="Q90" s="129"/>
      <c r="R90" s="129"/>
      <c r="S90" s="129"/>
      <c r="T90" s="129"/>
      <c r="U90" s="129"/>
      <c r="V90" s="129"/>
      <c r="W90" s="129"/>
      <c r="X90" s="129"/>
      <c r="Y90" s="129"/>
      <c r="Z90" s="131"/>
      <c r="AA90" s="131"/>
      <c r="AB90" s="131"/>
      <c r="AC90" s="131"/>
      <c r="AD90" s="131"/>
      <c r="AE90" s="131"/>
      <c r="AF90" s="131"/>
      <c r="AG90" s="131"/>
      <c r="AH90" s="131"/>
      <c r="AI90" s="131"/>
      <c r="AJ90" s="131"/>
      <c r="AK90" s="131"/>
      <c r="AL90" s="131"/>
      <c r="AM90" s="131"/>
      <c r="AN90" s="131"/>
      <c r="AO90" s="131"/>
      <c r="AP90" s="131"/>
      <c r="AQ90" s="131"/>
      <c r="AR90" s="131"/>
      <c r="AS90" s="131"/>
      <c r="AT90" s="131"/>
      <c r="AU90" s="131"/>
      <c r="AV90" s="131"/>
      <c r="AW90" s="131"/>
      <c r="AX90" s="131"/>
    </row>
    <row r="91" spans="1:50" s="177" customFormat="1" ht="13.8" hidden="1" customHeight="1" x14ac:dyDescent="0.25">
      <c r="A91" s="131"/>
      <c r="B91" s="183">
        <f>B86+1</f>
        <v>17</v>
      </c>
      <c r="C91" s="184">
        <f>C86+F91</f>
        <v>-9610</v>
      </c>
      <c r="D91" s="57"/>
      <c r="E91" s="58"/>
      <c r="F91" s="185">
        <f>SUM(G92:G95)</f>
        <v>0</v>
      </c>
      <c r="G91" s="59"/>
      <c r="H91" s="60"/>
      <c r="I91" s="60"/>
      <c r="J91" s="61"/>
      <c r="K91" s="176"/>
      <c r="L91" s="131"/>
      <c r="M91" s="129"/>
      <c r="N91" s="129"/>
      <c r="O91" s="129"/>
      <c r="P91" s="129"/>
      <c r="Q91" s="129"/>
      <c r="R91" s="129"/>
      <c r="S91" s="129"/>
      <c r="T91" s="129"/>
      <c r="U91" s="129"/>
      <c r="V91" s="129"/>
      <c r="W91" s="129"/>
      <c r="X91" s="129"/>
      <c r="Y91" s="129"/>
      <c r="Z91" s="131"/>
      <c r="AA91" s="131"/>
      <c r="AB91" s="131"/>
      <c r="AC91" s="131"/>
      <c r="AD91" s="131"/>
      <c r="AE91" s="131"/>
      <c r="AF91" s="131"/>
      <c r="AG91" s="131"/>
      <c r="AH91" s="131"/>
      <c r="AI91" s="131"/>
      <c r="AJ91" s="131"/>
      <c r="AK91" s="131"/>
      <c r="AL91" s="131"/>
      <c r="AM91" s="131"/>
      <c r="AN91" s="131"/>
      <c r="AO91" s="131"/>
      <c r="AP91" s="131"/>
      <c r="AQ91" s="131"/>
      <c r="AR91" s="131"/>
      <c r="AS91" s="131"/>
      <c r="AT91" s="131"/>
      <c r="AU91" s="131"/>
      <c r="AV91" s="131"/>
      <c r="AW91" s="131"/>
      <c r="AX91" s="131"/>
    </row>
    <row r="92" spans="1:50" s="177" customFormat="1" ht="13.8" hidden="1" customHeight="1" x14ac:dyDescent="0.25">
      <c r="A92" s="131"/>
      <c r="B92" s="186"/>
      <c r="C92" s="187"/>
      <c r="D92" s="187"/>
      <c r="E92" s="187"/>
      <c r="F92" s="188"/>
      <c r="G92" s="62"/>
      <c r="H92" s="63"/>
      <c r="I92" s="64"/>
      <c r="J92" s="65"/>
      <c r="K92" s="176"/>
      <c r="L92" s="131"/>
      <c r="M92" s="129"/>
      <c r="N92" s="129"/>
      <c r="O92" s="129"/>
      <c r="P92" s="129"/>
      <c r="Q92" s="129"/>
      <c r="R92" s="129"/>
      <c r="S92" s="129"/>
      <c r="T92" s="129"/>
      <c r="U92" s="129"/>
      <c r="V92" s="129"/>
      <c r="W92" s="129"/>
      <c r="X92" s="129"/>
      <c r="Y92" s="129"/>
      <c r="Z92" s="131"/>
      <c r="AA92" s="131"/>
      <c r="AB92" s="131"/>
      <c r="AC92" s="131"/>
      <c r="AD92" s="131"/>
      <c r="AE92" s="131"/>
      <c r="AF92" s="131"/>
      <c r="AG92" s="131"/>
      <c r="AH92" s="131"/>
      <c r="AI92" s="131"/>
      <c r="AJ92" s="131"/>
      <c r="AK92" s="131"/>
      <c r="AL92" s="131"/>
      <c r="AM92" s="131"/>
      <c r="AN92" s="131"/>
      <c r="AO92" s="131"/>
      <c r="AP92" s="131"/>
      <c r="AQ92" s="131"/>
      <c r="AR92" s="131"/>
      <c r="AS92" s="131"/>
      <c r="AT92" s="131"/>
      <c r="AU92" s="131"/>
      <c r="AV92" s="131"/>
      <c r="AW92" s="131"/>
      <c r="AX92" s="131"/>
    </row>
    <row r="93" spans="1:50" s="177" customFormat="1" ht="13.8" hidden="1" customHeight="1" x14ac:dyDescent="0.25">
      <c r="A93" s="131"/>
      <c r="B93" s="189"/>
      <c r="C93" s="190"/>
      <c r="D93" s="190"/>
      <c r="E93" s="190"/>
      <c r="F93" s="191"/>
      <c r="G93" s="66"/>
      <c r="H93" s="67"/>
      <c r="I93" s="63"/>
      <c r="J93" s="68"/>
      <c r="K93" s="176"/>
      <c r="L93" s="131"/>
      <c r="M93" s="129"/>
      <c r="N93" s="129"/>
      <c r="O93" s="129"/>
      <c r="P93" s="129"/>
      <c r="Q93" s="129"/>
      <c r="R93" s="129"/>
      <c r="S93" s="129"/>
      <c r="T93" s="129"/>
      <c r="U93" s="129"/>
      <c r="V93" s="129"/>
      <c r="W93" s="129"/>
      <c r="X93" s="129"/>
      <c r="Y93" s="129"/>
      <c r="Z93" s="131"/>
      <c r="AA93" s="131"/>
      <c r="AB93" s="131"/>
      <c r="AC93" s="131"/>
      <c r="AD93" s="131"/>
      <c r="AE93" s="131"/>
      <c r="AF93" s="131"/>
      <c r="AG93" s="131"/>
      <c r="AH93" s="131"/>
      <c r="AI93" s="131"/>
      <c r="AJ93" s="131"/>
      <c r="AK93" s="131"/>
      <c r="AL93" s="131"/>
      <c r="AM93" s="131"/>
      <c r="AN93" s="131"/>
      <c r="AO93" s="131"/>
      <c r="AP93" s="131"/>
      <c r="AQ93" s="131"/>
      <c r="AR93" s="131"/>
      <c r="AS93" s="131"/>
      <c r="AT93" s="131"/>
      <c r="AU93" s="131"/>
      <c r="AV93" s="131"/>
      <c r="AW93" s="131"/>
      <c r="AX93" s="131"/>
    </row>
    <row r="94" spans="1:50" s="177" customFormat="1" ht="13.8" hidden="1" customHeight="1" x14ac:dyDescent="0.25">
      <c r="A94" s="131"/>
      <c r="B94" s="189"/>
      <c r="C94" s="190"/>
      <c r="D94" s="190"/>
      <c r="E94" s="190"/>
      <c r="F94" s="191"/>
      <c r="G94" s="66"/>
      <c r="H94" s="67"/>
      <c r="I94" s="67"/>
      <c r="J94" s="68"/>
      <c r="K94" s="176"/>
      <c r="L94" s="131"/>
      <c r="M94" s="129"/>
      <c r="N94" s="129"/>
      <c r="O94" s="129"/>
      <c r="P94" s="129"/>
      <c r="Q94" s="129"/>
      <c r="R94" s="129"/>
      <c r="S94" s="129"/>
      <c r="T94" s="129"/>
      <c r="U94" s="129"/>
      <c r="V94" s="129"/>
      <c r="W94" s="129"/>
      <c r="X94" s="129"/>
      <c r="Y94" s="129"/>
      <c r="Z94" s="131"/>
      <c r="AA94" s="131"/>
      <c r="AB94" s="131"/>
      <c r="AC94" s="131"/>
      <c r="AD94" s="131"/>
      <c r="AE94" s="131"/>
      <c r="AF94" s="131"/>
      <c r="AG94" s="131"/>
      <c r="AH94" s="131"/>
      <c r="AI94" s="131"/>
      <c r="AJ94" s="131"/>
      <c r="AK94" s="131"/>
      <c r="AL94" s="131"/>
      <c r="AM94" s="131"/>
      <c r="AN94" s="131"/>
      <c r="AO94" s="131"/>
      <c r="AP94" s="131"/>
      <c r="AQ94" s="131"/>
      <c r="AR94" s="131"/>
      <c r="AS94" s="131"/>
      <c r="AT94" s="131"/>
      <c r="AU94" s="131"/>
      <c r="AV94" s="131"/>
      <c r="AW94" s="131"/>
      <c r="AX94" s="131"/>
    </row>
    <row r="95" spans="1:50" s="177" customFormat="1" ht="13.8" hidden="1" customHeight="1" thickBot="1" x14ac:dyDescent="0.3">
      <c r="A95" s="131"/>
      <c r="B95" s="192"/>
      <c r="C95" s="193"/>
      <c r="D95" s="193"/>
      <c r="E95" s="193"/>
      <c r="F95" s="194"/>
      <c r="G95" s="69"/>
      <c r="H95" s="70"/>
      <c r="I95" s="70"/>
      <c r="J95" s="71"/>
      <c r="K95" s="176"/>
      <c r="L95" s="131"/>
      <c r="M95" s="129"/>
      <c r="N95" s="129"/>
      <c r="O95" s="129"/>
      <c r="P95" s="129"/>
      <c r="Q95" s="129"/>
      <c r="R95" s="129"/>
      <c r="S95" s="129"/>
      <c r="T95" s="129"/>
      <c r="U95" s="129"/>
      <c r="V95" s="129"/>
      <c r="W95" s="129"/>
      <c r="X95" s="129"/>
      <c r="Y95" s="129"/>
      <c r="Z95" s="131"/>
      <c r="AA95" s="131"/>
      <c r="AB95" s="131"/>
      <c r="AC95" s="131"/>
      <c r="AD95" s="131"/>
      <c r="AE95" s="131"/>
      <c r="AF95" s="131"/>
      <c r="AG95" s="131"/>
      <c r="AH95" s="131"/>
      <c r="AI95" s="131"/>
      <c r="AJ95" s="131"/>
      <c r="AK95" s="131"/>
      <c r="AL95" s="131"/>
      <c r="AM95" s="131"/>
      <c r="AN95" s="131"/>
      <c r="AO95" s="131"/>
      <c r="AP95" s="131"/>
      <c r="AQ95" s="131"/>
      <c r="AR95" s="131"/>
      <c r="AS95" s="131"/>
      <c r="AT95" s="131"/>
      <c r="AU95" s="131"/>
      <c r="AV95" s="131"/>
      <c r="AW95" s="131"/>
      <c r="AX95" s="131"/>
    </row>
    <row r="96" spans="1:50" s="177" customFormat="1" ht="13.8" hidden="1" customHeight="1" x14ac:dyDescent="0.25">
      <c r="A96" s="131"/>
      <c r="B96" s="183">
        <f>B91+1</f>
        <v>18</v>
      </c>
      <c r="C96" s="184">
        <f>C91+F96</f>
        <v>-9610</v>
      </c>
      <c r="D96" s="57"/>
      <c r="E96" s="58"/>
      <c r="F96" s="185">
        <f>SUM(G97:G100)</f>
        <v>0</v>
      </c>
      <c r="G96" s="59"/>
      <c r="H96" s="60"/>
      <c r="I96" s="60"/>
      <c r="J96" s="61"/>
      <c r="K96" s="176"/>
      <c r="L96" s="131"/>
      <c r="M96" s="129"/>
      <c r="N96" s="129"/>
      <c r="O96" s="129"/>
      <c r="P96" s="129"/>
      <c r="Q96" s="129"/>
      <c r="R96" s="129"/>
      <c r="S96" s="129"/>
      <c r="T96" s="129"/>
      <c r="U96" s="129"/>
      <c r="V96" s="129"/>
      <c r="W96" s="129"/>
      <c r="X96" s="129"/>
      <c r="Y96" s="129"/>
      <c r="Z96" s="131"/>
      <c r="AA96" s="131"/>
      <c r="AB96" s="131"/>
      <c r="AC96" s="131"/>
      <c r="AD96" s="131"/>
      <c r="AE96" s="131"/>
      <c r="AF96" s="131"/>
      <c r="AG96" s="131"/>
      <c r="AH96" s="131"/>
      <c r="AI96" s="131"/>
      <c r="AJ96" s="131"/>
      <c r="AK96" s="131"/>
      <c r="AL96" s="131"/>
      <c r="AM96" s="131"/>
      <c r="AN96" s="131"/>
      <c r="AO96" s="131"/>
      <c r="AP96" s="131"/>
      <c r="AQ96" s="131"/>
      <c r="AR96" s="131"/>
      <c r="AS96" s="131"/>
      <c r="AT96" s="131"/>
      <c r="AU96" s="131"/>
      <c r="AV96" s="131"/>
      <c r="AW96" s="131"/>
      <c r="AX96" s="131"/>
    </row>
    <row r="97" spans="1:50" s="177" customFormat="1" ht="13.8" hidden="1" customHeight="1" x14ac:dyDescent="0.25">
      <c r="A97" s="131"/>
      <c r="B97" s="186"/>
      <c r="C97" s="187"/>
      <c r="D97" s="187"/>
      <c r="E97" s="187"/>
      <c r="F97" s="188"/>
      <c r="G97" s="62"/>
      <c r="H97" s="63"/>
      <c r="I97" s="64"/>
      <c r="J97" s="65"/>
      <c r="K97" s="176"/>
      <c r="L97" s="131"/>
      <c r="M97" s="129"/>
      <c r="N97" s="129"/>
      <c r="O97" s="129"/>
      <c r="P97" s="129"/>
      <c r="Q97" s="129"/>
      <c r="R97" s="129"/>
      <c r="S97" s="129"/>
      <c r="T97" s="129"/>
      <c r="U97" s="129"/>
      <c r="V97" s="129"/>
      <c r="W97" s="129"/>
      <c r="X97" s="129"/>
      <c r="Y97" s="129"/>
      <c r="Z97" s="131"/>
      <c r="AA97" s="131"/>
      <c r="AB97" s="131"/>
      <c r="AC97" s="131"/>
      <c r="AD97" s="131"/>
      <c r="AE97" s="131"/>
      <c r="AF97" s="131"/>
      <c r="AG97" s="131"/>
      <c r="AH97" s="131"/>
      <c r="AI97" s="131"/>
      <c r="AJ97" s="131"/>
      <c r="AK97" s="131"/>
      <c r="AL97" s="131"/>
      <c r="AM97" s="131"/>
      <c r="AN97" s="131"/>
      <c r="AO97" s="131"/>
      <c r="AP97" s="131"/>
      <c r="AQ97" s="131"/>
      <c r="AR97" s="131"/>
      <c r="AS97" s="131"/>
      <c r="AT97" s="131"/>
      <c r="AU97" s="131"/>
      <c r="AV97" s="131"/>
      <c r="AW97" s="131"/>
      <c r="AX97" s="131"/>
    </row>
    <row r="98" spans="1:50" s="177" customFormat="1" ht="13.8" hidden="1" customHeight="1" x14ac:dyDescent="0.25">
      <c r="A98" s="131"/>
      <c r="B98" s="189"/>
      <c r="C98" s="190"/>
      <c r="D98" s="190"/>
      <c r="E98" s="190"/>
      <c r="F98" s="191"/>
      <c r="G98" s="66"/>
      <c r="H98" s="67"/>
      <c r="I98" s="63"/>
      <c r="J98" s="68"/>
      <c r="K98" s="176"/>
      <c r="L98" s="131"/>
      <c r="M98" s="129"/>
      <c r="N98" s="129"/>
      <c r="O98" s="129"/>
      <c r="P98" s="129"/>
      <c r="Q98" s="129"/>
      <c r="R98" s="129"/>
      <c r="S98" s="129"/>
      <c r="T98" s="129"/>
      <c r="U98" s="129"/>
      <c r="V98" s="129"/>
      <c r="W98" s="129"/>
      <c r="X98" s="129"/>
      <c r="Y98" s="129"/>
      <c r="Z98" s="131"/>
      <c r="AA98" s="131"/>
      <c r="AB98" s="131"/>
      <c r="AC98" s="131"/>
      <c r="AD98" s="131"/>
      <c r="AE98" s="131"/>
      <c r="AF98" s="131"/>
      <c r="AG98" s="131"/>
      <c r="AH98" s="131"/>
      <c r="AI98" s="131"/>
      <c r="AJ98" s="131"/>
      <c r="AK98" s="131"/>
      <c r="AL98" s="131"/>
      <c r="AM98" s="131"/>
      <c r="AN98" s="131"/>
      <c r="AO98" s="131"/>
      <c r="AP98" s="131"/>
      <c r="AQ98" s="131"/>
      <c r="AR98" s="131"/>
      <c r="AS98" s="131"/>
      <c r="AT98" s="131"/>
      <c r="AU98" s="131"/>
      <c r="AV98" s="131"/>
      <c r="AW98" s="131"/>
      <c r="AX98" s="131"/>
    </row>
    <row r="99" spans="1:50" s="177" customFormat="1" ht="13.8" hidden="1" customHeight="1" x14ac:dyDescent="0.25">
      <c r="A99" s="131"/>
      <c r="B99" s="189"/>
      <c r="C99" s="190"/>
      <c r="D99" s="190"/>
      <c r="E99" s="190"/>
      <c r="F99" s="191"/>
      <c r="G99" s="66"/>
      <c r="H99" s="67"/>
      <c r="I99" s="67"/>
      <c r="J99" s="68"/>
      <c r="K99" s="176"/>
      <c r="L99" s="131"/>
      <c r="M99" s="129"/>
      <c r="N99" s="129"/>
      <c r="O99" s="129"/>
      <c r="P99" s="129"/>
      <c r="Q99" s="129"/>
      <c r="R99" s="129"/>
      <c r="S99" s="129"/>
      <c r="T99" s="129"/>
      <c r="U99" s="129"/>
      <c r="V99" s="129"/>
      <c r="W99" s="129"/>
      <c r="X99" s="129"/>
      <c r="Y99" s="129"/>
      <c r="Z99" s="131"/>
      <c r="AA99" s="131"/>
      <c r="AB99" s="131"/>
      <c r="AC99" s="131"/>
      <c r="AD99" s="131"/>
      <c r="AE99" s="131"/>
      <c r="AF99" s="131"/>
      <c r="AG99" s="131"/>
      <c r="AH99" s="131"/>
      <c r="AI99" s="131"/>
      <c r="AJ99" s="131"/>
      <c r="AK99" s="131"/>
      <c r="AL99" s="131"/>
      <c r="AM99" s="131"/>
      <c r="AN99" s="131"/>
      <c r="AO99" s="131"/>
      <c r="AP99" s="131"/>
      <c r="AQ99" s="131"/>
      <c r="AR99" s="131"/>
      <c r="AS99" s="131"/>
      <c r="AT99" s="131"/>
      <c r="AU99" s="131"/>
      <c r="AV99" s="131"/>
      <c r="AW99" s="131"/>
      <c r="AX99" s="131"/>
    </row>
    <row r="100" spans="1:50" s="177" customFormat="1" ht="13.8" hidden="1" customHeight="1" thickBot="1" x14ac:dyDescent="0.3">
      <c r="A100" s="131"/>
      <c r="B100" s="192"/>
      <c r="C100" s="193"/>
      <c r="D100" s="193"/>
      <c r="E100" s="193"/>
      <c r="F100" s="194"/>
      <c r="G100" s="69"/>
      <c r="H100" s="70"/>
      <c r="I100" s="70"/>
      <c r="J100" s="71"/>
      <c r="K100" s="176"/>
      <c r="L100" s="131"/>
      <c r="M100" s="129"/>
      <c r="N100" s="129"/>
      <c r="O100" s="129"/>
      <c r="P100" s="129"/>
      <c r="Q100" s="129"/>
      <c r="R100" s="129"/>
      <c r="S100" s="129"/>
      <c r="T100" s="129"/>
      <c r="U100" s="129"/>
      <c r="V100" s="129"/>
      <c r="W100" s="129"/>
      <c r="X100" s="129"/>
      <c r="Y100" s="129"/>
      <c r="Z100" s="131"/>
      <c r="AA100" s="131"/>
      <c r="AB100" s="131"/>
      <c r="AC100" s="131"/>
      <c r="AD100" s="131"/>
      <c r="AE100" s="131"/>
      <c r="AF100" s="131"/>
      <c r="AG100" s="131"/>
      <c r="AH100" s="131"/>
      <c r="AI100" s="131"/>
      <c r="AJ100" s="131"/>
      <c r="AK100" s="131"/>
      <c r="AL100" s="131"/>
      <c r="AM100" s="131"/>
      <c r="AN100" s="131"/>
      <c r="AO100" s="131"/>
      <c r="AP100" s="131"/>
      <c r="AQ100" s="131"/>
      <c r="AR100" s="131"/>
      <c r="AS100" s="131"/>
      <c r="AT100" s="131"/>
      <c r="AU100" s="131"/>
      <c r="AV100" s="131"/>
      <c r="AW100" s="131"/>
      <c r="AX100" s="131"/>
    </row>
    <row r="101" spans="1:50" s="177" customFormat="1" ht="13.8" hidden="1" customHeight="1" x14ac:dyDescent="0.25">
      <c r="A101" s="131"/>
      <c r="B101" s="183">
        <f>B96+1</f>
        <v>19</v>
      </c>
      <c r="C101" s="184">
        <f>C96+F101</f>
        <v>-9610</v>
      </c>
      <c r="D101" s="57"/>
      <c r="E101" s="58"/>
      <c r="F101" s="185">
        <f>SUM(G102:G105)</f>
        <v>0</v>
      </c>
      <c r="G101" s="59"/>
      <c r="H101" s="60"/>
      <c r="I101" s="60"/>
      <c r="J101" s="61"/>
      <c r="K101" s="176"/>
      <c r="L101" s="131"/>
      <c r="M101" s="129"/>
      <c r="N101" s="129"/>
      <c r="O101" s="129"/>
      <c r="P101" s="129"/>
      <c r="Q101" s="129"/>
      <c r="R101" s="129"/>
      <c r="S101" s="129"/>
      <c r="T101" s="129"/>
      <c r="U101" s="129"/>
      <c r="V101" s="129"/>
      <c r="W101" s="129"/>
      <c r="X101" s="129"/>
      <c r="Y101" s="129"/>
      <c r="Z101" s="131"/>
      <c r="AA101" s="131"/>
      <c r="AB101" s="131"/>
      <c r="AC101" s="131"/>
      <c r="AD101" s="131"/>
      <c r="AE101" s="131"/>
      <c r="AF101" s="131"/>
      <c r="AG101" s="131"/>
      <c r="AH101" s="131"/>
      <c r="AI101" s="131"/>
      <c r="AJ101" s="131"/>
      <c r="AK101" s="131"/>
      <c r="AL101" s="131"/>
      <c r="AM101" s="131"/>
      <c r="AN101" s="131"/>
      <c r="AO101" s="131"/>
      <c r="AP101" s="131"/>
      <c r="AQ101" s="131"/>
      <c r="AR101" s="131"/>
      <c r="AS101" s="131"/>
      <c r="AT101" s="131"/>
      <c r="AU101" s="131"/>
      <c r="AV101" s="131"/>
      <c r="AW101" s="131"/>
      <c r="AX101" s="131"/>
    </row>
    <row r="102" spans="1:50" s="177" customFormat="1" ht="13.8" hidden="1" customHeight="1" x14ac:dyDescent="0.25">
      <c r="A102" s="131"/>
      <c r="B102" s="186"/>
      <c r="C102" s="187"/>
      <c r="D102" s="187"/>
      <c r="E102" s="187"/>
      <c r="F102" s="188"/>
      <c r="G102" s="62"/>
      <c r="H102" s="63"/>
      <c r="I102" s="64"/>
      <c r="J102" s="65"/>
      <c r="K102" s="176"/>
      <c r="L102" s="131"/>
      <c r="M102" s="129"/>
      <c r="N102" s="129"/>
      <c r="O102" s="129"/>
      <c r="P102" s="129"/>
      <c r="Q102" s="129"/>
      <c r="R102" s="129"/>
      <c r="S102" s="129"/>
      <c r="T102" s="129"/>
      <c r="U102" s="129"/>
      <c r="V102" s="129"/>
      <c r="W102" s="129"/>
      <c r="X102" s="129"/>
      <c r="Y102" s="129"/>
      <c r="Z102" s="131"/>
      <c r="AA102" s="131"/>
      <c r="AB102" s="131"/>
      <c r="AC102" s="131"/>
      <c r="AD102" s="131"/>
      <c r="AE102" s="131"/>
      <c r="AF102" s="131"/>
      <c r="AG102" s="131"/>
      <c r="AH102" s="131"/>
      <c r="AI102" s="131"/>
      <c r="AJ102" s="131"/>
      <c r="AK102" s="131"/>
      <c r="AL102" s="131"/>
      <c r="AM102" s="131"/>
      <c r="AN102" s="131"/>
      <c r="AO102" s="131"/>
      <c r="AP102" s="131"/>
      <c r="AQ102" s="131"/>
      <c r="AR102" s="131"/>
      <c r="AS102" s="131"/>
      <c r="AT102" s="131"/>
      <c r="AU102" s="131"/>
      <c r="AV102" s="131"/>
      <c r="AW102" s="131"/>
      <c r="AX102" s="131"/>
    </row>
    <row r="103" spans="1:50" s="177" customFormat="1" ht="13.8" hidden="1" customHeight="1" x14ac:dyDescent="0.25">
      <c r="A103" s="131"/>
      <c r="B103" s="189"/>
      <c r="C103" s="190"/>
      <c r="D103" s="190"/>
      <c r="E103" s="190"/>
      <c r="F103" s="191"/>
      <c r="G103" s="66"/>
      <c r="H103" s="67"/>
      <c r="I103" s="63"/>
      <c r="J103" s="68"/>
      <c r="K103" s="176"/>
      <c r="L103" s="131"/>
      <c r="M103" s="129"/>
      <c r="N103" s="129"/>
      <c r="O103" s="129"/>
      <c r="P103" s="129"/>
      <c r="Q103" s="129"/>
      <c r="R103" s="129"/>
      <c r="S103" s="129"/>
      <c r="T103" s="129"/>
      <c r="U103" s="129"/>
      <c r="V103" s="129"/>
      <c r="W103" s="129"/>
      <c r="X103" s="129"/>
      <c r="Y103" s="129"/>
      <c r="Z103" s="131"/>
      <c r="AA103" s="131"/>
      <c r="AB103" s="131"/>
      <c r="AC103" s="131"/>
      <c r="AD103" s="131"/>
      <c r="AE103" s="131"/>
      <c r="AF103" s="131"/>
      <c r="AG103" s="131"/>
      <c r="AH103" s="131"/>
      <c r="AI103" s="131"/>
      <c r="AJ103" s="131"/>
      <c r="AK103" s="131"/>
      <c r="AL103" s="131"/>
      <c r="AM103" s="131"/>
      <c r="AN103" s="131"/>
      <c r="AO103" s="131"/>
      <c r="AP103" s="131"/>
      <c r="AQ103" s="131"/>
      <c r="AR103" s="131"/>
      <c r="AS103" s="131"/>
      <c r="AT103" s="131"/>
      <c r="AU103" s="131"/>
      <c r="AV103" s="131"/>
      <c r="AW103" s="131"/>
      <c r="AX103" s="131"/>
    </row>
    <row r="104" spans="1:50" s="177" customFormat="1" ht="13.8" hidden="1" customHeight="1" x14ac:dyDescent="0.25">
      <c r="A104" s="131"/>
      <c r="B104" s="189"/>
      <c r="C104" s="190"/>
      <c r="D104" s="190"/>
      <c r="E104" s="190"/>
      <c r="F104" s="191"/>
      <c r="G104" s="66"/>
      <c r="H104" s="67"/>
      <c r="I104" s="67"/>
      <c r="J104" s="68"/>
      <c r="K104" s="176"/>
      <c r="L104" s="131"/>
      <c r="M104" s="129"/>
      <c r="N104" s="129"/>
      <c r="O104" s="129"/>
      <c r="P104" s="129"/>
      <c r="Q104" s="129"/>
      <c r="R104" s="129"/>
      <c r="S104" s="129"/>
      <c r="T104" s="129"/>
      <c r="U104" s="129"/>
      <c r="V104" s="129"/>
      <c r="W104" s="129"/>
      <c r="X104" s="129"/>
      <c r="Y104" s="129"/>
      <c r="Z104" s="131"/>
      <c r="AA104" s="131"/>
      <c r="AB104" s="131"/>
      <c r="AC104" s="131"/>
      <c r="AD104" s="131"/>
      <c r="AE104" s="131"/>
      <c r="AF104" s="131"/>
      <c r="AG104" s="131"/>
      <c r="AH104" s="131"/>
      <c r="AI104" s="131"/>
      <c r="AJ104" s="131"/>
      <c r="AK104" s="131"/>
      <c r="AL104" s="131"/>
      <c r="AM104" s="131"/>
      <c r="AN104" s="131"/>
      <c r="AO104" s="131"/>
      <c r="AP104" s="131"/>
      <c r="AQ104" s="131"/>
      <c r="AR104" s="131"/>
      <c r="AS104" s="131"/>
      <c r="AT104" s="131"/>
      <c r="AU104" s="131"/>
      <c r="AV104" s="131"/>
      <c r="AW104" s="131"/>
      <c r="AX104" s="131"/>
    </row>
    <row r="105" spans="1:50" s="177" customFormat="1" ht="13.8" hidden="1" customHeight="1" thickBot="1" x14ac:dyDescent="0.3">
      <c r="A105" s="131"/>
      <c r="B105" s="192"/>
      <c r="C105" s="193"/>
      <c r="D105" s="193"/>
      <c r="E105" s="193"/>
      <c r="F105" s="194"/>
      <c r="G105" s="69"/>
      <c r="H105" s="70"/>
      <c r="I105" s="70"/>
      <c r="J105" s="71"/>
      <c r="K105" s="176"/>
      <c r="L105" s="131"/>
      <c r="M105" s="129"/>
      <c r="N105" s="129"/>
      <c r="O105" s="129"/>
      <c r="P105" s="129"/>
      <c r="Q105" s="129"/>
      <c r="R105" s="129"/>
      <c r="S105" s="129"/>
      <c r="T105" s="129"/>
      <c r="U105" s="129"/>
      <c r="V105" s="129"/>
      <c r="W105" s="129"/>
      <c r="X105" s="129"/>
      <c r="Y105" s="129"/>
      <c r="Z105" s="131"/>
      <c r="AA105" s="131"/>
      <c r="AB105" s="131"/>
      <c r="AC105" s="131"/>
      <c r="AD105" s="131"/>
      <c r="AE105" s="131"/>
      <c r="AF105" s="131"/>
      <c r="AG105" s="131"/>
      <c r="AH105" s="131"/>
      <c r="AI105" s="131"/>
      <c r="AJ105" s="131"/>
      <c r="AK105" s="131"/>
      <c r="AL105" s="131"/>
      <c r="AM105" s="131"/>
      <c r="AN105" s="131"/>
      <c r="AO105" s="131"/>
      <c r="AP105" s="131"/>
      <c r="AQ105" s="131"/>
      <c r="AR105" s="131"/>
      <c r="AS105" s="131"/>
      <c r="AT105" s="131"/>
      <c r="AU105" s="131"/>
      <c r="AV105" s="131"/>
      <c r="AW105" s="131"/>
      <c r="AX105" s="131"/>
    </row>
    <row r="106" spans="1:50" s="177" customFormat="1" ht="13.8" hidden="1" customHeight="1" x14ac:dyDescent="0.25">
      <c r="A106" s="131"/>
      <c r="B106" s="183">
        <f>B101+1</f>
        <v>20</v>
      </c>
      <c r="C106" s="184">
        <f>C101+F106</f>
        <v>-9610</v>
      </c>
      <c r="D106" s="57"/>
      <c r="E106" s="58"/>
      <c r="F106" s="185">
        <f>SUM(G107:G110)</f>
        <v>0</v>
      </c>
      <c r="G106" s="59"/>
      <c r="H106" s="60"/>
      <c r="I106" s="60"/>
      <c r="J106" s="61"/>
      <c r="K106" s="176"/>
      <c r="L106" s="131"/>
      <c r="M106" s="129"/>
      <c r="N106" s="129"/>
      <c r="O106" s="129"/>
      <c r="P106" s="129"/>
      <c r="Q106" s="129"/>
      <c r="R106" s="129"/>
      <c r="S106" s="129"/>
      <c r="T106" s="129"/>
      <c r="U106" s="129"/>
      <c r="V106" s="129"/>
      <c r="W106" s="129"/>
      <c r="X106" s="129"/>
      <c r="Y106" s="129"/>
      <c r="Z106" s="131"/>
      <c r="AA106" s="131"/>
      <c r="AB106" s="131"/>
      <c r="AC106" s="131"/>
      <c r="AD106" s="131"/>
      <c r="AE106" s="131"/>
      <c r="AF106" s="131"/>
      <c r="AG106" s="131"/>
      <c r="AH106" s="131"/>
      <c r="AI106" s="131"/>
      <c r="AJ106" s="131"/>
      <c r="AK106" s="131"/>
      <c r="AL106" s="131"/>
      <c r="AM106" s="131"/>
      <c r="AN106" s="131"/>
      <c r="AO106" s="131"/>
      <c r="AP106" s="131"/>
      <c r="AQ106" s="131"/>
      <c r="AR106" s="131"/>
      <c r="AS106" s="131"/>
      <c r="AT106" s="131"/>
      <c r="AU106" s="131"/>
      <c r="AV106" s="131"/>
      <c r="AW106" s="131"/>
      <c r="AX106" s="131"/>
    </row>
    <row r="107" spans="1:50" s="177" customFormat="1" ht="13.8" hidden="1" customHeight="1" x14ac:dyDescent="0.25">
      <c r="A107" s="131"/>
      <c r="B107" s="186"/>
      <c r="C107" s="187"/>
      <c r="D107" s="187"/>
      <c r="E107" s="187"/>
      <c r="F107" s="188"/>
      <c r="G107" s="62"/>
      <c r="H107" s="63"/>
      <c r="I107" s="64"/>
      <c r="J107" s="65"/>
      <c r="K107" s="176"/>
      <c r="L107" s="131"/>
      <c r="M107" s="129"/>
      <c r="N107" s="129"/>
      <c r="O107" s="129"/>
      <c r="P107" s="129"/>
      <c r="Q107" s="129"/>
      <c r="R107" s="129"/>
      <c r="S107" s="129"/>
      <c r="T107" s="129"/>
      <c r="U107" s="129"/>
      <c r="V107" s="129"/>
      <c r="W107" s="129"/>
      <c r="X107" s="129"/>
      <c r="Y107" s="129"/>
      <c r="Z107" s="131"/>
      <c r="AA107" s="131"/>
      <c r="AB107" s="131"/>
      <c r="AC107" s="131"/>
      <c r="AD107" s="131"/>
      <c r="AE107" s="131"/>
      <c r="AF107" s="131"/>
      <c r="AG107" s="131"/>
      <c r="AH107" s="131"/>
      <c r="AI107" s="131"/>
      <c r="AJ107" s="131"/>
      <c r="AK107" s="131"/>
      <c r="AL107" s="131"/>
      <c r="AM107" s="131"/>
      <c r="AN107" s="131"/>
      <c r="AO107" s="131"/>
      <c r="AP107" s="131"/>
      <c r="AQ107" s="131"/>
      <c r="AR107" s="131"/>
      <c r="AS107" s="131"/>
      <c r="AT107" s="131"/>
      <c r="AU107" s="131"/>
      <c r="AV107" s="131"/>
      <c r="AW107" s="131"/>
      <c r="AX107" s="131"/>
    </row>
    <row r="108" spans="1:50" s="177" customFormat="1" ht="13.8" hidden="1" customHeight="1" x14ac:dyDescent="0.25">
      <c r="A108" s="131"/>
      <c r="B108" s="189"/>
      <c r="C108" s="190"/>
      <c r="D108" s="190"/>
      <c r="E108" s="190"/>
      <c r="F108" s="191"/>
      <c r="G108" s="66"/>
      <c r="H108" s="67"/>
      <c r="I108" s="63"/>
      <c r="J108" s="68"/>
      <c r="K108" s="176"/>
      <c r="L108" s="131"/>
      <c r="M108" s="129"/>
      <c r="N108" s="129"/>
      <c r="O108" s="129"/>
      <c r="P108" s="129"/>
      <c r="Q108" s="129"/>
      <c r="R108" s="129"/>
      <c r="S108" s="129"/>
      <c r="T108" s="129"/>
      <c r="U108" s="129"/>
      <c r="V108" s="129"/>
      <c r="W108" s="129"/>
      <c r="X108" s="129"/>
      <c r="Y108" s="129"/>
      <c r="Z108" s="131"/>
      <c r="AA108" s="131"/>
      <c r="AB108" s="131"/>
      <c r="AC108" s="131"/>
      <c r="AD108" s="131"/>
      <c r="AE108" s="131"/>
      <c r="AF108" s="131"/>
      <c r="AG108" s="131"/>
      <c r="AH108" s="131"/>
      <c r="AI108" s="131"/>
      <c r="AJ108" s="131"/>
      <c r="AK108" s="131"/>
      <c r="AL108" s="131"/>
      <c r="AM108" s="131"/>
      <c r="AN108" s="131"/>
      <c r="AO108" s="131"/>
      <c r="AP108" s="131"/>
      <c r="AQ108" s="131"/>
      <c r="AR108" s="131"/>
      <c r="AS108" s="131"/>
      <c r="AT108" s="131"/>
      <c r="AU108" s="131"/>
      <c r="AV108" s="131"/>
      <c r="AW108" s="131"/>
      <c r="AX108" s="131"/>
    </row>
    <row r="109" spans="1:50" s="177" customFormat="1" ht="13.8" hidden="1" customHeight="1" x14ac:dyDescent="0.25">
      <c r="A109" s="131"/>
      <c r="B109" s="189"/>
      <c r="C109" s="190"/>
      <c r="D109" s="190"/>
      <c r="E109" s="190"/>
      <c r="F109" s="191"/>
      <c r="G109" s="66"/>
      <c r="H109" s="67"/>
      <c r="I109" s="67"/>
      <c r="J109" s="68"/>
      <c r="K109" s="176"/>
      <c r="L109" s="131"/>
      <c r="M109" s="129"/>
      <c r="N109" s="129"/>
      <c r="O109" s="129"/>
      <c r="P109" s="129"/>
      <c r="Q109" s="129"/>
      <c r="R109" s="129"/>
      <c r="S109" s="129"/>
      <c r="T109" s="129"/>
      <c r="U109" s="129"/>
      <c r="V109" s="129"/>
      <c r="W109" s="129"/>
      <c r="X109" s="129"/>
      <c r="Y109" s="129"/>
      <c r="Z109" s="131"/>
      <c r="AA109" s="131"/>
      <c r="AB109" s="131"/>
      <c r="AC109" s="131"/>
      <c r="AD109" s="131"/>
      <c r="AE109" s="131"/>
      <c r="AF109" s="131"/>
      <c r="AG109" s="131"/>
      <c r="AH109" s="131"/>
      <c r="AI109" s="131"/>
      <c r="AJ109" s="131"/>
      <c r="AK109" s="131"/>
      <c r="AL109" s="131"/>
      <c r="AM109" s="131"/>
      <c r="AN109" s="131"/>
      <c r="AO109" s="131"/>
      <c r="AP109" s="131"/>
      <c r="AQ109" s="131"/>
      <c r="AR109" s="131"/>
      <c r="AS109" s="131"/>
      <c r="AT109" s="131"/>
      <c r="AU109" s="131"/>
      <c r="AV109" s="131"/>
      <c r="AW109" s="131"/>
      <c r="AX109" s="131"/>
    </row>
    <row r="110" spans="1:50" s="177" customFormat="1" ht="13.8" hidden="1" customHeight="1" thickBot="1" x14ac:dyDescent="0.3">
      <c r="A110" s="131"/>
      <c r="B110" s="192"/>
      <c r="C110" s="193"/>
      <c r="D110" s="193"/>
      <c r="E110" s="193"/>
      <c r="F110" s="194"/>
      <c r="G110" s="69"/>
      <c r="H110" s="70"/>
      <c r="I110" s="70"/>
      <c r="J110" s="71"/>
      <c r="K110" s="176"/>
      <c r="L110" s="131"/>
      <c r="M110" s="129"/>
      <c r="N110" s="129"/>
      <c r="O110" s="129"/>
      <c r="P110" s="129"/>
      <c r="Q110" s="129"/>
      <c r="R110" s="129"/>
      <c r="S110" s="129"/>
      <c r="T110" s="129"/>
      <c r="U110" s="129"/>
      <c r="V110" s="129"/>
      <c r="W110" s="129"/>
      <c r="X110" s="129"/>
      <c r="Y110" s="129"/>
      <c r="Z110" s="131"/>
      <c r="AA110" s="131"/>
      <c r="AB110" s="131"/>
      <c r="AC110" s="131"/>
      <c r="AD110" s="131"/>
      <c r="AE110" s="131"/>
      <c r="AF110" s="131"/>
      <c r="AG110" s="131"/>
      <c r="AH110" s="131"/>
      <c r="AI110" s="131"/>
      <c r="AJ110" s="131"/>
      <c r="AK110" s="131"/>
      <c r="AL110" s="131"/>
      <c r="AM110" s="131"/>
      <c r="AN110" s="131"/>
      <c r="AO110" s="131"/>
      <c r="AP110" s="131"/>
      <c r="AQ110" s="131"/>
      <c r="AR110" s="131"/>
      <c r="AS110" s="131"/>
      <c r="AT110" s="131"/>
      <c r="AU110" s="131"/>
      <c r="AV110" s="131"/>
      <c r="AW110" s="131"/>
      <c r="AX110" s="131"/>
    </row>
    <row r="111" spans="1:50" s="177" customFormat="1" ht="13.8" hidden="1" customHeight="1" x14ac:dyDescent="0.25">
      <c r="A111" s="131"/>
      <c r="B111" s="183">
        <f>B106+1</f>
        <v>21</v>
      </c>
      <c r="C111" s="184">
        <f>C106+F111</f>
        <v>-9610</v>
      </c>
      <c r="D111" s="57"/>
      <c r="E111" s="58"/>
      <c r="F111" s="185">
        <f>SUM(G112:G115)</f>
        <v>0</v>
      </c>
      <c r="G111" s="59"/>
      <c r="H111" s="60"/>
      <c r="I111" s="60"/>
      <c r="J111" s="61"/>
      <c r="K111" s="176"/>
      <c r="L111" s="131"/>
      <c r="M111" s="129"/>
      <c r="N111" s="129"/>
      <c r="O111" s="129"/>
      <c r="P111" s="129"/>
      <c r="Q111" s="129"/>
      <c r="R111" s="129"/>
      <c r="S111" s="129"/>
      <c r="T111" s="129"/>
      <c r="U111" s="129"/>
      <c r="V111" s="129"/>
      <c r="W111" s="129"/>
      <c r="X111" s="129"/>
      <c r="Y111" s="129"/>
      <c r="Z111" s="131"/>
      <c r="AA111" s="131"/>
      <c r="AB111" s="131"/>
      <c r="AC111" s="131"/>
      <c r="AD111" s="131"/>
      <c r="AE111" s="131"/>
      <c r="AF111" s="131"/>
      <c r="AG111" s="131"/>
      <c r="AH111" s="131"/>
      <c r="AI111" s="131"/>
      <c r="AJ111" s="131"/>
      <c r="AK111" s="131"/>
      <c r="AL111" s="131"/>
      <c r="AM111" s="131"/>
      <c r="AN111" s="131"/>
      <c r="AO111" s="131"/>
      <c r="AP111" s="131"/>
      <c r="AQ111" s="131"/>
      <c r="AR111" s="131"/>
      <c r="AS111" s="131"/>
      <c r="AT111" s="131"/>
      <c r="AU111" s="131"/>
      <c r="AV111" s="131"/>
      <c r="AW111" s="131"/>
      <c r="AX111" s="131"/>
    </row>
    <row r="112" spans="1:50" s="177" customFormat="1" ht="13.8" hidden="1" customHeight="1" x14ac:dyDescent="0.25">
      <c r="A112" s="131"/>
      <c r="B112" s="186"/>
      <c r="C112" s="187"/>
      <c r="D112" s="187"/>
      <c r="E112" s="187"/>
      <c r="F112" s="188"/>
      <c r="G112" s="62"/>
      <c r="H112" s="63"/>
      <c r="I112" s="64"/>
      <c r="J112" s="65"/>
      <c r="K112" s="176"/>
      <c r="L112" s="131"/>
      <c r="M112" s="129"/>
      <c r="N112" s="129"/>
      <c r="O112" s="129"/>
      <c r="P112" s="129"/>
      <c r="Q112" s="129"/>
      <c r="R112" s="129"/>
      <c r="S112" s="129"/>
      <c r="T112" s="129"/>
      <c r="U112" s="129"/>
      <c r="V112" s="129"/>
      <c r="W112" s="129"/>
      <c r="X112" s="129"/>
      <c r="Y112" s="129"/>
      <c r="Z112" s="131"/>
      <c r="AA112" s="131"/>
      <c r="AB112" s="131"/>
      <c r="AC112" s="131"/>
      <c r="AD112" s="131"/>
      <c r="AE112" s="131"/>
      <c r="AF112" s="131"/>
      <c r="AG112" s="131"/>
      <c r="AH112" s="131"/>
      <c r="AI112" s="131"/>
      <c r="AJ112" s="131"/>
      <c r="AK112" s="131"/>
      <c r="AL112" s="131"/>
      <c r="AM112" s="131"/>
      <c r="AN112" s="131"/>
      <c r="AO112" s="131"/>
      <c r="AP112" s="131"/>
      <c r="AQ112" s="131"/>
      <c r="AR112" s="131"/>
      <c r="AS112" s="131"/>
      <c r="AT112" s="131"/>
      <c r="AU112" s="131"/>
      <c r="AV112" s="131"/>
      <c r="AW112" s="131"/>
      <c r="AX112" s="131"/>
    </row>
    <row r="113" spans="1:50" s="177" customFormat="1" ht="13.8" hidden="1" customHeight="1" x14ac:dyDescent="0.25">
      <c r="A113" s="131"/>
      <c r="B113" s="189"/>
      <c r="C113" s="190"/>
      <c r="D113" s="190"/>
      <c r="E113" s="190"/>
      <c r="F113" s="191"/>
      <c r="G113" s="66"/>
      <c r="H113" s="67"/>
      <c r="I113" s="63"/>
      <c r="J113" s="68"/>
      <c r="K113" s="176"/>
      <c r="L113" s="131"/>
      <c r="M113" s="129"/>
      <c r="N113" s="129"/>
      <c r="O113" s="129"/>
      <c r="P113" s="129"/>
      <c r="Q113" s="129"/>
      <c r="R113" s="129"/>
      <c r="S113" s="129"/>
      <c r="T113" s="129"/>
      <c r="U113" s="129"/>
      <c r="V113" s="129"/>
      <c r="W113" s="129"/>
      <c r="X113" s="129"/>
      <c r="Y113" s="129"/>
      <c r="Z113" s="131"/>
      <c r="AA113" s="131"/>
      <c r="AB113" s="131"/>
      <c r="AC113" s="131"/>
      <c r="AD113" s="131"/>
      <c r="AE113" s="131"/>
      <c r="AF113" s="131"/>
      <c r="AG113" s="131"/>
      <c r="AH113" s="131"/>
      <c r="AI113" s="131"/>
      <c r="AJ113" s="131"/>
      <c r="AK113" s="131"/>
      <c r="AL113" s="131"/>
      <c r="AM113" s="131"/>
      <c r="AN113" s="131"/>
      <c r="AO113" s="131"/>
      <c r="AP113" s="131"/>
      <c r="AQ113" s="131"/>
      <c r="AR113" s="131"/>
      <c r="AS113" s="131"/>
      <c r="AT113" s="131"/>
      <c r="AU113" s="131"/>
      <c r="AV113" s="131"/>
      <c r="AW113" s="131"/>
      <c r="AX113" s="131"/>
    </row>
    <row r="114" spans="1:50" s="177" customFormat="1" ht="13.8" hidden="1" customHeight="1" x14ac:dyDescent="0.25">
      <c r="A114" s="131"/>
      <c r="B114" s="189"/>
      <c r="C114" s="190"/>
      <c r="D114" s="190"/>
      <c r="E114" s="190"/>
      <c r="F114" s="191"/>
      <c r="G114" s="66"/>
      <c r="H114" s="67"/>
      <c r="I114" s="67"/>
      <c r="J114" s="68"/>
      <c r="K114" s="176"/>
      <c r="L114" s="131"/>
      <c r="M114" s="129"/>
      <c r="N114" s="129"/>
      <c r="O114" s="129"/>
      <c r="P114" s="129"/>
      <c r="Q114" s="129"/>
      <c r="R114" s="129"/>
      <c r="S114" s="129"/>
      <c r="T114" s="129"/>
      <c r="U114" s="129"/>
      <c r="V114" s="129"/>
      <c r="W114" s="129"/>
      <c r="X114" s="129"/>
      <c r="Y114" s="129"/>
      <c r="Z114" s="131"/>
      <c r="AA114" s="131"/>
      <c r="AB114" s="131"/>
      <c r="AC114" s="131"/>
      <c r="AD114" s="131"/>
      <c r="AE114" s="131"/>
      <c r="AF114" s="131"/>
      <c r="AG114" s="131"/>
      <c r="AH114" s="131"/>
      <c r="AI114" s="131"/>
      <c r="AJ114" s="131"/>
      <c r="AK114" s="131"/>
      <c r="AL114" s="131"/>
      <c r="AM114" s="131"/>
      <c r="AN114" s="131"/>
      <c r="AO114" s="131"/>
      <c r="AP114" s="131"/>
      <c r="AQ114" s="131"/>
      <c r="AR114" s="131"/>
      <c r="AS114" s="131"/>
      <c r="AT114" s="131"/>
      <c r="AU114" s="131"/>
      <c r="AV114" s="131"/>
      <c r="AW114" s="131"/>
      <c r="AX114" s="131"/>
    </row>
    <row r="115" spans="1:50" s="177" customFormat="1" ht="13.8" hidden="1" customHeight="1" thickBot="1" x14ac:dyDescent="0.3">
      <c r="A115" s="131"/>
      <c r="B115" s="192"/>
      <c r="C115" s="193"/>
      <c r="D115" s="193"/>
      <c r="E115" s="193"/>
      <c r="F115" s="194"/>
      <c r="G115" s="69"/>
      <c r="H115" s="70"/>
      <c r="I115" s="70"/>
      <c r="J115" s="71"/>
      <c r="K115" s="176"/>
      <c r="L115" s="131"/>
      <c r="M115" s="129"/>
      <c r="N115" s="129"/>
      <c r="O115" s="129"/>
      <c r="P115" s="129"/>
      <c r="Q115" s="129"/>
      <c r="R115" s="129"/>
      <c r="S115" s="129"/>
      <c r="T115" s="129"/>
      <c r="U115" s="129"/>
      <c r="V115" s="129"/>
      <c r="W115" s="129"/>
      <c r="X115" s="129"/>
      <c r="Y115" s="129"/>
      <c r="Z115" s="131"/>
      <c r="AA115" s="131"/>
      <c r="AB115" s="131"/>
      <c r="AC115" s="131"/>
      <c r="AD115" s="131"/>
      <c r="AE115" s="131"/>
      <c r="AF115" s="131"/>
      <c r="AG115" s="131"/>
      <c r="AH115" s="131"/>
      <c r="AI115" s="131"/>
      <c r="AJ115" s="131"/>
      <c r="AK115" s="131"/>
      <c r="AL115" s="131"/>
      <c r="AM115" s="131"/>
      <c r="AN115" s="131"/>
      <c r="AO115" s="131"/>
      <c r="AP115" s="131"/>
      <c r="AQ115" s="131"/>
      <c r="AR115" s="131"/>
      <c r="AS115" s="131"/>
      <c r="AT115" s="131"/>
      <c r="AU115" s="131"/>
      <c r="AV115" s="131"/>
      <c r="AW115" s="131"/>
      <c r="AX115" s="131"/>
    </row>
    <row r="116" spans="1:50" s="177" customFormat="1" ht="13.8" hidden="1" customHeight="1" x14ac:dyDescent="0.25">
      <c r="A116" s="131"/>
      <c r="B116" s="183">
        <f>B111+1</f>
        <v>22</v>
      </c>
      <c r="C116" s="184">
        <f>C111+F116</f>
        <v>-9610</v>
      </c>
      <c r="D116" s="57"/>
      <c r="E116" s="58"/>
      <c r="F116" s="185">
        <f>SUM(G117:G120)</f>
        <v>0</v>
      </c>
      <c r="G116" s="59"/>
      <c r="H116" s="60"/>
      <c r="I116" s="60"/>
      <c r="J116" s="61"/>
      <c r="K116" s="176"/>
      <c r="L116" s="131"/>
      <c r="M116" s="129"/>
      <c r="N116" s="129"/>
      <c r="O116" s="129"/>
      <c r="P116" s="129"/>
      <c r="Q116" s="129"/>
      <c r="R116" s="129"/>
      <c r="S116" s="129"/>
      <c r="T116" s="129"/>
      <c r="U116" s="129"/>
      <c r="V116" s="129"/>
      <c r="W116" s="129"/>
      <c r="X116" s="129"/>
      <c r="Y116" s="129"/>
      <c r="Z116" s="131"/>
      <c r="AA116" s="131"/>
      <c r="AB116" s="131"/>
      <c r="AC116" s="131"/>
      <c r="AD116" s="131"/>
      <c r="AE116" s="131"/>
      <c r="AF116" s="131"/>
      <c r="AG116" s="131"/>
      <c r="AH116" s="131"/>
      <c r="AI116" s="131"/>
      <c r="AJ116" s="131"/>
      <c r="AK116" s="131"/>
      <c r="AL116" s="131"/>
      <c r="AM116" s="131"/>
      <c r="AN116" s="131"/>
      <c r="AO116" s="131"/>
      <c r="AP116" s="131"/>
      <c r="AQ116" s="131"/>
      <c r="AR116" s="131"/>
      <c r="AS116" s="131"/>
      <c r="AT116" s="131"/>
      <c r="AU116" s="131"/>
      <c r="AV116" s="131"/>
      <c r="AW116" s="131"/>
      <c r="AX116" s="131"/>
    </row>
    <row r="117" spans="1:50" s="177" customFormat="1" ht="13.8" hidden="1" customHeight="1" x14ac:dyDescent="0.25">
      <c r="A117" s="131"/>
      <c r="B117" s="186"/>
      <c r="C117" s="187"/>
      <c r="D117" s="187"/>
      <c r="E117" s="187"/>
      <c r="F117" s="188"/>
      <c r="G117" s="62"/>
      <c r="H117" s="63"/>
      <c r="I117" s="64"/>
      <c r="J117" s="65"/>
      <c r="K117" s="176"/>
      <c r="L117" s="131"/>
      <c r="M117" s="129"/>
      <c r="N117" s="129"/>
      <c r="O117" s="129"/>
      <c r="P117" s="129"/>
      <c r="Q117" s="129"/>
      <c r="R117" s="129"/>
      <c r="S117" s="129"/>
      <c r="T117" s="129"/>
      <c r="U117" s="129"/>
      <c r="V117" s="129"/>
      <c r="W117" s="129"/>
      <c r="X117" s="129"/>
      <c r="Y117" s="129"/>
      <c r="Z117" s="131"/>
      <c r="AA117" s="131"/>
      <c r="AB117" s="131"/>
      <c r="AC117" s="131"/>
      <c r="AD117" s="131"/>
      <c r="AE117" s="131"/>
      <c r="AF117" s="131"/>
      <c r="AG117" s="131"/>
      <c r="AH117" s="131"/>
      <c r="AI117" s="131"/>
      <c r="AJ117" s="131"/>
      <c r="AK117" s="131"/>
      <c r="AL117" s="131"/>
      <c r="AM117" s="131"/>
      <c r="AN117" s="131"/>
      <c r="AO117" s="131"/>
      <c r="AP117" s="131"/>
      <c r="AQ117" s="131"/>
      <c r="AR117" s="131"/>
      <c r="AS117" s="131"/>
      <c r="AT117" s="131"/>
      <c r="AU117" s="131"/>
      <c r="AV117" s="131"/>
      <c r="AW117" s="131"/>
      <c r="AX117" s="131"/>
    </row>
    <row r="118" spans="1:50" s="177" customFormat="1" ht="13.8" hidden="1" customHeight="1" x14ac:dyDescent="0.25">
      <c r="A118" s="131"/>
      <c r="B118" s="189"/>
      <c r="C118" s="190"/>
      <c r="D118" s="190"/>
      <c r="E118" s="190"/>
      <c r="F118" s="191"/>
      <c r="G118" s="66"/>
      <c r="H118" s="67"/>
      <c r="I118" s="63"/>
      <c r="J118" s="68"/>
      <c r="K118" s="176"/>
      <c r="L118" s="131"/>
      <c r="M118" s="129"/>
      <c r="N118" s="129"/>
      <c r="O118" s="129"/>
      <c r="P118" s="129"/>
      <c r="Q118" s="129"/>
      <c r="R118" s="129"/>
      <c r="S118" s="129"/>
      <c r="T118" s="129"/>
      <c r="U118" s="129"/>
      <c r="V118" s="129"/>
      <c r="W118" s="129"/>
      <c r="X118" s="129"/>
      <c r="Y118" s="129"/>
      <c r="Z118" s="131"/>
      <c r="AA118" s="131"/>
      <c r="AB118" s="131"/>
      <c r="AC118" s="131"/>
      <c r="AD118" s="131"/>
      <c r="AE118" s="131"/>
      <c r="AF118" s="131"/>
      <c r="AG118" s="131"/>
      <c r="AH118" s="131"/>
      <c r="AI118" s="131"/>
      <c r="AJ118" s="131"/>
      <c r="AK118" s="131"/>
      <c r="AL118" s="131"/>
      <c r="AM118" s="131"/>
      <c r="AN118" s="131"/>
      <c r="AO118" s="131"/>
      <c r="AP118" s="131"/>
      <c r="AQ118" s="131"/>
      <c r="AR118" s="131"/>
      <c r="AS118" s="131"/>
      <c r="AT118" s="131"/>
      <c r="AU118" s="131"/>
      <c r="AV118" s="131"/>
      <c r="AW118" s="131"/>
      <c r="AX118" s="131"/>
    </row>
    <row r="119" spans="1:50" s="177" customFormat="1" ht="13.8" hidden="1" customHeight="1" x14ac:dyDescent="0.25">
      <c r="A119" s="131"/>
      <c r="B119" s="189"/>
      <c r="C119" s="190"/>
      <c r="D119" s="190"/>
      <c r="E119" s="190"/>
      <c r="F119" s="191"/>
      <c r="G119" s="66"/>
      <c r="H119" s="67"/>
      <c r="I119" s="67"/>
      <c r="J119" s="68"/>
      <c r="K119" s="176"/>
      <c r="L119" s="131"/>
      <c r="M119" s="129"/>
      <c r="N119" s="129"/>
      <c r="O119" s="129"/>
      <c r="P119" s="129"/>
      <c r="Q119" s="129"/>
      <c r="R119" s="129"/>
      <c r="S119" s="129"/>
      <c r="T119" s="129"/>
      <c r="U119" s="129"/>
      <c r="V119" s="129"/>
      <c r="W119" s="129"/>
      <c r="X119" s="129"/>
      <c r="Y119" s="129"/>
      <c r="Z119" s="131"/>
      <c r="AA119" s="131"/>
      <c r="AB119" s="131"/>
      <c r="AC119" s="131"/>
      <c r="AD119" s="131"/>
      <c r="AE119" s="131"/>
      <c r="AF119" s="131"/>
      <c r="AG119" s="131"/>
      <c r="AH119" s="131"/>
      <c r="AI119" s="131"/>
      <c r="AJ119" s="131"/>
      <c r="AK119" s="131"/>
      <c r="AL119" s="131"/>
      <c r="AM119" s="131"/>
      <c r="AN119" s="131"/>
      <c r="AO119" s="131"/>
      <c r="AP119" s="131"/>
      <c r="AQ119" s="131"/>
      <c r="AR119" s="131"/>
      <c r="AS119" s="131"/>
      <c r="AT119" s="131"/>
      <c r="AU119" s="131"/>
      <c r="AV119" s="131"/>
      <c r="AW119" s="131"/>
      <c r="AX119" s="131"/>
    </row>
    <row r="120" spans="1:50" s="177" customFormat="1" ht="13.8" hidden="1" customHeight="1" thickBot="1" x14ac:dyDescent="0.3">
      <c r="A120" s="131"/>
      <c r="B120" s="192"/>
      <c r="C120" s="193"/>
      <c r="D120" s="193"/>
      <c r="E120" s="193"/>
      <c r="F120" s="194"/>
      <c r="G120" s="69"/>
      <c r="H120" s="70"/>
      <c r="I120" s="70"/>
      <c r="J120" s="71"/>
      <c r="K120" s="176"/>
      <c r="L120" s="131"/>
      <c r="M120" s="129"/>
      <c r="N120" s="129"/>
      <c r="O120" s="129"/>
      <c r="P120" s="129"/>
      <c r="Q120" s="129"/>
      <c r="R120" s="129"/>
      <c r="S120" s="129"/>
      <c r="T120" s="129"/>
      <c r="U120" s="129"/>
      <c r="V120" s="129"/>
      <c r="W120" s="129"/>
      <c r="X120" s="129"/>
      <c r="Y120" s="129"/>
      <c r="Z120" s="131"/>
      <c r="AA120" s="131"/>
      <c r="AB120" s="131"/>
      <c r="AC120" s="131"/>
      <c r="AD120" s="131"/>
      <c r="AE120" s="131"/>
      <c r="AF120" s="131"/>
      <c r="AG120" s="131"/>
      <c r="AH120" s="131"/>
      <c r="AI120" s="131"/>
      <c r="AJ120" s="131"/>
      <c r="AK120" s="131"/>
      <c r="AL120" s="131"/>
      <c r="AM120" s="131"/>
      <c r="AN120" s="131"/>
      <c r="AO120" s="131"/>
      <c r="AP120" s="131"/>
      <c r="AQ120" s="131"/>
      <c r="AR120" s="131"/>
      <c r="AS120" s="131"/>
      <c r="AT120" s="131"/>
      <c r="AU120" s="131"/>
      <c r="AV120" s="131"/>
      <c r="AW120" s="131"/>
      <c r="AX120" s="131"/>
    </row>
    <row r="121" spans="1:50" s="177" customFormat="1" ht="13.8" hidden="1" customHeight="1" x14ac:dyDescent="0.25">
      <c r="A121" s="131"/>
      <c r="B121" s="183">
        <f>B116+1</f>
        <v>23</v>
      </c>
      <c r="C121" s="184">
        <f>C116+F121</f>
        <v>-9610</v>
      </c>
      <c r="D121" s="57"/>
      <c r="E121" s="58"/>
      <c r="F121" s="185">
        <f>SUM(G122:G125)</f>
        <v>0</v>
      </c>
      <c r="G121" s="59"/>
      <c r="H121" s="60"/>
      <c r="I121" s="60"/>
      <c r="J121" s="61"/>
      <c r="K121" s="176"/>
      <c r="L121" s="131"/>
      <c r="M121" s="129"/>
      <c r="N121" s="129"/>
      <c r="O121" s="129"/>
      <c r="P121" s="129"/>
      <c r="Q121" s="129"/>
      <c r="R121" s="129"/>
      <c r="S121" s="129"/>
      <c r="T121" s="129"/>
      <c r="U121" s="129"/>
      <c r="V121" s="129"/>
      <c r="W121" s="129"/>
      <c r="X121" s="129"/>
      <c r="Y121" s="129"/>
      <c r="Z121" s="131"/>
      <c r="AA121" s="131"/>
      <c r="AB121" s="131"/>
      <c r="AC121" s="131"/>
      <c r="AD121" s="131"/>
      <c r="AE121" s="131"/>
      <c r="AF121" s="131"/>
      <c r="AG121" s="131"/>
      <c r="AH121" s="131"/>
      <c r="AI121" s="131"/>
      <c r="AJ121" s="131"/>
      <c r="AK121" s="131"/>
      <c r="AL121" s="131"/>
      <c r="AM121" s="131"/>
      <c r="AN121" s="131"/>
      <c r="AO121" s="131"/>
      <c r="AP121" s="131"/>
      <c r="AQ121" s="131"/>
      <c r="AR121" s="131"/>
      <c r="AS121" s="131"/>
      <c r="AT121" s="131"/>
      <c r="AU121" s="131"/>
      <c r="AV121" s="131"/>
      <c r="AW121" s="131"/>
      <c r="AX121" s="131"/>
    </row>
    <row r="122" spans="1:50" s="177" customFormat="1" ht="13.8" hidden="1" customHeight="1" x14ac:dyDescent="0.25">
      <c r="A122" s="131"/>
      <c r="B122" s="186"/>
      <c r="C122" s="187"/>
      <c r="D122" s="187"/>
      <c r="E122" s="187"/>
      <c r="F122" s="188"/>
      <c r="G122" s="62"/>
      <c r="H122" s="63"/>
      <c r="I122" s="64"/>
      <c r="J122" s="65"/>
      <c r="K122" s="176"/>
      <c r="L122" s="131"/>
      <c r="M122" s="129"/>
      <c r="N122" s="129"/>
      <c r="O122" s="129"/>
      <c r="P122" s="129"/>
      <c r="Q122" s="129"/>
      <c r="R122" s="129"/>
      <c r="S122" s="129"/>
      <c r="T122" s="129"/>
      <c r="U122" s="129"/>
      <c r="V122" s="129"/>
      <c r="W122" s="129"/>
      <c r="X122" s="129"/>
      <c r="Y122" s="129"/>
      <c r="Z122" s="131"/>
      <c r="AA122" s="131"/>
      <c r="AB122" s="131"/>
      <c r="AC122" s="131"/>
      <c r="AD122" s="131"/>
      <c r="AE122" s="131"/>
      <c r="AF122" s="131"/>
      <c r="AG122" s="131"/>
      <c r="AH122" s="131"/>
      <c r="AI122" s="131"/>
      <c r="AJ122" s="131"/>
      <c r="AK122" s="131"/>
      <c r="AL122" s="131"/>
      <c r="AM122" s="131"/>
      <c r="AN122" s="131"/>
      <c r="AO122" s="131"/>
      <c r="AP122" s="131"/>
      <c r="AQ122" s="131"/>
      <c r="AR122" s="131"/>
      <c r="AS122" s="131"/>
      <c r="AT122" s="131"/>
      <c r="AU122" s="131"/>
      <c r="AV122" s="131"/>
      <c r="AW122" s="131"/>
      <c r="AX122" s="131"/>
    </row>
    <row r="123" spans="1:50" s="177" customFormat="1" ht="13.8" hidden="1" customHeight="1" x14ac:dyDescent="0.25">
      <c r="A123" s="131"/>
      <c r="B123" s="189"/>
      <c r="C123" s="190"/>
      <c r="D123" s="190"/>
      <c r="E123" s="190"/>
      <c r="F123" s="191"/>
      <c r="G123" s="66"/>
      <c r="H123" s="67"/>
      <c r="I123" s="63"/>
      <c r="J123" s="68"/>
      <c r="K123" s="176"/>
      <c r="L123" s="131"/>
      <c r="M123" s="129"/>
      <c r="N123" s="129"/>
      <c r="O123" s="129"/>
      <c r="P123" s="129"/>
      <c r="Q123" s="129"/>
      <c r="R123" s="129"/>
      <c r="S123" s="129"/>
      <c r="T123" s="129"/>
      <c r="U123" s="129"/>
      <c r="V123" s="129"/>
      <c r="W123" s="129"/>
      <c r="X123" s="129"/>
      <c r="Y123" s="129"/>
      <c r="Z123" s="131"/>
      <c r="AA123" s="131"/>
      <c r="AB123" s="131"/>
      <c r="AC123" s="131"/>
      <c r="AD123" s="131"/>
      <c r="AE123" s="131"/>
      <c r="AF123" s="131"/>
      <c r="AG123" s="131"/>
      <c r="AH123" s="131"/>
      <c r="AI123" s="131"/>
      <c r="AJ123" s="131"/>
      <c r="AK123" s="131"/>
      <c r="AL123" s="131"/>
      <c r="AM123" s="131"/>
      <c r="AN123" s="131"/>
      <c r="AO123" s="131"/>
      <c r="AP123" s="131"/>
      <c r="AQ123" s="131"/>
      <c r="AR123" s="131"/>
      <c r="AS123" s="131"/>
      <c r="AT123" s="131"/>
      <c r="AU123" s="131"/>
      <c r="AV123" s="131"/>
      <c r="AW123" s="131"/>
      <c r="AX123" s="131"/>
    </row>
    <row r="124" spans="1:50" s="177" customFormat="1" ht="13.8" hidden="1" customHeight="1" x14ac:dyDescent="0.25">
      <c r="A124" s="131"/>
      <c r="B124" s="189"/>
      <c r="C124" s="190"/>
      <c r="D124" s="190"/>
      <c r="E124" s="190"/>
      <c r="F124" s="191"/>
      <c r="G124" s="66"/>
      <c r="H124" s="67"/>
      <c r="I124" s="67"/>
      <c r="J124" s="68"/>
      <c r="K124" s="176"/>
      <c r="L124" s="131"/>
      <c r="M124" s="129"/>
      <c r="N124" s="129"/>
      <c r="O124" s="129"/>
      <c r="P124" s="129"/>
      <c r="Q124" s="129"/>
      <c r="R124" s="129"/>
      <c r="S124" s="129"/>
      <c r="T124" s="129"/>
      <c r="U124" s="129"/>
      <c r="V124" s="129"/>
      <c r="W124" s="129"/>
      <c r="X124" s="129"/>
      <c r="Y124" s="129"/>
      <c r="Z124" s="131"/>
      <c r="AA124" s="131"/>
      <c r="AB124" s="131"/>
      <c r="AC124" s="131"/>
      <c r="AD124" s="131"/>
      <c r="AE124" s="131"/>
      <c r="AF124" s="131"/>
      <c r="AG124" s="131"/>
      <c r="AH124" s="131"/>
      <c r="AI124" s="131"/>
      <c r="AJ124" s="131"/>
      <c r="AK124" s="131"/>
      <c r="AL124" s="131"/>
      <c r="AM124" s="131"/>
      <c r="AN124" s="131"/>
      <c r="AO124" s="131"/>
      <c r="AP124" s="131"/>
      <c r="AQ124" s="131"/>
      <c r="AR124" s="131"/>
      <c r="AS124" s="131"/>
      <c r="AT124" s="131"/>
      <c r="AU124" s="131"/>
      <c r="AV124" s="131"/>
      <c r="AW124" s="131"/>
      <c r="AX124" s="131"/>
    </row>
    <row r="125" spans="1:50" s="177" customFormat="1" ht="13.8" hidden="1" customHeight="1" thickBot="1" x14ac:dyDescent="0.3">
      <c r="A125" s="131"/>
      <c r="B125" s="192"/>
      <c r="C125" s="193"/>
      <c r="D125" s="193"/>
      <c r="E125" s="193"/>
      <c r="F125" s="194"/>
      <c r="G125" s="69"/>
      <c r="H125" s="70"/>
      <c r="I125" s="70"/>
      <c r="J125" s="71"/>
      <c r="K125" s="176"/>
      <c r="L125" s="131"/>
      <c r="M125" s="129"/>
      <c r="N125" s="129"/>
      <c r="O125" s="129"/>
      <c r="P125" s="129"/>
      <c r="Q125" s="129"/>
      <c r="R125" s="129"/>
      <c r="S125" s="129"/>
      <c r="T125" s="129"/>
      <c r="U125" s="129"/>
      <c r="V125" s="129"/>
      <c r="W125" s="129"/>
      <c r="X125" s="129"/>
      <c r="Y125" s="129"/>
      <c r="Z125" s="131"/>
      <c r="AA125" s="131"/>
      <c r="AB125" s="131"/>
      <c r="AC125" s="131"/>
      <c r="AD125" s="131"/>
      <c r="AE125" s="131"/>
      <c r="AF125" s="131"/>
      <c r="AG125" s="131"/>
      <c r="AH125" s="131"/>
      <c r="AI125" s="131"/>
      <c r="AJ125" s="131"/>
      <c r="AK125" s="131"/>
      <c r="AL125" s="131"/>
      <c r="AM125" s="131"/>
      <c r="AN125" s="131"/>
      <c r="AO125" s="131"/>
      <c r="AP125" s="131"/>
      <c r="AQ125" s="131"/>
      <c r="AR125" s="131"/>
      <c r="AS125" s="131"/>
      <c r="AT125" s="131"/>
      <c r="AU125" s="131"/>
      <c r="AV125" s="131"/>
      <c r="AW125" s="131"/>
      <c r="AX125" s="131"/>
    </row>
    <row r="126" spans="1:50" s="177" customFormat="1" ht="13.8" hidden="1" customHeight="1" x14ac:dyDescent="0.25">
      <c r="A126" s="131"/>
      <c r="B126" s="183">
        <f>B121+1</f>
        <v>24</v>
      </c>
      <c r="C126" s="184">
        <f>C121+F126</f>
        <v>-9610</v>
      </c>
      <c r="D126" s="57"/>
      <c r="E126" s="58"/>
      <c r="F126" s="185">
        <f>SUM(G127:G130)</f>
        <v>0</v>
      </c>
      <c r="G126" s="59"/>
      <c r="H126" s="60"/>
      <c r="I126" s="60"/>
      <c r="J126" s="61"/>
      <c r="K126" s="176"/>
      <c r="L126" s="131"/>
      <c r="M126" s="129"/>
      <c r="N126" s="129"/>
      <c r="O126" s="129"/>
      <c r="P126" s="129"/>
      <c r="Q126" s="129"/>
      <c r="R126" s="129"/>
      <c r="S126" s="129"/>
      <c r="T126" s="129"/>
      <c r="U126" s="129"/>
      <c r="V126" s="129"/>
      <c r="W126" s="129"/>
      <c r="X126" s="129"/>
      <c r="Y126" s="129"/>
      <c r="Z126" s="131"/>
      <c r="AA126" s="131"/>
      <c r="AB126" s="131"/>
      <c r="AC126" s="131"/>
      <c r="AD126" s="131"/>
      <c r="AE126" s="131"/>
      <c r="AF126" s="131"/>
      <c r="AG126" s="131"/>
      <c r="AH126" s="131"/>
      <c r="AI126" s="131"/>
      <c r="AJ126" s="131"/>
      <c r="AK126" s="131"/>
      <c r="AL126" s="131"/>
      <c r="AM126" s="131"/>
      <c r="AN126" s="131"/>
      <c r="AO126" s="131"/>
      <c r="AP126" s="131"/>
      <c r="AQ126" s="131"/>
      <c r="AR126" s="131"/>
      <c r="AS126" s="131"/>
      <c r="AT126" s="131"/>
      <c r="AU126" s="131"/>
      <c r="AV126" s="131"/>
      <c r="AW126" s="131"/>
      <c r="AX126" s="131"/>
    </row>
    <row r="127" spans="1:50" s="177" customFormat="1" ht="13.8" hidden="1" customHeight="1" x14ac:dyDescent="0.25">
      <c r="A127" s="131"/>
      <c r="B127" s="186"/>
      <c r="C127" s="187"/>
      <c r="D127" s="187"/>
      <c r="E127" s="187"/>
      <c r="F127" s="188"/>
      <c r="G127" s="62"/>
      <c r="H127" s="63"/>
      <c r="I127" s="64"/>
      <c r="J127" s="65"/>
      <c r="K127" s="176"/>
      <c r="L127" s="131"/>
      <c r="M127" s="129"/>
      <c r="N127" s="129"/>
      <c r="O127" s="129"/>
      <c r="P127" s="129"/>
      <c r="Q127" s="129"/>
      <c r="R127" s="129"/>
      <c r="S127" s="129"/>
      <c r="T127" s="129"/>
      <c r="U127" s="129"/>
      <c r="V127" s="129"/>
      <c r="W127" s="129"/>
      <c r="X127" s="129"/>
      <c r="Y127" s="129"/>
      <c r="Z127" s="131"/>
      <c r="AA127" s="131"/>
      <c r="AB127" s="131"/>
      <c r="AC127" s="131"/>
      <c r="AD127" s="131"/>
      <c r="AE127" s="131"/>
      <c r="AF127" s="131"/>
      <c r="AG127" s="131"/>
      <c r="AH127" s="131"/>
      <c r="AI127" s="131"/>
      <c r="AJ127" s="131"/>
      <c r="AK127" s="131"/>
      <c r="AL127" s="131"/>
      <c r="AM127" s="131"/>
      <c r="AN127" s="131"/>
      <c r="AO127" s="131"/>
      <c r="AP127" s="131"/>
      <c r="AQ127" s="131"/>
      <c r="AR127" s="131"/>
      <c r="AS127" s="131"/>
      <c r="AT127" s="131"/>
      <c r="AU127" s="131"/>
      <c r="AV127" s="131"/>
      <c r="AW127" s="131"/>
      <c r="AX127" s="131"/>
    </row>
    <row r="128" spans="1:50" s="177" customFormat="1" ht="13.8" hidden="1" customHeight="1" x14ac:dyDescent="0.25">
      <c r="A128" s="131"/>
      <c r="B128" s="189"/>
      <c r="C128" s="190"/>
      <c r="D128" s="190"/>
      <c r="E128" s="190"/>
      <c r="F128" s="191"/>
      <c r="G128" s="66"/>
      <c r="H128" s="67"/>
      <c r="I128" s="63"/>
      <c r="J128" s="68"/>
      <c r="K128" s="176"/>
      <c r="L128" s="131"/>
      <c r="M128" s="129"/>
      <c r="N128" s="129"/>
      <c r="O128" s="129"/>
      <c r="P128" s="129"/>
      <c r="Q128" s="129"/>
      <c r="R128" s="129"/>
      <c r="S128" s="129"/>
      <c r="T128" s="129"/>
      <c r="U128" s="129"/>
      <c r="V128" s="129"/>
      <c r="W128" s="129"/>
      <c r="X128" s="129"/>
      <c r="Y128" s="129"/>
      <c r="Z128" s="131"/>
      <c r="AA128" s="131"/>
      <c r="AB128" s="131"/>
      <c r="AC128" s="131"/>
      <c r="AD128" s="131"/>
      <c r="AE128" s="131"/>
      <c r="AF128" s="131"/>
      <c r="AG128" s="131"/>
      <c r="AH128" s="131"/>
      <c r="AI128" s="131"/>
      <c r="AJ128" s="131"/>
      <c r="AK128" s="131"/>
      <c r="AL128" s="131"/>
      <c r="AM128" s="131"/>
      <c r="AN128" s="131"/>
      <c r="AO128" s="131"/>
      <c r="AP128" s="131"/>
      <c r="AQ128" s="131"/>
      <c r="AR128" s="131"/>
      <c r="AS128" s="131"/>
      <c r="AT128" s="131"/>
      <c r="AU128" s="131"/>
      <c r="AV128" s="131"/>
      <c r="AW128" s="131"/>
      <c r="AX128" s="131"/>
    </row>
    <row r="129" spans="1:50" s="177" customFormat="1" ht="13.8" hidden="1" customHeight="1" x14ac:dyDescent="0.25">
      <c r="A129" s="131"/>
      <c r="B129" s="189"/>
      <c r="C129" s="190"/>
      <c r="D129" s="190"/>
      <c r="E129" s="190"/>
      <c r="F129" s="191"/>
      <c r="G129" s="66"/>
      <c r="H129" s="67"/>
      <c r="I129" s="67"/>
      <c r="J129" s="68"/>
      <c r="K129" s="176"/>
      <c r="L129" s="131"/>
      <c r="M129" s="129"/>
      <c r="N129" s="129"/>
      <c r="O129" s="129"/>
      <c r="P129" s="129"/>
      <c r="Q129" s="129"/>
      <c r="R129" s="129"/>
      <c r="S129" s="129"/>
      <c r="T129" s="129"/>
      <c r="U129" s="129"/>
      <c r="V129" s="129"/>
      <c r="W129" s="129"/>
      <c r="X129" s="129"/>
      <c r="Y129" s="129"/>
      <c r="Z129" s="131"/>
      <c r="AA129" s="131"/>
      <c r="AB129" s="131"/>
      <c r="AC129" s="131"/>
      <c r="AD129" s="131"/>
      <c r="AE129" s="131"/>
      <c r="AF129" s="131"/>
      <c r="AG129" s="131"/>
      <c r="AH129" s="131"/>
      <c r="AI129" s="131"/>
      <c r="AJ129" s="131"/>
      <c r="AK129" s="131"/>
      <c r="AL129" s="131"/>
      <c r="AM129" s="131"/>
      <c r="AN129" s="131"/>
      <c r="AO129" s="131"/>
      <c r="AP129" s="131"/>
      <c r="AQ129" s="131"/>
      <c r="AR129" s="131"/>
      <c r="AS129" s="131"/>
      <c r="AT129" s="131"/>
      <c r="AU129" s="131"/>
      <c r="AV129" s="131"/>
      <c r="AW129" s="131"/>
      <c r="AX129" s="131"/>
    </row>
    <row r="130" spans="1:50" s="177" customFormat="1" ht="13.8" hidden="1" customHeight="1" thickBot="1" x14ac:dyDescent="0.3">
      <c r="A130" s="131"/>
      <c r="B130" s="192"/>
      <c r="C130" s="193"/>
      <c r="D130" s="193"/>
      <c r="E130" s="193"/>
      <c r="F130" s="194"/>
      <c r="G130" s="69"/>
      <c r="H130" s="70"/>
      <c r="I130" s="70"/>
      <c r="J130" s="71"/>
      <c r="K130" s="176"/>
      <c r="L130" s="131"/>
      <c r="M130" s="129"/>
      <c r="N130" s="129"/>
      <c r="O130" s="129"/>
      <c r="P130" s="129"/>
      <c r="Q130" s="129"/>
      <c r="R130" s="129"/>
      <c r="S130" s="129"/>
      <c r="T130" s="129"/>
      <c r="U130" s="129"/>
      <c r="V130" s="129"/>
      <c r="W130" s="129"/>
      <c r="X130" s="129"/>
      <c r="Y130" s="129"/>
      <c r="Z130" s="131"/>
      <c r="AA130" s="131"/>
      <c r="AB130" s="131"/>
      <c r="AC130" s="131"/>
      <c r="AD130" s="131"/>
      <c r="AE130" s="131"/>
      <c r="AF130" s="131"/>
      <c r="AG130" s="131"/>
      <c r="AH130" s="131"/>
      <c r="AI130" s="131"/>
      <c r="AJ130" s="131"/>
      <c r="AK130" s="131"/>
      <c r="AL130" s="131"/>
      <c r="AM130" s="131"/>
      <c r="AN130" s="131"/>
      <c r="AO130" s="131"/>
      <c r="AP130" s="131"/>
      <c r="AQ130" s="131"/>
      <c r="AR130" s="131"/>
      <c r="AS130" s="131"/>
      <c r="AT130" s="131"/>
      <c r="AU130" s="131"/>
      <c r="AV130" s="131"/>
      <c r="AW130" s="131"/>
      <c r="AX130" s="131"/>
    </row>
    <row r="131" spans="1:50" s="177" customFormat="1" ht="13.8" hidden="1" customHeight="1" x14ac:dyDescent="0.25">
      <c r="A131" s="131"/>
      <c r="B131" s="183">
        <f>B126+1</f>
        <v>25</v>
      </c>
      <c r="C131" s="184">
        <f>C126+F131</f>
        <v>-9610</v>
      </c>
      <c r="D131" s="57"/>
      <c r="E131" s="58"/>
      <c r="F131" s="185">
        <f>SUM(G132:G135)</f>
        <v>0</v>
      </c>
      <c r="G131" s="59"/>
      <c r="H131" s="60"/>
      <c r="I131" s="60"/>
      <c r="J131" s="61"/>
      <c r="K131" s="176"/>
      <c r="L131" s="131"/>
      <c r="M131" s="129"/>
      <c r="N131" s="129"/>
      <c r="O131" s="129"/>
      <c r="P131" s="129"/>
      <c r="Q131" s="129"/>
      <c r="R131" s="129"/>
      <c r="S131" s="129"/>
      <c r="T131" s="129"/>
      <c r="U131" s="129"/>
      <c r="V131" s="129"/>
      <c r="W131" s="129"/>
      <c r="X131" s="129"/>
      <c r="Y131" s="129"/>
      <c r="Z131" s="131"/>
      <c r="AA131" s="131"/>
      <c r="AB131" s="131"/>
      <c r="AC131" s="131"/>
      <c r="AD131" s="131"/>
      <c r="AE131" s="131"/>
      <c r="AF131" s="131"/>
      <c r="AG131" s="131"/>
      <c r="AH131" s="131"/>
      <c r="AI131" s="131"/>
      <c r="AJ131" s="131"/>
      <c r="AK131" s="131"/>
      <c r="AL131" s="131"/>
      <c r="AM131" s="131"/>
      <c r="AN131" s="131"/>
      <c r="AO131" s="131"/>
      <c r="AP131" s="131"/>
      <c r="AQ131" s="131"/>
      <c r="AR131" s="131"/>
      <c r="AS131" s="131"/>
      <c r="AT131" s="131"/>
      <c r="AU131" s="131"/>
      <c r="AV131" s="131"/>
      <c r="AW131" s="131"/>
      <c r="AX131" s="131"/>
    </row>
    <row r="132" spans="1:50" s="177" customFormat="1" ht="13.8" hidden="1" customHeight="1" x14ac:dyDescent="0.25">
      <c r="A132" s="131"/>
      <c r="B132" s="186"/>
      <c r="C132" s="187"/>
      <c r="D132" s="187"/>
      <c r="E132" s="187"/>
      <c r="F132" s="188"/>
      <c r="G132" s="62"/>
      <c r="H132" s="63"/>
      <c r="I132" s="64"/>
      <c r="J132" s="65"/>
      <c r="K132" s="176"/>
      <c r="L132" s="131"/>
      <c r="M132" s="129"/>
      <c r="N132" s="129"/>
      <c r="O132" s="129"/>
      <c r="P132" s="129"/>
      <c r="Q132" s="129"/>
      <c r="R132" s="129"/>
      <c r="S132" s="129"/>
      <c r="T132" s="129"/>
      <c r="U132" s="129"/>
      <c r="V132" s="129"/>
      <c r="W132" s="129"/>
      <c r="X132" s="129"/>
      <c r="Y132" s="129"/>
      <c r="Z132" s="131"/>
      <c r="AA132" s="131"/>
      <c r="AB132" s="131"/>
      <c r="AC132" s="131"/>
      <c r="AD132" s="131"/>
      <c r="AE132" s="131"/>
      <c r="AF132" s="131"/>
      <c r="AG132" s="131"/>
      <c r="AH132" s="131"/>
      <c r="AI132" s="131"/>
      <c r="AJ132" s="131"/>
      <c r="AK132" s="131"/>
      <c r="AL132" s="131"/>
      <c r="AM132" s="131"/>
      <c r="AN132" s="131"/>
      <c r="AO132" s="131"/>
      <c r="AP132" s="131"/>
      <c r="AQ132" s="131"/>
      <c r="AR132" s="131"/>
      <c r="AS132" s="131"/>
      <c r="AT132" s="131"/>
      <c r="AU132" s="131"/>
      <c r="AV132" s="131"/>
      <c r="AW132" s="131"/>
      <c r="AX132" s="131"/>
    </row>
    <row r="133" spans="1:50" s="177" customFormat="1" ht="13.8" hidden="1" customHeight="1" x14ac:dyDescent="0.25">
      <c r="A133" s="131"/>
      <c r="B133" s="189"/>
      <c r="C133" s="190"/>
      <c r="D133" s="190"/>
      <c r="E133" s="190"/>
      <c r="F133" s="191"/>
      <c r="G133" s="66"/>
      <c r="H133" s="67"/>
      <c r="I133" s="63"/>
      <c r="J133" s="68"/>
      <c r="K133" s="176"/>
      <c r="L133" s="131"/>
      <c r="M133" s="129"/>
      <c r="N133" s="129"/>
      <c r="O133" s="129"/>
      <c r="P133" s="129"/>
      <c r="Q133" s="129"/>
      <c r="R133" s="129"/>
      <c r="S133" s="129"/>
      <c r="T133" s="129"/>
      <c r="U133" s="129"/>
      <c r="V133" s="129"/>
      <c r="W133" s="129"/>
      <c r="X133" s="129"/>
      <c r="Y133" s="129"/>
      <c r="Z133" s="131"/>
      <c r="AA133" s="131"/>
      <c r="AB133" s="131"/>
      <c r="AC133" s="131"/>
      <c r="AD133" s="131"/>
      <c r="AE133" s="131"/>
      <c r="AF133" s="131"/>
      <c r="AG133" s="131"/>
      <c r="AH133" s="131"/>
      <c r="AI133" s="131"/>
      <c r="AJ133" s="131"/>
      <c r="AK133" s="131"/>
      <c r="AL133" s="131"/>
      <c r="AM133" s="131"/>
      <c r="AN133" s="131"/>
      <c r="AO133" s="131"/>
      <c r="AP133" s="131"/>
      <c r="AQ133" s="131"/>
      <c r="AR133" s="131"/>
      <c r="AS133" s="131"/>
      <c r="AT133" s="131"/>
      <c r="AU133" s="131"/>
      <c r="AV133" s="131"/>
      <c r="AW133" s="131"/>
      <c r="AX133" s="131"/>
    </row>
    <row r="134" spans="1:50" s="177" customFormat="1" ht="13.8" hidden="1" customHeight="1" x14ac:dyDescent="0.25">
      <c r="A134" s="131"/>
      <c r="B134" s="189"/>
      <c r="C134" s="190"/>
      <c r="D134" s="190"/>
      <c r="E134" s="190"/>
      <c r="F134" s="191"/>
      <c r="G134" s="66"/>
      <c r="H134" s="67"/>
      <c r="I134" s="67"/>
      <c r="J134" s="68"/>
      <c r="K134" s="176"/>
      <c r="L134" s="131"/>
      <c r="M134" s="129"/>
      <c r="N134" s="129"/>
      <c r="O134" s="129"/>
      <c r="P134" s="129"/>
      <c r="Q134" s="129"/>
      <c r="R134" s="129"/>
      <c r="S134" s="129"/>
      <c r="T134" s="129"/>
      <c r="U134" s="129"/>
      <c r="V134" s="129"/>
      <c r="W134" s="129"/>
      <c r="X134" s="129"/>
      <c r="Y134" s="129"/>
      <c r="Z134" s="131"/>
      <c r="AA134" s="131"/>
      <c r="AB134" s="131"/>
      <c r="AC134" s="131"/>
      <c r="AD134" s="131"/>
      <c r="AE134" s="131"/>
      <c r="AF134" s="131"/>
      <c r="AG134" s="131"/>
      <c r="AH134" s="131"/>
      <c r="AI134" s="131"/>
      <c r="AJ134" s="131"/>
      <c r="AK134" s="131"/>
      <c r="AL134" s="131"/>
      <c r="AM134" s="131"/>
      <c r="AN134" s="131"/>
      <c r="AO134" s="131"/>
      <c r="AP134" s="131"/>
      <c r="AQ134" s="131"/>
      <c r="AR134" s="131"/>
      <c r="AS134" s="131"/>
      <c r="AT134" s="131"/>
      <c r="AU134" s="131"/>
      <c r="AV134" s="131"/>
      <c r="AW134" s="131"/>
      <c r="AX134" s="131"/>
    </row>
    <row r="135" spans="1:50" s="177" customFormat="1" ht="13.8" hidden="1" customHeight="1" thickBot="1" x14ac:dyDescent="0.3">
      <c r="A135" s="131"/>
      <c r="B135" s="192"/>
      <c r="C135" s="193"/>
      <c r="D135" s="193"/>
      <c r="E135" s="193"/>
      <c r="F135" s="194"/>
      <c r="G135" s="69"/>
      <c r="H135" s="70"/>
      <c r="I135" s="70"/>
      <c r="J135" s="71"/>
      <c r="K135" s="176"/>
      <c r="L135" s="131"/>
      <c r="M135" s="129"/>
      <c r="N135" s="129"/>
      <c r="O135" s="129"/>
      <c r="P135" s="129"/>
      <c r="Q135" s="129"/>
      <c r="R135" s="129"/>
      <c r="S135" s="129"/>
      <c r="T135" s="129"/>
      <c r="U135" s="129"/>
      <c r="V135" s="129"/>
      <c r="W135" s="129"/>
      <c r="X135" s="129"/>
      <c r="Y135" s="129"/>
      <c r="Z135" s="131"/>
      <c r="AA135" s="131"/>
      <c r="AB135" s="131"/>
      <c r="AC135" s="131"/>
      <c r="AD135" s="131"/>
      <c r="AE135" s="131"/>
      <c r="AF135" s="131"/>
      <c r="AG135" s="131"/>
      <c r="AH135" s="131"/>
      <c r="AI135" s="131"/>
      <c r="AJ135" s="131"/>
      <c r="AK135" s="131"/>
      <c r="AL135" s="131"/>
      <c r="AM135" s="131"/>
      <c r="AN135" s="131"/>
      <c r="AO135" s="131"/>
      <c r="AP135" s="131"/>
      <c r="AQ135" s="131"/>
      <c r="AR135" s="131"/>
      <c r="AS135" s="131"/>
      <c r="AT135" s="131"/>
      <c r="AU135" s="131"/>
      <c r="AV135" s="131"/>
      <c r="AW135" s="131"/>
      <c r="AX135" s="131"/>
    </row>
    <row r="136" spans="1:50" s="177" customFormat="1" ht="13.8" hidden="1" customHeight="1" x14ac:dyDescent="0.25">
      <c r="A136" s="131"/>
      <c r="B136" s="183">
        <f>B131+1</f>
        <v>26</v>
      </c>
      <c r="C136" s="184">
        <f>C131+F136</f>
        <v>-9610</v>
      </c>
      <c r="D136" s="57"/>
      <c r="E136" s="58"/>
      <c r="F136" s="185">
        <f>SUM(G137:G140)</f>
        <v>0</v>
      </c>
      <c r="G136" s="59"/>
      <c r="H136" s="60"/>
      <c r="I136" s="60"/>
      <c r="J136" s="61"/>
      <c r="K136" s="176"/>
      <c r="L136" s="131"/>
      <c r="M136" s="129"/>
      <c r="N136" s="129"/>
      <c r="O136" s="129"/>
      <c r="P136" s="129"/>
      <c r="Q136" s="129"/>
      <c r="R136" s="129"/>
      <c r="S136" s="129"/>
      <c r="T136" s="129"/>
      <c r="U136" s="129"/>
      <c r="V136" s="129"/>
      <c r="W136" s="129"/>
      <c r="X136" s="129"/>
      <c r="Y136" s="129"/>
      <c r="Z136" s="131"/>
      <c r="AA136" s="131"/>
      <c r="AB136" s="131"/>
      <c r="AC136" s="131"/>
      <c r="AD136" s="131"/>
      <c r="AE136" s="131"/>
      <c r="AF136" s="131"/>
      <c r="AG136" s="131"/>
      <c r="AH136" s="131"/>
      <c r="AI136" s="131"/>
      <c r="AJ136" s="131"/>
      <c r="AK136" s="131"/>
      <c r="AL136" s="131"/>
      <c r="AM136" s="131"/>
      <c r="AN136" s="131"/>
      <c r="AO136" s="131"/>
      <c r="AP136" s="131"/>
      <c r="AQ136" s="131"/>
      <c r="AR136" s="131"/>
      <c r="AS136" s="131"/>
      <c r="AT136" s="131"/>
      <c r="AU136" s="131"/>
      <c r="AV136" s="131"/>
      <c r="AW136" s="131"/>
      <c r="AX136" s="131"/>
    </row>
    <row r="137" spans="1:50" s="177" customFormat="1" ht="13.8" hidden="1" customHeight="1" x14ac:dyDescent="0.25">
      <c r="A137" s="131"/>
      <c r="B137" s="186"/>
      <c r="C137" s="187"/>
      <c r="D137" s="187"/>
      <c r="E137" s="187"/>
      <c r="F137" s="188"/>
      <c r="G137" s="62"/>
      <c r="H137" s="63"/>
      <c r="I137" s="64"/>
      <c r="J137" s="65"/>
      <c r="K137" s="176"/>
      <c r="L137" s="131"/>
      <c r="M137" s="129"/>
      <c r="N137" s="129"/>
      <c r="O137" s="129"/>
      <c r="P137" s="129"/>
      <c r="Q137" s="129"/>
      <c r="R137" s="129"/>
      <c r="S137" s="129"/>
      <c r="T137" s="129"/>
      <c r="U137" s="129"/>
      <c r="V137" s="129"/>
      <c r="W137" s="129"/>
      <c r="X137" s="129"/>
      <c r="Y137" s="129"/>
      <c r="Z137" s="131"/>
      <c r="AA137" s="131"/>
      <c r="AB137" s="131"/>
      <c r="AC137" s="131"/>
      <c r="AD137" s="131"/>
      <c r="AE137" s="131"/>
      <c r="AF137" s="131"/>
      <c r="AG137" s="131"/>
      <c r="AH137" s="131"/>
      <c r="AI137" s="131"/>
      <c r="AJ137" s="131"/>
      <c r="AK137" s="131"/>
      <c r="AL137" s="131"/>
      <c r="AM137" s="131"/>
      <c r="AN137" s="131"/>
      <c r="AO137" s="131"/>
      <c r="AP137" s="131"/>
      <c r="AQ137" s="131"/>
      <c r="AR137" s="131"/>
      <c r="AS137" s="131"/>
      <c r="AT137" s="131"/>
      <c r="AU137" s="131"/>
      <c r="AV137" s="131"/>
      <c r="AW137" s="131"/>
      <c r="AX137" s="131"/>
    </row>
    <row r="138" spans="1:50" s="177" customFormat="1" ht="13.8" hidden="1" customHeight="1" x14ac:dyDescent="0.25">
      <c r="A138" s="131"/>
      <c r="B138" s="189"/>
      <c r="C138" s="190"/>
      <c r="D138" s="190"/>
      <c r="E138" s="190"/>
      <c r="F138" s="191"/>
      <c r="G138" s="66"/>
      <c r="H138" s="67"/>
      <c r="I138" s="63"/>
      <c r="J138" s="68"/>
      <c r="K138" s="176"/>
      <c r="L138" s="131"/>
      <c r="M138" s="129"/>
      <c r="N138" s="129"/>
      <c r="O138" s="129"/>
      <c r="P138" s="129"/>
      <c r="Q138" s="129"/>
      <c r="R138" s="129"/>
      <c r="S138" s="129"/>
      <c r="T138" s="129"/>
      <c r="U138" s="129"/>
      <c r="V138" s="129"/>
      <c r="W138" s="129"/>
      <c r="X138" s="129"/>
      <c r="Y138" s="129"/>
      <c r="Z138" s="131"/>
      <c r="AA138" s="131"/>
      <c r="AB138" s="131"/>
      <c r="AC138" s="131"/>
      <c r="AD138" s="131"/>
      <c r="AE138" s="131"/>
      <c r="AF138" s="131"/>
      <c r="AG138" s="131"/>
      <c r="AH138" s="131"/>
      <c r="AI138" s="131"/>
      <c r="AJ138" s="131"/>
      <c r="AK138" s="131"/>
      <c r="AL138" s="131"/>
      <c r="AM138" s="131"/>
      <c r="AN138" s="131"/>
      <c r="AO138" s="131"/>
      <c r="AP138" s="131"/>
      <c r="AQ138" s="131"/>
      <c r="AR138" s="131"/>
      <c r="AS138" s="131"/>
      <c r="AT138" s="131"/>
      <c r="AU138" s="131"/>
      <c r="AV138" s="131"/>
      <c r="AW138" s="131"/>
      <c r="AX138" s="131"/>
    </row>
    <row r="139" spans="1:50" s="177" customFormat="1" ht="13.8" hidden="1" customHeight="1" x14ac:dyDescent="0.25">
      <c r="A139" s="131"/>
      <c r="B139" s="189"/>
      <c r="C139" s="190"/>
      <c r="D139" s="190"/>
      <c r="E139" s="190"/>
      <c r="F139" s="191"/>
      <c r="G139" s="66"/>
      <c r="H139" s="67"/>
      <c r="I139" s="67"/>
      <c r="J139" s="68"/>
      <c r="K139" s="176"/>
      <c r="L139" s="131"/>
      <c r="M139" s="129"/>
      <c r="N139" s="129"/>
      <c r="O139" s="129"/>
      <c r="P139" s="129"/>
      <c r="Q139" s="129"/>
      <c r="R139" s="129"/>
      <c r="S139" s="129"/>
      <c r="T139" s="129"/>
      <c r="U139" s="129"/>
      <c r="V139" s="129"/>
      <c r="W139" s="129"/>
      <c r="X139" s="129"/>
      <c r="Y139" s="129"/>
      <c r="Z139" s="131"/>
      <c r="AA139" s="131"/>
      <c r="AB139" s="131"/>
      <c r="AC139" s="131"/>
      <c r="AD139" s="131"/>
      <c r="AE139" s="131"/>
      <c r="AF139" s="131"/>
      <c r="AG139" s="131"/>
      <c r="AH139" s="131"/>
      <c r="AI139" s="131"/>
      <c r="AJ139" s="131"/>
      <c r="AK139" s="131"/>
      <c r="AL139" s="131"/>
      <c r="AM139" s="131"/>
      <c r="AN139" s="131"/>
      <c r="AO139" s="131"/>
      <c r="AP139" s="131"/>
      <c r="AQ139" s="131"/>
      <c r="AR139" s="131"/>
      <c r="AS139" s="131"/>
      <c r="AT139" s="131"/>
      <c r="AU139" s="131"/>
      <c r="AV139" s="131"/>
      <c r="AW139" s="131"/>
      <c r="AX139" s="131"/>
    </row>
    <row r="140" spans="1:50" s="177" customFormat="1" ht="13.8" hidden="1" customHeight="1" thickBot="1" x14ac:dyDescent="0.3">
      <c r="A140" s="131"/>
      <c r="B140" s="192"/>
      <c r="C140" s="193"/>
      <c r="D140" s="193"/>
      <c r="E140" s="193"/>
      <c r="F140" s="194"/>
      <c r="G140" s="69"/>
      <c r="H140" s="70"/>
      <c r="I140" s="70"/>
      <c r="J140" s="71"/>
      <c r="K140" s="176"/>
      <c r="L140" s="131"/>
      <c r="M140" s="129"/>
      <c r="N140" s="129"/>
      <c r="O140" s="129"/>
      <c r="P140" s="129"/>
      <c r="Q140" s="129"/>
      <c r="R140" s="129"/>
      <c r="S140" s="129"/>
      <c r="T140" s="129"/>
      <c r="U140" s="129"/>
      <c r="V140" s="129"/>
      <c r="W140" s="129"/>
      <c r="X140" s="129"/>
      <c r="Y140" s="129"/>
      <c r="Z140" s="131"/>
      <c r="AA140" s="131"/>
      <c r="AB140" s="131"/>
      <c r="AC140" s="131"/>
      <c r="AD140" s="131"/>
      <c r="AE140" s="131"/>
      <c r="AF140" s="131"/>
      <c r="AG140" s="131"/>
      <c r="AH140" s="131"/>
      <c r="AI140" s="131"/>
      <c r="AJ140" s="131"/>
      <c r="AK140" s="131"/>
      <c r="AL140" s="131"/>
      <c r="AM140" s="131"/>
      <c r="AN140" s="131"/>
      <c r="AO140" s="131"/>
      <c r="AP140" s="131"/>
      <c r="AQ140" s="131"/>
      <c r="AR140" s="131"/>
      <c r="AS140" s="131"/>
      <c r="AT140" s="131"/>
      <c r="AU140" s="131"/>
      <c r="AV140" s="131"/>
      <c r="AW140" s="131"/>
      <c r="AX140" s="131"/>
    </row>
    <row r="141" spans="1:50" s="177" customFormat="1" ht="13.8" hidden="1" customHeight="1" x14ac:dyDescent="0.25">
      <c r="A141" s="131"/>
      <c r="B141" s="183">
        <f>B136+1</f>
        <v>27</v>
      </c>
      <c r="C141" s="184">
        <f>C136+F141</f>
        <v>-9610</v>
      </c>
      <c r="D141" s="57"/>
      <c r="E141" s="58"/>
      <c r="F141" s="185">
        <f>SUM(G142:G145)</f>
        <v>0</v>
      </c>
      <c r="G141" s="59"/>
      <c r="H141" s="60"/>
      <c r="I141" s="60"/>
      <c r="J141" s="61"/>
      <c r="K141" s="176"/>
      <c r="L141" s="131"/>
      <c r="M141" s="129"/>
      <c r="N141" s="129"/>
      <c r="O141" s="129"/>
      <c r="P141" s="129"/>
      <c r="Q141" s="129"/>
      <c r="R141" s="129"/>
      <c r="S141" s="129"/>
      <c r="T141" s="129"/>
      <c r="U141" s="129"/>
      <c r="V141" s="129"/>
      <c r="W141" s="129"/>
      <c r="X141" s="129"/>
      <c r="Y141" s="129"/>
      <c r="Z141" s="131"/>
      <c r="AA141" s="131"/>
      <c r="AB141" s="131"/>
      <c r="AC141" s="131"/>
      <c r="AD141" s="131"/>
      <c r="AE141" s="131"/>
      <c r="AF141" s="131"/>
      <c r="AG141" s="131"/>
      <c r="AH141" s="131"/>
      <c r="AI141" s="131"/>
      <c r="AJ141" s="131"/>
      <c r="AK141" s="131"/>
      <c r="AL141" s="131"/>
      <c r="AM141" s="131"/>
      <c r="AN141" s="131"/>
      <c r="AO141" s="131"/>
      <c r="AP141" s="131"/>
      <c r="AQ141" s="131"/>
      <c r="AR141" s="131"/>
      <c r="AS141" s="131"/>
      <c r="AT141" s="131"/>
      <c r="AU141" s="131"/>
      <c r="AV141" s="131"/>
      <c r="AW141" s="131"/>
      <c r="AX141" s="131"/>
    </row>
    <row r="142" spans="1:50" s="177" customFormat="1" ht="13.8" hidden="1" customHeight="1" x14ac:dyDescent="0.25">
      <c r="A142" s="131"/>
      <c r="B142" s="186"/>
      <c r="C142" s="187"/>
      <c r="D142" s="187"/>
      <c r="E142" s="187"/>
      <c r="F142" s="188"/>
      <c r="G142" s="62"/>
      <c r="H142" s="63"/>
      <c r="I142" s="64"/>
      <c r="J142" s="65"/>
      <c r="K142" s="176"/>
      <c r="L142" s="131"/>
      <c r="M142" s="129"/>
      <c r="N142" s="129"/>
      <c r="O142" s="129"/>
      <c r="P142" s="129"/>
      <c r="Q142" s="129"/>
      <c r="R142" s="129"/>
      <c r="S142" s="129"/>
      <c r="T142" s="129"/>
      <c r="U142" s="129"/>
      <c r="V142" s="129"/>
      <c r="W142" s="129"/>
      <c r="X142" s="129"/>
      <c r="Y142" s="129"/>
      <c r="Z142" s="131"/>
      <c r="AA142" s="131"/>
      <c r="AB142" s="131"/>
      <c r="AC142" s="131"/>
      <c r="AD142" s="131"/>
      <c r="AE142" s="131"/>
      <c r="AF142" s="131"/>
      <c r="AG142" s="131"/>
      <c r="AH142" s="131"/>
      <c r="AI142" s="131"/>
      <c r="AJ142" s="131"/>
      <c r="AK142" s="131"/>
      <c r="AL142" s="131"/>
      <c r="AM142" s="131"/>
      <c r="AN142" s="131"/>
      <c r="AO142" s="131"/>
      <c r="AP142" s="131"/>
      <c r="AQ142" s="131"/>
      <c r="AR142" s="131"/>
      <c r="AS142" s="131"/>
      <c r="AT142" s="131"/>
      <c r="AU142" s="131"/>
      <c r="AV142" s="131"/>
      <c r="AW142" s="131"/>
      <c r="AX142" s="131"/>
    </row>
    <row r="143" spans="1:50" s="177" customFormat="1" ht="13.8" hidden="1" customHeight="1" x14ac:dyDescent="0.25">
      <c r="A143" s="131"/>
      <c r="B143" s="189"/>
      <c r="C143" s="190"/>
      <c r="D143" s="190"/>
      <c r="E143" s="190"/>
      <c r="F143" s="191"/>
      <c r="G143" s="66"/>
      <c r="H143" s="67"/>
      <c r="I143" s="63"/>
      <c r="J143" s="68"/>
      <c r="K143" s="176"/>
      <c r="L143" s="131"/>
      <c r="M143" s="129"/>
      <c r="N143" s="129"/>
      <c r="O143" s="129"/>
      <c r="P143" s="129"/>
      <c r="Q143" s="129"/>
      <c r="R143" s="129"/>
      <c r="S143" s="129"/>
      <c r="T143" s="129"/>
      <c r="U143" s="129"/>
      <c r="V143" s="129"/>
      <c r="W143" s="129"/>
      <c r="X143" s="129"/>
      <c r="Y143" s="129"/>
      <c r="Z143" s="131"/>
      <c r="AA143" s="131"/>
      <c r="AB143" s="131"/>
      <c r="AC143" s="131"/>
      <c r="AD143" s="131"/>
      <c r="AE143" s="131"/>
      <c r="AF143" s="131"/>
      <c r="AG143" s="131"/>
      <c r="AH143" s="131"/>
      <c r="AI143" s="131"/>
      <c r="AJ143" s="131"/>
      <c r="AK143" s="131"/>
      <c r="AL143" s="131"/>
      <c r="AM143" s="131"/>
      <c r="AN143" s="131"/>
      <c r="AO143" s="131"/>
      <c r="AP143" s="131"/>
      <c r="AQ143" s="131"/>
      <c r="AR143" s="131"/>
      <c r="AS143" s="131"/>
      <c r="AT143" s="131"/>
      <c r="AU143" s="131"/>
      <c r="AV143" s="131"/>
      <c r="AW143" s="131"/>
      <c r="AX143" s="131"/>
    </row>
    <row r="144" spans="1:50" s="177" customFormat="1" ht="13.8" hidden="1" customHeight="1" x14ac:dyDescent="0.25">
      <c r="A144" s="131"/>
      <c r="B144" s="189"/>
      <c r="C144" s="190"/>
      <c r="D144" s="190"/>
      <c r="E144" s="190"/>
      <c r="F144" s="191"/>
      <c r="G144" s="66"/>
      <c r="H144" s="67"/>
      <c r="I144" s="67"/>
      <c r="J144" s="68"/>
      <c r="K144" s="176"/>
      <c r="L144" s="131"/>
      <c r="M144" s="129"/>
      <c r="N144" s="129"/>
      <c r="O144" s="129"/>
      <c r="P144" s="129"/>
      <c r="Q144" s="129"/>
      <c r="R144" s="129"/>
      <c r="S144" s="129"/>
      <c r="T144" s="129"/>
      <c r="U144" s="129"/>
      <c r="V144" s="129"/>
      <c r="W144" s="129"/>
      <c r="X144" s="129"/>
      <c r="Y144" s="129"/>
      <c r="Z144" s="131"/>
      <c r="AA144" s="131"/>
      <c r="AB144" s="131"/>
      <c r="AC144" s="131"/>
      <c r="AD144" s="131"/>
      <c r="AE144" s="131"/>
      <c r="AF144" s="131"/>
      <c r="AG144" s="131"/>
      <c r="AH144" s="131"/>
      <c r="AI144" s="131"/>
      <c r="AJ144" s="131"/>
      <c r="AK144" s="131"/>
      <c r="AL144" s="131"/>
      <c r="AM144" s="131"/>
      <c r="AN144" s="131"/>
      <c r="AO144" s="131"/>
      <c r="AP144" s="131"/>
      <c r="AQ144" s="131"/>
      <c r="AR144" s="131"/>
      <c r="AS144" s="131"/>
      <c r="AT144" s="131"/>
      <c r="AU144" s="131"/>
      <c r="AV144" s="131"/>
      <c r="AW144" s="131"/>
      <c r="AX144" s="131"/>
    </row>
    <row r="145" spans="1:50" s="177" customFormat="1" ht="13.8" hidden="1" customHeight="1" thickBot="1" x14ac:dyDescent="0.3">
      <c r="A145" s="131"/>
      <c r="B145" s="192"/>
      <c r="C145" s="193"/>
      <c r="D145" s="193"/>
      <c r="E145" s="193"/>
      <c r="F145" s="194"/>
      <c r="G145" s="69"/>
      <c r="H145" s="70"/>
      <c r="I145" s="70"/>
      <c r="J145" s="71"/>
      <c r="K145" s="176"/>
      <c r="L145" s="131"/>
      <c r="M145" s="129"/>
      <c r="N145" s="129"/>
      <c r="O145" s="129"/>
      <c r="P145" s="129"/>
      <c r="Q145" s="129"/>
      <c r="R145" s="129"/>
      <c r="S145" s="129"/>
      <c r="T145" s="129"/>
      <c r="U145" s="129"/>
      <c r="V145" s="129"/>
      <c r="W145" s="129"/>
      <c r="X145" s="129"/>
      <c r="Y145" s="129"/>
      <c r="Z145" s="131"/>
      <c r="AA145" s="131"/>
      <c r="AB145" s="131"/>
      <c r="AC145" s="131"/>
      <c r="AD145" s="131"/>
      <c r="AE145" s="131"/>
      <c r="AF145" s="131"/>
      <c r="AG145" s="131"/>
      <c r="AH145" s="131"/>
      <c r="AI145" s="131"/>
      <c r="AJ145" s="131"/>
      <c r="AK145" s="131"/>
      <c r="AL145" s="131"/>
      <c r="AM145" s="131"/>
      <c r="AN145" s="131"/>
      <c r="AO145" s="131"/>
      <c r="AP145" s="131"/>
      <c r="AQ145" s="131"/>
      <c r="AR145" s="131"/>
      <c r="AS145" s="131"/>
      <c r="AT145" s="131"/>
      <c r="AU145" s="131"/>
      <c r="AV145" s="131"/>
      <c r="AW145" s="131"/>
      <c r="AX145" s="131"/>
    </row>
    <row r="146" spans="1:50" s="177" customFormat="1" ht="13.8" hidden="1" customHeight="1" x14ac:dyDescent="0.25">
      <c r="A146" s="131"/>
      <c r="B146" s="183">
        <f>B141+1</f>
        <v>28</v>
      </c>
      <c r="C146" s="184">
        <f>C141+F146</f>
        <v>-9610</v>
      </c>
      <c r="D146" s="57"/>
      <c r="E146" s="58"/>
      <c r="F146" s="185">
        <f>SUM(G147:G150)</f>
        <v>0</v>
      </c>
      <c r="G146" s="59"/>
      <c r="H146" s="60"/>
      <c r="I146" s="60"/>
      <c r="J146" s="61"/>
      <c r="K146" s="176"/>
      <c r="L146" s="131"/>
      <c r="M146" s="129"/>
      <c r="N146" s="129"/>
      <c r="O146" s="129"/>
      <c r="P146" s="129"/>
      <c r="Q146" s="129"/>
      <c r="R146" s="129"/>
      <c r="S146" s="129"/>
      <c r="T146" s="129"/>
      <c r="U146" s="129"/>
      <c r="V146" s="129"/>
      <c r="W146" s="129"/>
      <c r="X146" s="129"/>
      <c r="Y146" s="129"/>
      <c r="Z146" s="131"/>
      <c r="AA146" s="131"/>
      <c r="AB146" s="131"/>
      <c r="AC146" s="131"/>
      <c r="AD146" s="131"/>
      <c r="AE146" s="131"/>
      <c r="AF146" s="131"/>
      <c r="AG146" s="131"/>
      <c r="AH146" s="131"/>
      <c r="AI146" s="131"/>
      <c r="AJ146" s="131"/>
      <c r="AK146" s="131"/>
      <c r="AL146" s="131"/>
      <c r="AM146" s="131"/>
      <c r="AN146" s="131"/>
      <c r="AO146" s="131"/>
      <c r="AP146" s="131"/>
      <c r="AQ146" s="131"/>
      <c r="AR146" s="131"/>
      <c r="AS146" s="131"/>
      <c r="AT146" s="131"/>
      <c r="AU146" s="131"/>
      <c r="AV146" s="131"/>
      <c r="AW146" s="131"/>
      <c r="AX146" s="131"/>
    </row>
    <row r="147" spans="1:50" s="177" customFormat="1" ht="13.8" hidden="1" customHeight="1" x14ac:dyDescent="0.25">
      <c r="A147" s="131"/>
      <c r="B147" s="186"/>
      <c r="C147" s="187"/>
      <c r="D147" s="187"/>
      <c r="E147" s="187"/>
      <c r="F147" s="188"/>
      <c r="G147" s="62"/>
      <c r="H147" s="63"/>
      <c r="I147" s="64"/>
      <c r="J147" s="65"/>
      <c r="K147" s="176"/>
      <c r="L147" s="131"/>
      <c r="M147" s="129"/>
      <c r="N147" s="129"/>
      <c r="O147" s="129"/>
      <c r="P147" s="129"/>
      <c r="Q147" s="129"/>
      <c r="R147" s="129"/>
      <c r="S147" s="129"/>
      <c r="T147" s="129"/>
      <c r="U147" s="129"/>
      <c r="V147" s="129"/>
      <c r="W147" s="129"/>
      <c r="X147" s="129"/>
      <c r="Y147" s="129"/>
      <c r="Z147" s="131"/>
      <c r="AA147" s="131"/>
      <c r="AB147" s="131"/>
      <c r="AC147" s="131"/>
      <c r="AD147" s="131"/>
      <c r="AE147" s="131"/>
      <c r="AF147" s="131"/>
      <c r="AG147" s="131"/>
      <c r="AH147" s="131"/>
      <c r="AI147" s="131"/>
      <c r="AJ147" s="131"/>
      <c r="AK147" s="131"/>
      <c r="AL147" s="131"/>
      <c r="AM147" s="131"/>
      <c r="AN147" s="131"/>
      <c r="AO147" s="131"/>
      <c r="AP147" s="131"/>
      <c r="AQ147" s="131"/>
      <c r="AR147" s="131"/>
      <c r="AS147" s="131"/>
      <c r="AT147" s="131"/>
      <c r="AU147" s="131"/>
      <c r="AV147" s="131"/>
      <c r="AW147" s="131"/>
      <c r="AX147" s="131"/>
    </row>
    <row r="148" spans="1:50" s="177" customFormat="1" ht="13.8" hidden="1" customHeight="1" x14ac:dyDescent="0.25">
      <c r="A148" s="131"/>
      <c r="B148" s="189"/>
      <c r="C148" s="190"/>
      <c r="D148" s="190"/>
      <c r="E148" s="190"/>
      <c r="F148" s="191"/>
      <c r="G148" s="66"/>
      <c r="H148" s="67"/>
      <c r="I148" s="63"/>
      <c r="J148" s="68"/>
      <c r="K148" s="176"/>
      <c r="L148" s="131"/>
      <c r="M148" s="129"/>
      <c r="N148" s="129"/>
      <c r="O148" s="129"/>
      <c r="P148" s="129"/>
      <c r="Q148" s="129"/>
      <c r="R148" s="129"/>
      <c r="S148" s="129"/>
      <c r="T148" s="129"/>
      <c r="U148" s="129"/>
      <c r="V148" s="129"/>
      <c r="W148" s="129"/>
      <c r="X148" s="129"/>
      <c r="Y148" s="129"/>
      <c r="Z148" s="131"/>
      <c r="AA148" s="131"/>
      <c r="AB148" s="131"/>
      <c r="AC148" s="131"/>
      <c r="AD148" s="131"/>
      <c r="AE148" s="131"/>
      <c r="AF148" s="131"/>
      <c r="AG148" s="131"/>
      <c r="AH148" s="131"/>
      <c r="AI148" s="131"/>
      <c r="AJ148" s="131"/>
      <c r="AK148" s="131"/>
      <c r="AL148" s="131"/>
      <c r="AM148" s="131"/>
      <c r="AN148" s="131"/>
      <c r="AO148" s="131"/>
      <c r="AP148" s="131"/>
      <c r="AQ148" s="131"/>
      <c r="AR148" s="131"/>
      <c r="AS148" s="131"/>
      <c r="AT148" s="131"/>
      <c r="AU148" s="131"/>
      <c r="AV148" s="131"/>
      <c r="AW148" s="131"/>
      <c r="AX148" s="131"/>
    </row>
    <row r="149" spans="1:50" s="177" customFormat="1" ht="13.8" hidden="1" customHeight="1" x14ac:dyDescent="0.25">
      <c r="A149" s="131"/>
      <c r="B149" s="189"/>
      <c r="C149" s="190"/>
      <c r="D149" s="190"/>
      <c r="E149" s="190"/>
      <c r="F149" s="191"/>
      <c r="G149" s="66"/>
      <c r="H149" s="67"/>
      <c r="I149" s="67"/>
      <c r="J149" s="68"/>
      <c r="K149" s="176"/>
      <c r="L149" s="131"/>
      <c r="M149" s="129"/>
      <c r="N149" s="129"/>
      <c r="O149" s="129"/>
      <c r="P149" s="129"/>
      <c r="Q149" s="129"/>
      <c r="R149" s="129"/>
      <c r="S149" s="129"/>
      <c r="T149" s="129"/>
      <c r="U149" s="129"/>
      <c r="V149" s="129"/>
      <c r="W149" s="129"/>
      <c r="X149" s="129"/>
      <c r="Y149" s="129"/>
      <c r="Z149" s="131"/>
      <c r="AA149" s="131"/>
      <c r="AB149" s="131"/>
      <c r="AC149" s="131"/>
      <c r="AD149" s="131"/>
      <c r="AE149" s="131"/>
      <c r="AF149" s="131"/>
      <c r="AG149" s="131"/>
      <c r="AH149" s="131"/>
      <c r="AI149" s="131"/>
      <c r="AJ149" s="131"/>
      <c r="AK149" s="131"/>
      <c r="AL149" s="131"/>
      <c r="AM149" s="131"/>
      <c r="AN149" s="131"/>
      <c r="AO149" s="131"/>
      <c r="AP149" s="131"/>
      <c r="AQ149" s="131"/>
      <c r="AR149" s="131"/>
      <c r="AS149" s="131"/>
      <c r="AT149" s="131"/>
      <c r="AU149" s="131"/>
      <c r="AV149" s="131"/>
      <c r="AW149" s="131"/>
      <c r="AX149" s="131"/>
    </row>
    <row r="150" spans="1:50" s="177" customFormat="1" ht="13.8" hidden="1" customHeight="1" thickBot="1" x14ac:dyDescent="0.3">
      <c r="A150" s="131"/>
      <c r="B150" s="192"/>
      <c r="C150" s="193"/>
      <c r="D150" s="193"/>
      <c r="E150" s="193"/>
      <c r="F150" s="194"/>
      <c r="G150" s="69"/>
      <c r="H150" s="70"/>
      <c r="I150" s="70"/>
      <c r="J150" s="71"/>
      <c r="K150" s="176"/>
      <c r="L150" s="131"/>
      <c r="M150" s="129"/>
      <c r="N150" s="129"/>
      <c r="O150" s="129"/>
      <c r="P150" s="129"/>
      <c r="Q150" s="129"/>
      <c r="R150" s="129"/>
      <c r="S150" s="129"/>
      <c r="T150" s="129"/>
      <c r="U150" s="129"/>
      <c r="V150" s="129"/>
      <c r="W150" s="129"/>
      <c r="X150" s="129"/>
      <c r="Y150" s="129"/>
      <c r="Z150" s="131"/>
      <c r="AA150" s="131"/>
      <c r="AB150" s="131"/>
      <c r="AC150" s="131"/>
      <c r="AD150" s="131"/>
      <c r="AE150" s="131"/>
      <c r="AF150" s="131"/>
      <c r="AG150" s="131"/>
      <c r="AH150" s="131"/>
      <c r="AI150" s="131"/>
      <c r="AJ150" s="131"/>
      <c r="AK150" s="131"/>
      <c r="AL150" s="131"/>
      <c r="AM150" s="131"/>
      <c r="AN150" s="131"/>
      <c r="AO150" s="131"/>
      <c r="AP150" s="131"/>
      <c r="AQ150" s="131"/>
      <c r="AR150" s="131"/>
      <c r="AS150" s="131"/>
      <c r="AT150" s="131"/>
      <c r="AU150" s="131"/>
      <c r="AV150" s="131"/>
      <c r="AW150" s="131"/>
      <c r="AX150" s="131"/>
    </row>
    <row r="151" spans="1:50" s="177" customFormat="1" ht="13.8" hidden="1" customHeight="1" x14ac:dyDescent="0.25">
      <c r="A151" s="131"/>
      <c r="B151" s="183">
        <f>B146+1</f>
        <v>29</v>
      </c>
      <c r="C151" s="184">
        <f>C146+F151</f>
        <v>-9610</v>
      </c>
      <c r="D151" s="57"/>
      <c r="E151" s="58"/>
      <c r="F151" s="185">
        <f>SUM(G152:G155)</f>
        <v>0</v>
      </c>
      <c r="G151" s="59"/>
      <c r="H151" s="60"/>
      <c r="I151" s="60"/>
      <c r="J151" s="61"/>
      <c r="K151" s="176"/>
      <c r="L151" s="131"/>
      <c r="M151" s="129"/>
      <c r="N151" s="129"/>
      <c r="O151" s="129"/>
      <c r="P151" s="129"/>
      <c r="Q151" s="129"/>
      <c r="R151" s="129"/>
      <c r="S151" s="129"/>
      <c r="T151" s="129"/>
      <c r="U151" s="129"/>
      <c r="V151" s="129"/>
      <c r="W151" s="129"/>
      <c r="X151" s="129"/>
      <c r="Y151" s="129"/>
      <c r="Z151" s="131"/>
      <c r="AA151" s="131"/>
      <c r="AB151" s="131"/>
      <c r="AC151" s="131"/>
      <c r="AD151" s="131"/>
      <c r="AE151" s="131"/>
      <c r="AF151" s="131"/>
      <c r="AG151" s="131"/>
      <c r="AH151" s="131"/>
      <c r="AI151" s="131"/>
      <c r="AJ151" s="131"/>
      <c r="AK151" s="131"/>
      <c r="AL151" s="131"/>
      <c r="AM151" s="131"/>
      <c r="AN151" s="131"/>
      <c r="AO151" s="131"/>
      <c r="AP151" s="131"/>
      <c r="AQ151" s="131"/>
      <c r="AR151" s="131"/>
      <c r="AS151" s="131"/>
      <c r="AT151" s="131"/>
      <c r="AU151" s="131"/>
      <c r="AV151" s="131"/>
      <c r="AW151" s="131"/>
      <c r="AX151" s="131"/>
    </row>
    <row r="152" spans="1:50" s="177" customFormat="1" ht="13.8" hidden="1" customHeight="1" x14ac:dyDescent="0.25">
      <c r="A152" s="131"/>
      <c r="B152" s="186"/>
      <c r="C152" s="187"/>
      <c r="D152" s="187"/>
      <c r="E152" s="187"/>
      <c r="F152" s="188"/>
      <c r="G152" s="62"/>
      <c r="H152" s="63"/>
      <c r="I152" s="64"/>
      <c r="J152" s="65"/>
      <c r="K152" s="176"/>
      <c r="L152" s="131"/>
      <c r="M152" s="129"/>
      <c r="N152" s="129"/>
      <c r="O152" s="129"/>
      <c r="P152" s="129"/>
      <c r="Q152" s="129"/>
      <c r="R152" s="129"/>
      <c r="S152" s="129"/>
      <c r="T152" s="129"/>
      <c r="U152" s="129"/>
      <c r="V152" s="129"/>
      <c r="W152" s="129"/>
      <c r="X152" s="129"/>
      <c r="Y152" s="129"/>
      <c r="Z152" s="131"/>
      <c r="AA152" s="131"/>
      <c r="AB152" s="131"/>
      <c r="AC152" s="131"/>
      <c r="AD152" s="131"/>
      <c r="AE152" s="131"/>
      <c r="AF152" s="131"/>
      <c r="AG152" s="131"/>
      <c r="AH152" s="131"/>
      <c r="AI152" s="131"/>
      <c r="AJ152" s="131"/>
      <c r="AK152" s="131"/>
      <c r="AL152" s="131"/>
      <c r="AM152" s="131"/>
      <c r="AN152" s="131"/>
      <c r="AO152" s="131"/>
      <c r="AP152" s="131"/>
      <c r="AQ152" s="131"/>
      <c r="AR152" s="131"/>
      <c r="AS152" s="131"/>
      <c r="AT152" s="131"/>
      <c r="AU152" s="131"/>
      <c r="AV152" s="131"/>
      <c r="AW152" s="131"/>
      <c r="AX152" s="131"/>
    </row>
    <row r="153" spans="1:50" s="177" customFormat="1" ht="13.8" hidden="1" customHeight="1" x14ac:dyDescent="0.25">
      <c r="A153" s="131"/>
      <c r="B153" s="189"/>
      <c r="C153" s="190"/>
      <c r="D153" s="190"/>
      <c r="E153" s="190"/>
      <c r="F153" s="191"/>
      <c r="G153" s="66"/>
      <c r="H153" s="67"/>
      <c r="I153" s="63"/>
      <c r="J153" s="68"/>
      <c r="K153" s="176"/>
      <c r="L153" s="131"/>
      <c r="M153" s="129"/>
      <c r="N153" s="129"/>
      <c r="O153" s="129"/>
      <c r="P153" s="129"/>
      <c r="Q153" s="129"/>
      <c r="R153" s="129"/>
      <c r="S153" s="129"/>
      <c r="T153" s="129"/>
      <c r="U153" s="129"/>
      <c r="V153" s="129"/>
      <c r="W153" s="129"/>
      <c r="X153" s="129"/>
      <c r="Y153" s="129"/>
      <c r="Z153" s="131"/>
      <c r="AA153" s="131"/>
      <c r="AB153" s="131"/>
      <c r="AC153" s="131"/>
      <c r="AD153" s="131"/>
      <c r="AE153" s="131"/>
      <c r="AF153" s="131"/>
      <c r="AG153" s="131"/>
      <c r="AH153" s="131"/>
      <c r="AI153" s="131"/>
      <c r="AJ153" s="131"/>
      <c r="AK153" s="131"/>
      <c r="AL153" s="131"/>
      <c r="AM153" s="131"/>
      <c r="AN153" s="131"/>
      <c r="AO153" s="131"/>
      <c r="AP153" s="131"/>
      <c r="AQ153" s="131"/>
      <c r="AR153" s="131"/>
      <c r="AS153" s="131"/>
      <c r="AT153" s="131"/>
      <c r="AU153" s="131"/>
      <c r="AV153" s="131"/>
      <c r="AW153" s="131"/>
      <c r="AX153" s="131"/>
    </row>
    <row r="154" spans="1:50" s="177" customFormat="1" ht="13.8" hidden="1" customHeight="1" x14ac:dyDescent="0.25">
      <c r="A154" s="131"/>
      <c r="B154" s="189"/>
      <c r="C154" s="190"/>
      <c r="D154" s="190"/>
      <c r="E154" s="190"/>
      <c r="F154" s="191"/>
      <c r="G154" s="66"/>
      <c r="H154" s="67"/>
      <c r="I154" s="67"/>
      <c r="J154" s="68"/>
      <c r="K154" s="176"/>
      <c r="L154" s="131"/>
      <c r="M154" s="129"/>
      <c r="N154" s="129"/>
      <c r="O154" s="129"/>
      <c r="P154" s="129"/>
      <c r="Q154" s="129"/>
      <c r="R154" s="129"/>
      <c r="S154" s="129"/>
      <c r="T154" s="129"/>
      <c r="U154" s="129"/>
      <c r="V154" s="129"/>
      <c r="W154" s="129"/>
      <c r="X154" s="129"/>
      <c r="Y154" s="129"/>
      <c r="Z154" s="131"/>
      <c r="AA154" s="131"/>
      <c r="AB154" s="131"/>
      <c r="AC154" s="131"/>
      <c r="AD154" s="131"/>
      <c r="AE154" s="131"/>
      <c r="AF154" s="131"/>
      <c r="AG154" s="131"/>
      <c r="AH154" s="131"/>
      <c r="AI154" s="131"/>
      <c r="AJ154" s="131"/>
      <c r="AK154" s="131"/>
      <c r="AL154" s="131"/>
      <c r="AM154" s="131"/>
      <c r="AN154" s="131"/>
      <c r="AO154" s="131"/>
      <c r="AP154" s="131"/>
      <c r="AQ154" s="131"/>
      <c r="AR154" s="131"/>
      <c r="AS154" s="131"/>
      <c r="AT154" s="131"/>
      <c r="AU154" s="131"/>
      <c r="AV154" s="131"/>
      <c r="AW154" s="131"/>
      <c r="AX154" s="131"/>
    </row>
    <row r="155" spans="1:50" s="177" customFormat="1" ht="13.8" hidden="1" customHeight="1" thickBot="1" x14ac:dyDescent="0.3">
      <c r="A155" s="131"/>
      <c r="B155" s="192"/>
      <c r="C155" s="193"/>
      <c r="D155" s="193"/>
      <c r="E155" s="193"/>
      <c r="F155" s="194"/>
      <c r="G155" s="69"/>
      <c r="H155" s="70"/>
      <c r="I155" s="70"/>
      <c r="J155" s="71"/>
      <c r="K155" s="176"/>
      <c r="L155" s="131"/>
      <c r="M155" s="129"/>
      <c r="N155" s="129"/>
      <c r="O155" s="129"/>
      <c r="P155" s="129"/>
      <c r="Q155" s="129"/>
      <c r="R155" s="129"/>
      <c r="S155" s="129"/>
      <c r="T155" s="129"/>
      <c r="U155" s="129"/>
      <c r="V155" s="129"/>
      <c r="W155" s="129"/>
      <c r="X155" s="129"/>
      <c r="Y155" s="129"/>
      <c r="Z155" s="131"/>
      <c r="AA155" s="131"/>
      <c r="AB155" s="131"/>
      <c r="AC155" s="131"/>
      <c r="AD155" s="131"/>
      <c r="AE155" s="131"/>
      <c r="AF155" s="131"/>
      <c r="AG155" s="131"/>
      <c r="AH155" s="131"/>
      <c r="AI155" s="131"/>
      <c r="AJ155" s="131"/>
      <c r="AK155" s="131"/>
      <c r="AL155" s="131"/>
      <c r="AM155" s="131"/>
      <c r="AN155" s="131"/>
      <c r="AO155" s="131"/>
      <c r="AP155" s="131"/>
      <c r="AQ155" s="131"/>
      <c r="AR155" s="131"/>
      <c r="AS155" s="131"/>
      <c r="AT155" s="131"/>
      <c r="AU155" s="131"/>
      <c r="AV155" s="131"/>
      <c r="AW155" s="131"/>
      <c r="AX155" s="131"/>
    </row>
    <row r="156" spans="1:50" s="177" customFormat="1" ht="13.8" hidden="1" customHeight="1" x14ac:dyDescent="0.25">
      <c r="A156" s="131"/>
      <c r="B156" s="183">
        <f>B151+1</f>
        <v>30</v>
      </c>
      <c r="C156" s="184">
        <f>C151+F156</f>
        <v>-9610</v>
      </c>
      <c r="D156" s="57"/>
      <c r="E156" s="58"/>
      <c r="F156" s="185">
        <f>SUM(G157:G160)</f>
        <v>0</v>
      </c>
      <c r="G156" s="59"/>
      <c r="H156" s="60"/>
      <c r="I156" s="60"/>
      <c r="J156" s="61"/>
      <c r="K156" s="176"/>
      <c r="L156" s="131"/>
      <c r="M156" s="129"/>
      <c r="N156" s="129"/>
      <c r="O156" s="129"/>
      <c r="P156" s="129"/>
      <c r="Q156" s="129"/>
      <c r="R156" s="129"/>
      <c r="S156" s="129"/>
      <c r="T156" s="129"/>
      <c r="U156" s="129"/>
      <c r="V156" s="129"/>
      <c r="W156" s="129"/>
      <c r="X156" s="129"/>
      <c r="Y156" s="129"/>
      <c r="Z156" s="131"/>
      <c r="AA156" s="131"/>
      <c r="AB156" s="131"/>
      <c r="AC156" s="131"/>
      <c r="AD156" s="131"/>
      <c r="AE156" s="131"/>
      <c r="AF156" s="131"/>
      <c r="AG156" s="131"/>
      <c r="AH156" s="131"/>
      <c r="AI156" s="131"/>
      <c r="AJ156" s="131"/>
      <c r="AK156" s="131"/>
      <c r="AL156" s="131"/>
      <c r="AM156" s="131"/>
      <c r="AN156" s="131"/>
      <c r="AO156" s="131"/>
      <c r="AP156" s="131"/>
      <c r="AQ156" s="131"/>
      <c r="AR156" s="131"/>
      <c r="AS156" s="131"/>
      <c r="AT156" s="131"/>
      <c r="AU156" s="131"/>
      <c r="AV156" s="131"/>
      <c r="AW156" s="131"/>
      <c r="AX156" s="131"/>
    </row>
    <row r="157" spans="1:50" s="177" customFormat="1" ht="13.8" hidden="1" customHeight="1" x14ac:dyDescent="0.25">
      <c r="A157" s="131"/>
      <c r="B157" s="186"/>
      <c r="C157" s="187"/>
      <c r="D157" s="187"/>
      <c r="E157" s="187"/>
      <c r="F157" s="188"/>
      <c r="G157" s="62"/>
      <c r="H157" s="63"/>
      <c r="I157" s="64"/>
      <c r="J157" s="65"/>
      <c r="K157" s="176"/>
      <c r="L157" s="131"/>
      <c r="M157" s="129"/>
      <c r="N157" s="129"/>
      <c r="O157" s="129"/>
      <c r="P157" s="129"/>
      <c r="Q157" s="129"/>
      <c r="R157" s="129"/>
      <c r="S157" s="129"/>
      <c r="T157" s="129"/>
      <c r="U157" s="129"/>
      <c r="V157" s="129"/>
      <c r="W157" s="129"/>
      <c r="X157" s="129"/>
      <c r="Y157" s="129"/>
      <c r="Z157" s="131"/>
      <c r="AA157" s="131"/>
      <c r="AB157" s="131"/>
      <c r="AC157" s="131"/>
      <c r="AD157" s="131"/>
      <c r="AE157" s="131"/>
      <c r="AF157" s="131"/>
      <c r="AG157" s="131"/>
      <c r="AH157" s="131"/>
      <c r="AI157" s="131"/>
      <c r="AJ157" s="131"/>
      <c r="AK157" s="131"/>
      <c r="AL157" s="131"/>
      <c r="AM157" s="131"/>
      <c r="AN157" s="131"/>
      <c r="AO157" s="131"/>
      <c r="AP157" s="131"/>
      <c r="AQ157" s="131"/>
      <c r="AR157" s="131"/>
      <c r="AS157" s="131"/>
      <c r="AT157" s="131"/>
      <c r="AU157" s="131"/>
      <c r="AV157" s="131"/>
      <c r="AW157" s="131"/>
      <c r="AX157" s="131"/>
    </row>
    <row r="158" spans="1:50" s="177" customFormat="1" ht="13.8" hidden="1" customHeight="1" x14ac:dyDescent="0.25">
      <c r="A158" s="131"/>
      <c r="B158" s="189"/>
      <c r="C158" s="190"/>
      <c r="D158" s="190"/>
      <c r="E158" s="190"/>
      <c r="F158" s="191"/>
      <c r="G158" s="66"/>
      <c r="H158" s="67"/>
      <c r="I158" s="63"/>
      <c r="J158" s="68"/>
      <c r="K158" s="176"/>
      <c r="L158" s="131"/>
      <c r="M158" s="129"/>
      <c r="N158" s="129"/>
      <c r="O158" s="129"/>
      <c r="P158" s="129"/>
      <c r="Q158" s="129"/>
      <c r="R158" s="129"/>
      <c r="S158" s="129"/>
      <c r="T158" s="129"/>
      <c r="U158" s="129"/>
      <c r="V158" s="129"/>
      <c r="W158" s="129"/>
      <c r="X158" s="129"/>
      <c r="Y158" s="129"/>
      <c r="Z158" s="131"/>
      <c r="AA158" s="131"/>
      <c r="AB158" s="131"/>
      <c r="AC158" s="131"/>
      <c r="AD158" s="131"/>
      <c r="AE158" s="131"/>
      <c r="AF158" s="131"/>
      <c r="AG158" s="131"/>
      <c r="AH158" s="131"/>
      <c r="AI158" s="131"/>
      <c r="AJ158" s="131"/>
      <c r="AK158" s="131"/>
      <c r="AL158" s="131"/>
      <c r="AM158" s="131"/>
      <c r="AN158" s="131"/>
      <c r="AO158" s="131"/>
      <c r="AP158" s="131"/>
      <c r="AQ158" s="131"/>
      <c r="AR158" s="131"/>
      <c r="AS158" s="131"/>
      <c r="AT158" s="131"/>
      <c r="AU158" s="131"/>
      <c r="AV158" s="131"/>
      <c r="AW158" s="131"/>
      <c r="AX158" s="131"/>
    </row>
    <row r="159" spans="1:50" s="177" customFormat="1" ht="13.8" hidden="1" customHeight="1" x14ac:dyDescent="0.25">
      <c r="A159" s="131"/>
      <c r="B159" s="189"/>
      <c r="C159" s="190"/>
      <c r="D159" s="190"/>
      <c r="E159" s="190"/>
      <c r="F159" s="191"/>
      <c r="G159" s="66"/>
      <c r="H159" s="67"/>
      <c r="I159" s="67"/>
      <c r="J159" s="68"/>
      <c r="K159" s="176"/>
      <c r="L159" s="131"/>
      <c r="M159" s="129"/>
      <c r="N159" s="129"/>
      <c r="O159" s="129"/>
      <c r="P159" s="129"/>
      <c r="Q159" s="129"/>
      <c r="R159" s="129"/>
      <c r="S159" s="129"/>
      <c r="T159" s="129"/>
      <c r="U159" s="129"/>
      <c r="V159" s="129"/>
      <c r="W159" s="129"/>
      <c r="X159" s="129"/>
      <c r="Y159" s="129"/>
      <c r="Z159" s="131"/>
      <c r="AA159" s="131"/>
      <c r="AB159" s="131"/>
      <c r="AC159" s="131"/>
      <c r="AD159" s="131"/>
      <c r="AE159" s="131"/>
      <c r="AF159" s="131"/>
      <c r="AG159" s="131"/>
      <c r="AH159" s="131"/>
      <c r="AI159" s="131"/>
      <c r="AJ159" s="131"/>
      <c r="AK159" s="131"/>
      <c r="AL159" s="131"/>
      <c r="AM159" s="131"/>
      <c r="AN159" s="131"/>
      <c r="AO159" s="131"/>
      <c r="AP159" s="131"/>
      <c r="AQ159" s="131"/>
      <c r="AR159" s="131"/>
      <c r="AS159" s="131"/>
      <c r="AT159" s="131"/>
      <c r="AU159" s="131"/>
      <c r="AV159" s="131"/>
      <c r="AW159" s="131"/>
      <c r="AX159" s="131"/>
    </row>
    <row r="160" spans="1:50" s="177" customFormat="1" ht="13.8" hidden="1" customHeight="1" thickBot="1" x14ac:dyDescent="0.3">
      <c r="A160" s="131"/>
      <c r="B160" s="192"/>
      <c r="C160" s="193"/>
      <c r="D160" s="193"/>
      <c r="E160" s="193"/>
      <c r="F160" s="194"/>
      <c r="G160" s="69"/>
      <c r="H160" s="70"/>
      <c r="I160" s="70"/>
      <c r="J160" s="71"/>
      <c r="K160" s="176"/>
      <c r="L160" s="131"/>
      <c r="M160" s="129"/>
      <c r="N160" s="129"/>
      <c r="O160" s="129"/>
      <c r="P160" s="129"/>
      <c r="Q160" s="129"/>
      <c r="R160" s="129"/>
      <c r="S160" s="129"/>
      <c r="T160" s="129"/>
      <c r="U160" s="129"/>
      <c r="V160" s="129"/>
      <c r="W160" s="129"/>
      <c r="X160" s="129"/>
      <c r="Y160" s="129"/>
      <c r="Z160" s="131"/>
      <c r="AA160" s="131"/>
      <c r="AB160" s="131"/>
      <c r="AC160" s="131"/>
      <c r="AD160" s="131"/>
      <c r="AE160" s="131"/>
      <c r="AF160" s="131"/>
      <c r="AG160" s="131"/>
      <c r="AH160" s="131"/>
      <c r="AI160" s="131"/>
      <c r="AJ160" s="131"/>
      <c r="AK160" s="131"/>
      <c r="AL160" s="131"/>
      <c r="AM160" s="131"/>
      <c r="AN160" s="131"/>
      <c r="AO160" s="131"/>
      <c r="AP160" s="131"/>
      <c r="AQ160" s="131"/>
      <c r="AR160" s="131"/>
      <c r="AS160" s="131"/>
      <c r="AT160" s="131"/>
      <c r="AU160" s="131"/>
      <c r="AV160" s="131"/>
      <c r="AW160" s="131"/>
      <c r="AX160" s="131"/>
    </row>
    <row r="161" spans="1:50" s="177" customFormat="1" ht="13.8" hidden="1" customHeight="1" x14ac:dyDescent="0.25">
      <c r="A161" s="131"/>
      <c r="B161" s="183">
        <f>B156+1</f>
        <v>31</v>
      </c>
      <c r="C161" s="184">
        <f>C156+F161</f>
        <v>-9610</v>
      </c>
      <c r="D161" s="57"/>
      <c r="E161" s="58"/>
      <c r="F161" s="185">
        <f>SUM(G162:G165)</f>
        <v>0</v>
      </c>
      <c r="G161" s="59"/>
      <c r="H161" s="60"/>
      <c r="I161" s="60"/>
      <c r="J161" s="61"/>
      <c r="K161" s="176"/>
      <c r="L161" s="131"/>
      <c r="M161" s="129"/>
      <c r="N161" s="129"/>
      <c r="O161" s="129"/>
      <c r="P161" s="129"/>
      <c r="Q161" s="129"/>
      <c r="R161" s="129"/>
      <c r="S161" s="129"/>
      <c r="T161" s="129"/>
      <c r="U161" s="129"/>
      <c r="V161" s="129"/>
      <c r="W161" s="129"/>
      <c r="X161" s="129"/>
      <c r="Y161" s="129"/>
      <c r="Z161" s="131"/>
      <c r="AA161" s="131"/>
      <c r="AB161" s="131"/>
      <c r="AC161" s="131"/>
      <c r="AD161" s="131"/>
      <c r="AE161" s="131"/>
      <c r="AF161" s="131"/>
      <c r="AG161" s="131"/>
      <c r="AH161" s="131"/>
      <c r="AI161" s="131"/>
      <c r="AJ161" s="131"/>
      <c r="AK161" s="131"/>
      <c r="AL161" s="131"/>
      <c r="AM161" s="131"/>
      <c r="AN161" s="131"/>
      <c r="AO161" s="131"/>
      <c r="AP161" s="131"/>
      <c r="AQ161" s="131"/>
      <c r="AR161" s="131"/>
      <c r="AS161" s="131"/>
      <c r="AT161" s="131"/>
      <c r="AU161" s="131"/>
      <c r="AV161" s="131"/>
      <c r="AW161" s="131"/>
      <c r="AX161" s="131"/>
    </row>
    <row r="162" spans="1:50" s="177" customFormat="1" ht="13.8" hidden="1" customHeight="1" x14ac:dyDescent="0.25">
      <c r="A162" s="131"/>
      <c r="B162" s="186"/>
      <c r="C162" s="187"/>
      <c r="D162" s="187"/>
      <c r="E162" s="187"/>
      <c r="F162" s="188"/>
      <c r="G162" s="62"/>
      <c r="H162" s="63"/>
      <c r="I162" s="64"/>
      <c r="J162" s="65"/>
      <c r="K162" s="176"/>
      <c r="L162" s="131"/>
      <c r="M162" s="129"/>
      <c r="N162" s="129"/>
      <c r="O162" s="129"/>
      <c r="P162" s="129"/>
      <c r="Q162" s="129"/>
      <c r="R162" s="129"/>
      <c r="S162" s="129"/>
      <c r="T162" s="129"/>
      <c r="U162" s="129"/>
      <c r="V162" s="129"/>
      <c r="W162" s="129"/>
      <c r="X162" s="129"/>
      <c r="Y162" s="129"/>
      <c r="Z162" s="131"/>
      <c r="AA162" s="131"/>
      <c r="AB162" s="131"/>
      <c r="AC162" s="131"/>
      <c r="AD162" s="131"/>
      <c r="AE162" s="131"/>
      <c r="AF162" s="131"/>
      <c r="AG162" s="131"/>
      <c r="AH162" s="131"/>
      <c r="AI162" s="131"/>
      <c r="AJ162" s="131"/>
      <c r="AK162" s="131"/>
      <c r="AL162" s="131"/>
      <c r="AM162" s="131"/>
      <c r="AN162" s="131"/>
      <c r="AO162" s="131"/>
      <c r="AP162" s="131"/>
      <c r="AQ162" s="131"/>
      <c r="AR162" s="131"/>
      <c r="AS162" s="131"/>
      <c r="AT162" s="131"/>
      <c r="AU162" s="131"/>
      <c r="AV162" s="131"/>
      <c r="AW162" s="131"/>
      <c r="AX162" s="131"/>
    </row>
    <row r="163" spans="1:50" s="177" customFormat="1" ht="13.8" hidden="1" customHeight="1" x14ac:dyDescent="0.25">
      <c r="A163" s="131"/>
      <c r="B163" s="189"/>
      <c r="C163" s="190"/>
      <c r="D163" s="190"/>
      <c r="E163" s="190"/>
      <c r="F163" s="191"/>
      <c r="G163" s="66"/>
      <c r="H163" s="67"/>
      <c r="I163" s="63"/>
      <c r="J163" s="68"/>
      <c r="K163" s="176"/>
      <c r="L163" s="131"/>
      <c r="M163" s="129"/>
      <c r="N163" s="129"/>
      <c r="O163" s="129"/>
      <c r="P163" s="129"/>
      <c r="Q163" s="129"/>
      <c r="R163" s="129"/>
      <c r="S163" s="129"/>
      <c r="T163" s="129"/>
      <c r="U163" s="129"/>
      <c r="V163" s="129"/>
      <c r="W163" s="129"/>
      <c r="X163" s="129"/>
      <c r="Y163" s="129"/>
      <c r="Z163" s="131"/>
      <c r="AA163" s="131"/>
      <c r="AB163" s="131"/>
      <c r="AC163" s="131"/>
      <c r="AD163" s="131"/>
      <c r="AE163" s="131"/>
      <c r="AF163" s="131"/>
      <c r="AG163" s="131"/>
      <c r="AH163" s="131"/>
      <c r="AI163" s="131"/>
      <c r="AJ163" s="131"/>
      <c r="AK163" s="131"/>
      <c r="AL163" s="131"/>
      <c r="AM163" s="131"/>
      <c r="AN163" s="131"/>
      <c r="AO163" s="131"/>
      <c r="AP163" s="131"/>
      <c r="AQ163" s="131"/>
      <c r="AR163" s="131"/>
      <c r="AS163" s="131"/>
      <c r="AT163" s="131"/>
      <c r="AU163" s="131"/>
      <c r="AV163" s="131"/>
      <c r="AW163" s="131"/>
      <c r="AX163" s="131"/>
    </row>
    <row r="164" spans="1:50" s="177" customFormat="1" ht="13.8" hidden="1" customHeight="1" x14ac:dyDescent="0.25">
      <c r="A164" s="131"/>
      <c r="B164" s="189"/>
      <c r="C164" s="190"/>
      <c r="D164" s="190"/>
      <c r="E164" s="190"/>
      <c r="F164" s="191"/>
      <c r="G164" s="66"/>
      <c r="H164" s="67"/>
      <c r="I164" s="67"/>
      <c r="J164" s="68"/>
      <c r="K164" s="176"/>
      <c r="L164" s="131"/>
      <c r="M164" s="129"/>
      <c r="N164" s="129"/>
      <c r="O164" s="129"/>
      <c r="P164" s="129"/>
      <c r="Q164" s="129"/>
      <c r="R164" s="129"/>
      <c r="S164" s="129"/>
      <c r="T164" s="129"/>
      <c r="U164" s="129"/>
      <c r="V164" s="129"/>
      <c r="W164" s="129"/>
      <c r="X164" s="129"/>
      <c r="Y164" s="129"/>
      <c r="Z164" s="131"/>
      <c r="AA164" s="131"/>
      <c r="AB164" s="131"/>
      <c r="AC164" s="131"/>
      <c r="AD164" s="131"/>
      <c r="AE164" s="131"/>
      <c r="AF164" s="131"/>
      <c r="AG164" s="131"/>
      <c r="AH164" s="131"/>
      <c r="AI164" s="131"/>
      <c r="AJ164" s="131"/>
      <c r="AK164" s="131"/>
      <c r="AL164" s="131"/>
      <c r="AM164" s="131"/>
      <c r="AN164" s="131"/>
      <c r="AO164" s="131"/>
      <c r="AP164" s="131"/>
      <c r="AQ164" s="131"/>
      <c r="AR164" s="131"/>
      <c r="AS164" s="131"/>
      <c r="AT164" s="131"/>
      <c r="AU164" s="131"/>
      <c r="AV164" s="131"/>
      <c r="AW164" s="131"/>
      <c r="AX164" s="131"/>
    </row>
    <row r="165" spans="1:50" s="177" customFormat="1" ht="13.8" hidden="1" customHeight="1" thickBot="1" x14ac:dyDescent="0.3">
      <c r="A165" s="131"/>
      <c r="B165" s="192"/>
      <c r="C165" s="193"/>
      <c r="D165" s="193"/>
      <c r="E165" s="193"/>
      <c r="F165" s="194"/>
      <c r="G165" s="69"/>
      <c r="H165" s="70"/>
      <c r="I165" s="70"/>
      <c r="J165" s="71"/>
      <c r="K165" s="176"/>
      <c r="L165" s="131"/>
      <c r="M165" s="129"/>
      <c r="N165" s="129"/>
      <c r="O165" s="129"/>
      <c r="P165" s="129"/>
      <c r="Q165" s="129"/>
      <c r="R165" s="129"/>
      <c r="S165" s="129"/>
      <c r="T165" s="129"/>
      <c r="U165" s="129"/>
      <c r="V165" s="129"/>
      <c r="W165" s="129"/>
      <c r="X165" s="129"/>
      <c r="Y165" s="129"/>
      <c r="Z165" s="131"/>
      <c r="AA165" s="131"/>
      <c r="AB165" s="131"/>
      <c r="AC165" s="131"/>
      <c r="AD165" s="131"/>
      <c r="AE165" s="131"/>
      <c r="AF165" s="131"/>
      <c r="AG165" s="131"/>
      <c r="AH165" s="131"/>
      <c r="AI165" s="131"/>
      <c r="AJ165" s="131"/>
      <c r="AK165" s="131"/>
      <c r="AL165" s="131"/>
      <c r="AM165" s="131"/>
      <c r="AN165" s="131"/>
      <c r="AO165" s="131"/>
      <c r="AP165" s="131"/>
      <c r="AQ165" s="131"/>
      <c r="AR165" s="131"/>
      <c r="AS165" s="131"/>
      <c r="AT165" s="131"/>
      <c r="AU165" s="131"/>
      <c r="AV165" s="131"/>
      <c r="AW165" s="131"/>
      <c r="AX165" s="131"/>
    </row>
    <row r="166" spans="1:50" s="177" customFormat="1" ht="13.8" hidden="1" customHeight="1" x14ac:dyDescent="0.25">
      <c r="A166" s="131"/>
      <c r="B166" s="183">
        <f>B161+1</f>
        <v>32</v>
      </c>
      <c r="C166" s="184">
        <f>C161+F166</f>
        <v>-9610</v>
      </c>
      <c r="D166" s="57"/>
      <c r="E166" s="58"/>
      <c r="F166" s="185">
        <f>SUM(G167:G170)</f>
        <v>0</v>
      </c>
      <c r="G166" s="59"/>
      <c r="H166" s="60"/>
      <c r="I166" s="60"/>
      <c r="J166" s="61"/>
      <c r="K166" s="176"/>
      <c r="L166" s="131"/>
      <c r="M166" s="129"/>
      <c r="N166" s="129"/>
      <c r="O166" s="129"/>
      <c r="P166" s="129"/>
      <c r="Q166" s="129"/>
      <c r="R166" s="129"/>
      <c r="S166" s="129"/>
      <c r="T166" s="129"/>
      <c r="U166" s="129"/>
      <c r="V166" s="129"/>
      <c r="W166" s="129"/>
      <c r="X166" s="129"/>
      <c r="Y166" s="129"/>
      <c r="Z166" s="131"/>
      <c r="AA166" s="131"/>
      <c r="AB166" s="131"/>
      <c r="AC166" s="131"/>
      <c r="AD166" s="131"/>
      <c r="AE166" s="131"/>
      <c r="AF166" s="131"/>
      <c r="AG166" s="131"/>
      <c r="AH166" s="131"/>
      <c r="AI166" s="131"/>
      <c r="AJ166" s="131"/>
      <c r="AK166" s="131"/>
      <c r="AL166" s="131"/>
      <c r="AM166" s="131"/>
      <c r="AN166" s="131"/>
      <c r="AO166" s="131"/>
      <c r="AP166" s="131"/>
      <c r="AQ166" s="131"/>
      <c r="AR166" s="131"/>
      <c r="AS166" s="131"/>
      <c r="AT166" s="131"/>
      <c r="AU166" s="131"/>
      <c r="AV166" s="131"/>
      <c r="AW166" s="131"/>
      <c r="AX166" s="131"/>
    </row>
    <row r="167" spans="1:50" s="177" customFormat="1" ht="13.8" hidden="1" customHeight="1" x14ac:dyDescent="0.25">
      <c r="A167" s="131"/>
      <c r="B167" s="186"/>
      <c r="C167" s="187"/>
      <c r="D167" s="187"/>
      <c r="E167" s="187"/>
      <c r="F167" s="188"/>
      <c r="G167" s="62"/>
      <c r="H167" s="63"/>
      <c r="I167" s="64"/>
      <c r="J167" s="65"/>
      <c r="K167" s="176"/>
      <c r="L167" s="131"/>
      <c r="M167" s="129"/>
      <c r="N167" s="129"/>
      <c r="O167" s="129"/>
      <c r="P167" s="129"/>
      <c r="Q167" s="129"/>
      <c r="R167" s="129"/>
      <c r="S167" s="129"/>
      <c r="T167" s="129"/>
      <c r="U167" s="129"/>
      <c r="V167" s="129"/>
      <c r="W167" s="129"/>
      <c r="X167" s="129"/>
      <c r="Y167" s="129"/>
      <c r="Z167" s="131"/>
      <c r="AA167" s="131"/>
      <c r="AB167" s="131"/>
      <c r="AC167" s="131"/>
      <c r="AD167" s="131"/>
      <c r="AE167" s="131"/>
      <c r="AF167" s="131"/>
      <c r="AG167" s="131"/>
      <c r="AH167" s="131"/>
      <c r="AI167" s="131"/>
      <c r="AJ167" s="131"/>
      <c r="AK167" s="131"/>
      <c r="AL167" s="131"/>
      <c r="AM167" s="131"/>
      <c r="AN167" s="131"/>
      <c r="AO167" s="131"/>
      <c r="AP167" s="131"/>
      <c r="AQ167" s="131"/>
      <c r="AR167" s="131"/>
      <c r="AS167" s="131"/>
      <c r="AT167" s="131"/>
      <c r="AU167" s="131"/>
      <c r="AV167" s="131"/>
      <c r="AW167" s="131"/>
      <c r="AX167" s="131"/>
    </row>
    <row r="168" spans="1:50" s="177" customFormat="1" ht="13.8" hidden="1" customHeight="1" x14ac:dyDescent="0.25">
      <c r="A168" s="131"/>
      <c r="B168" s="189"/>
      <c r="C168" s="190"/>
      <c r="D168" s="190"/>
      <c r="E168" s="190"/>
      <c r="F168" s="191"/>
      <c r="G168" s="66"/>
      <c r="H168" s="67"/>
      <c r="I168" s="63"/>
      <c r="J168" s="68"/>
      <c r="K168" s="176"/>
      <c r="L168" s="131"/>
      <c r="M168" s="129"/>
      <c r="N168" s="129"/>
      <c r="O168" s="129"/>
      <c r="P168" s="129"/>
      <c r="Q168" s="129"/>
      <c r="R168" s="129"/>
      <c r="S168" s="129"/>
      <c r="T168" s="129"/>
      <c r="U168" s="129"/>
      <c r="V168" s="129"/>
      <c r="W168" s="129"/>
      <c r="X168" s="129"/>
      <c r="Y168" s="129"/>
      <c r="Z168" s="131"/>
      <c r="AA168" s="131"/>
      <c r="AB168" s="131"/>
      <c r="AC168" s="131"/>
      <c r="AD168" s="131"/>
      <c r="AE168" s="131"/>
      <c r="AF168" s="131"/>
      <c r="AG168" s="131"/>
      <c r="AH168" s="131"/>
      <c r="AI168" s="131"/>
      <c r="AJ168" s="131"/>
      <c r="AK168" s="131"/>
      <c r="AL168" s="131"/>
      <c r="AM168" s="131"/>
      <c r="AN168" s="131"/>
      <c r="AO168" s="131"/>
      <c r="AP168" s="131"/>
      <c r="AQ168" s="131"/>
      <c r="AR168" s="131"/>
      <c r="AS168" s="131"/>
      <c r="AT168" s="131"/>
      <c r="AU168" s="131"/>
      <c r="AV168" s="131"/>
      <c r="AW168" s="131"/>
      <c r="AX168" s="131"/>
    </row>
    <row r="169" spans="1:50" s="177" customFormat="1" ht="13.8" hidden="1" customHeight="1" x14ac:dyDescent="0.25">
      <c r="A169" s="131"/>
      <c r="B169" s="189"/>
      <c r="C169" s="190"/>
      <c r="D169" s="190"/>
      <c r="E169" s="190"/>
      <c r="F169" s="191"/>
      <c r="G169" s="66"/>
      <c r="H169" s="67"/>
      <c r="I169" s="67"/>
      <c r="J169" s="68"/>
      <c r="K169" s="176"/>
      <c r="L169" s="131"/>
      <c r="M169" s="129"/>
      <c r="N169" s="129"/>
      <c r="O169" s="129"/>
      <c r="P169" s="129"/>
      <c r="Q169" s="129"/>
      <c r="R169" s="129"/>
      <c r="S169" s="129"/>
      <c r="T169" s="129"/>
      <c r="U169" s="129"/>
      <c r="V169" s="129"/>
      <c r="W169" s="129"/>
      <c r="X169" s="129"/>
      <c r="Y169" s="129"/>
      <c r="Z169" s="131"/>
      <c r="AA169" s="131"/>
      <c r="AB169" s="131"/>
      <c r="AC169" s="131"/>
      <c r="AD169" s="131"/>
      <c r="AE169" s="131"/>
      <c r="AF169" s="131"/>
      <c r="AG169" s="131"/>
      <c r="AH169" s="131"/>
      <c r="AI169" s="131"/>
      <c r="AJ169" s="131"/>
      <c r="AK169" s="131"/>
      <c r="AL169" s="131"/>
      <c r="AM169" s="131"/>
      <c r="AN169" s="131"/>
      <c r="AO169" s="131"/>
      <c r="AP169" s="131"/>
      <c r="AQ169" s="131"/>
      <c r="AR169" s="131"/>
      <c r="AS169" s="131"/>
      <c r="AT169" s="131"/>
      <c r="AU169" s="131"/>
      <c r="AV169" s="131"/>
      <c r="AW169" s="131"/>
      <c r="AX169" s="131"/>
    </row>
    <row r="170" spans="1:50" s="177" customFormat="1" ht="13.8" hidden="1" customHeight="1" thickBot="1" x14ac:dyDescent="0.3">
      <c r="A170" s="131"/>
      <c r="B170" s="192"/>
      <c r="C170" s="193"/>
      <c r="D170" s="193"/>
      <c r="E170" s="193"/>
      <c r="F170" s="194"/>
      <c r="G170" s="69"/>
      <c r="H170" s="70"/>
      <c r="I170" s="70"/>
      <c r="J170" s="71"/>
      <c r="K170" s="176"/>
      <c r="L170" s="131"/>
      <c r="M170" s="129"/>
      <c r="N170" s="129"/>
      <c r="O170" s="129"/>
      <c r="P170" s="129"/>
      <c r="Q170" s="129"/>
      <c r="R170" s="129"/>
      <c r="S170" s="129"/>
      <c r="T170" s="129"/>
      <c r="U170" s="129"/>
      <c r="V170" s="129"/>
      <c r="W170" s="129"/>
      <c r="X170" s="129"/>
      <c r="Y170" s="129"/>
      <c r="Z170" s="131"/>
      <c r="AA170" s="131"/>
      <c r="AB170" s="131"/>
      <c r="AC170" s="131"/>
      <c r="AD170" s="131"/>
      <c r="AE170" s="131"/>
      <c r="AF170" s="131"/>
      <c r="AG170" s="131"/>
      <c r="AH170" s="131"/>
      <c r="AI170" s="131"/>
      <c r="AJ170" s="131"/>
      <c r="AK170" s="131"/>
      <c r="AL170" s="131"/>
      <c r="AM170" s="131"/>
      <c r="AN170" s="131"/>
      <c r="AO170" s="131"/>
      <c r="AP170" s="131"/>
      <c r="AQ170" s="131"/>
      <c r="AR170" s="131"/>
      <c r="AS170" s="131"/>
      <c r="AT170" s="131"/>
      <c r="AU170" s="131"/>
      <c r="AV170" s="131"/>
      <c r="AW170" s="131"/>
      <c r="AX170" s="131"/>
    </row>
    <row r="171" spans="1:50" s="177" customFormat="1" ht="13.8" hidden="1" customHeight="1" x14ac:dyDescent="0.25">
      <c r="A171" s="131"/>
      <c r="B171" s="183">
        <f>B166+1</f>
        <v>33</v>
      </c>
      <c r="C171" s="184">
        <f>C166+F171</f>
        <v>-9610</v>
      </c>
      <c r="D171" s="57"/>
      <c r="E171" s="58"/>
      <c r="F171" s="185">
        <f>SUM(G172:G175)</f>
        <v>0</v>
      </c>
      <c r="G171" s="59"/>
      <c r="H171" s="60"/>
      <c r="I171" s="60"/>
      <c r="J171" s="61"/>
      <c r="K171" s="176"/>
      <c r="L171" s="131"/>
      <c r="M171" s="129"/>
      <c r="N171" s="129"/>
      <c r="O171" s="129"/>
      <c r="P171" s="129"/>
      <c r="Q171" s="129"/>
      <c r="R171" s="129"/>
      <c r="S171" s="129"/>
      <c r="T171" s="129"/>
      <c r="U171" s="129"/>
      <c r="V171" s="129"/>
      <c r="W171" s="129"/>
      <c r="X171" s="129"/>
      <c r="Y171" s="129"/>
      <c r="Z171" s="131"/>
      <c r="AA171" s="131"/>
      <c r="AB171" s="131"/>
      <c r="AC171" s="131"/>
      <c r="AD171" s="131"/>
      <c r="AE171" s="131"/>
      <c r="AF171" s="131"/>
      <c r="AG171" s="131"/>
      <c r="AH171" s="131"/>
      <c r="AI171" s="131"/>
      <c r="AJ171" s="131"/>
      <c r="AK171" s="131"/>
      <c r="AL171" s="131"/>
      <c r="AM171" s="131"/>
      <c r="AN171" s="131"/>
      <c r="AO171" s="131"/>
      <c r="AP171" s="131"/>
      <c r="AQ171" s="131"/>
      <c r="AR171" s="131"/>
      <c r="AS171" s="131"/>
      <c r="AT171" s="131"/>
      <c r="AU171" s="131"/>
      <c r="AV171" s="131"/>
      <c r="AW171" s="131"/>
      <c r="AX171" s="131"/>
    </row>
    <row r="172" spans="1:50" s="177" customFormat="1" ht="13.8" hidden="1" customHeight="1" x14ac:dyDescent="0.25">
      <c r="A172" s="131"/>
      <c r="B172" s="186"/>
      <c r="C172" s="187"/>
      <c r="D172" s="187"/>
      <c r="E172" s="187"/>
      <c r="F172" s="188"/>
      <c r="G172" s="62"/>
      <c r="H172" s="63"/>
      <c r="I172" s="64"/>
      <c r="J172" s="65"/>
      <c r="K172" s="176"/>
      <c r="L172" s="131"/>
      <c r="M172" s="129"/>
      <c r="N172" s="129"/>
      <c r="O172" s="129"/>
      <c r="P172" s="129"/>
      <c r="Q172" s="129"/>
      <c r="R172" s="129"/>
      <c r="S172" s="129"/>
      <c r="T172" s="129"/>
      <c r="U172" s="129"/>
      <c r="V172" s="129"/>
      <c r="W172" s="129"/>
      <c r="X172" s="129"/>
      <c r="Y172" s="129"/>
      <c r="Z172" s="131"/>
      <c r="AA172" s="131"/>
      <c r="AB172" s="131"/>
      <c r="AC172" s="131"/>
      <c r="AD172" s="131"/>
      <c r="AE172" s="131"/>
      <c r="AF172" s="131"/>
      <c r="AG172" s="131"/>
      <c r="AH172" s="131"/>
      <c r="AI172" s="131"/>
      <c r="AJ172" s="131"/>
      <c r="AK172" s="131"/>
      <c r="AL172" s="131"/>
      <c r="AM172" s="131"/>
      <c r="AN172" s="131"/>
      <c r="AO172" s="131"/>
      <c r="AP172" s="131"/>
      <c r="AQ172" s="131"/>
      <c r="AR172" s="131"/>
      <c r="AS172" s="131"/>
      <c r="AT172" s="131"/>
      <c r="AU172" s="131"/>
      <c r="AV172" s="131"/>
      <c r="AW172" s="131"/>
      <c r="AX172" s="131"/>
    </row>
    <row r="173" spans="1:50" s="177" customFormat="1" ht="13.8" hidden="1" customHeight="1" x14ac:dyDescent="0.25">
      <c r="A173" s="131"/>
      <c r="B173" s="189"/>
      <c r="C173" s="190"/>
      <c r="D173" s="190"/>
      <c r="E173" s="190"/>
      <c r="F173" s="191"/>
      <c r="G173" s="66"/>
      <c r="H173" s="67"/>
      <c r="I173" s="63"/>
      <c r="J173" s="68"/>
      <c r="K173" s="176"/>
      <c r="L173" s="131"/>
      <c r="M173" s="129"/>
      <c r="N173" s="129"/>
      <c r="O173" s="129"/>
      <c r="P173" s="129"/>
      <c r="Q173" s="129"/>
      <c r="R173" s="129"/>
      <c r="S173" s="129"/>
      <c r="T173" s="129"/>
      <c r="U173" s="129"/>
      <c r="V173" s="129"/>
      <c r="W173" s="129"/>
      <c r="X173" s="129"/>
      <c r="Y173" s="129"/>
      <c r="Z173" s="131"/>
      <c r="AA173" s="131"/>
      <c r="AB173" s="131"/>
      <c r="AC173" s="131"/>
      <c r="AD173" s="131"/>
      <c r="AE173" s="131"/>
      <c r="AF173" s="131"/>
      <c r="AG173" s="131"/>
      <c r="AH173" s="131"/>
      <c r="AI173" s="131"/>
      <c r="AJ173" s="131"/>
      <c r="AK173" s="131"/>
      <c r="AL173" s="131"/>
      <c r="AM173" s="131"/>
      <c r="AN173" s="131"/>
      <c r="AO173" s="131"/>
      <c r="AP173" s="131"/>
      <c r="AQ173" s="131"/>
      <c r="AR173" s="131"/>
      <c r="AS173" s="131"/>
      <c r="AT173" s="131"/>
      <c r="AU173" s="131"/>
      <c r="AV173" s="131"/>
      <c r="AW173" s="131"/>
      <c r="AX173" s="131"/>
    </row>
    <row r="174" spans="1:50" s="177" customFormat="1" ht="13.8" hidden="1" customHeight="1" x14ac:dyDescent="0.25">
      <c r="A174" s="131"/>
      <c r="B174" s="189"/>
      <c r="C174" s="190"/>
      <c r="D174" s="190"/>
      <c r="E174" s="190"/>
      <c r="F174" s="191"/>
      <c r="G174" s="66"/>
      <c r="H174" s="67"/>
      <c r="I174" s="67"/>
      <c r="J174" s="68"/>
      <c r="K174" s="176"/>
      <c r="L174" s="131"/>
      <c r="M174" s="129"/>
      <c r="N174" s="129"/>
      <c r="O174" s="129"/>
      <c r="P174" s="129"/>
      <c r="Q174" s="129"/>
      <c r="R174" s="129"/>
      <c r="S174" s="129"/>
      <c r="T174" s="129"/>
      <c r="U174" s="129"/>
      <c r="V174" s="129"/>
      <c r="W174" s="129"/>
      <c r="X174" s="129"/>
      <c r="Y174" s="129"/>
      <c r="Z174" s="131"/>
      <c r="AA174" s="131"/>
      <c r="AB174" s="131"/>
      <c r="AC174" s="131"/>
      <c r="AD174" s="131"/>
      <c r="AE174" s="131"/>
      <c r="AF174" s="131"/>
      <c r="AG174" s="131"/>
      <c r="AH174" s="131"/>
      <c r="AI174" s="131"/>
      <c r="AJ174" s="131"/>
      <c r="AK174" s="131"/>
      <c r="AL174" s="131"/>
      <c r="AM174" s="131"/>
      <c r="AN174" s="131"/>
      <c r="AO174" s="131"/>
      <c r="AP174" s="131"/>
      <c r="AQ174" s="131"/>
      <c r="AR174" s="131"/>
      <c r="AS174" s="131"/>
      <c r="AT174" s="131"/>
      <c r="AU174" s="131"/>
      <c r="AV174" s="131"/>
      <c r="AW174" s="131"/>
      <c r="AX174" s="131"/>
    </row>
    <row r="175" spans="1:50" s="177" customFormat="1" ht="13.8" hidden="1" customHeight="1" thickBot="1" x14ac:dyDescent="0.3">
      <c r="A175" s="131"/>
      <c r="B175" s="192"/>
      <c r="C175" s="193"/>
      <c r="D175" s="193"/>
      <c r="E175" s="193"/>
      <c r="F175" s="194"/>
      <c r="G175" s="69"/>
      <c r="H175" s="70"/>
      <c r="I175" s="70"/>
      <c r="J175" s="71"/>
      <c r="K175" s="176"/>
      <c r="L175" s="131"/>
      <c r="M175" s="129"/>
      <c r="N175" s="129"/>
      <c r="O175" s="129"/>
      <c r="P175" s="129"/>
      <c r="Q175" s="129"/>
      <c r="R175" s="129"/>
      <c r="S175" s="129"/>
      <c r="T175" s="129"/>
      <c r="U175" s="129"/>
      <c r="V175" s="129"/>
      <c r="W175" s="129"/>
      <c r="X175" s="129"/>
      <c r="Y175" s="129"/>
      <c r="Z175" s="131"/>
      <c r="AA175" s="131"/>
      <c r="AB175" s="131"/>
      <c r="AC175" s="131"/>
      <c r="AD175" s="131"/>
      <c r="AE175" s="131"/>
      <c r="AF175" s="131"/>
      <c r="AG175" s="131"/>
      <c r="AH175" s="131"/>
      <c r="AI175" s="131"/>
      <c r="AJ175" s="131"/>
      <c r="AK175" s="131"/>
      <c r="AL175" s="131"/>
      <c r="AM175" s="131"/>
      <c r="AN175" s="131"/>
      <c r="AO175" s="131"/>
      <c r="AP175" s="131"/>
      <c r="AQ175" s="131"/>
      <c r="AR175" s="131"/>
      <c r="AS175" s="131"/>
      <c r="AT175" s="131"/>
      <c r="AU175" s="131"/>
      <c r="AV175" s="131"/>
      <c r="AW175" s="131"/>
      <c r="AX175" s="131"/>
    </row>
    <row r="176" spans="1:50" s="177" customFormat="1" ht="13.8" hidden="1" customHeight="1" x14ac:dyDescent="0.25">
      <c r="A176" s="131"/>
      <c r="B176" s="183">
        <f>B171+1</f>
        <v>34</v>
      </c>
      <c r="C176" s="184">
        <f>C171+F176</f>
        <v>-9610</v>
      </c>
      <c r="D176" s="57"/>
      <c r="E176" s="58"/>
      <c r="F176" s="185">
        <f>SUM(G177:G180)</f>
        <v>0</v>
      </c>
      <c r="G176" s="59"/>
      <c r="H176" s="60"/>
      <c r="I176" s="60"/>
      <c r="J176" s="61"/>
      <c r="K176" s="176"/>
      <c r="L176" s="131"/>
      <c r="M176" s="129"/>
      <c r="N176" s="129"/>
      <c r="O176" s="129"/>
      <c r="P176" s="129"/>
      <c r="Q176" s="129"/>
      <c r="R176" s="129"/>
      <c r="S176" s="129"/>
      <c r="T176" s="129"/>
      <c r="U176" s="129"/>
      <c r="V176" s="129"/>
      <c r="W176" s="129"/>
      <c r="X176" s="129"/>
      <c r="Y176" s="129"/>
      <c r="Z176" s="131"/>
      <c r="AA176" s="131"/>
      <c r="AB176" s="131"/>
      <c r="AC176" s="131"/>
      <c r="AD176" s="131"/>
      <c r="AE176" s="131"/>
      <c r="AF176" s="131"/>
      <c r="AG176" s="131"/>
      <c r="AH176" s="131"/>
      <c r="AI176" s="131"/>
      <c r="AJ176" s="131"/>
      <c r="AK176" s="131"/>
      <c r="AL176" s="131"/>
      <c r="AM176" s="131"/>
      <c r="AN176" s="131"/>
      <c r="AO176" s="131"/>
      <c r="AP176" s="131"/>
      <c r="AQ176" s="131"/>
      <c r="AR176" s="131"/>
      <c r="AS176" s="131"/>
      <c r="AT176" s="131"/>
      <c r="AU176" s="131"/>
      <c r="AV176" s="131"/>
      <c r="AW176" s="131"/>
      <c r="AX176" s="131"/>
    </row>
    <row r="177" spans="1:50" s="177" customFormat="1" ht="13.8" hidden="1" customHeight="1" x14ac:dyDescent="0.25">
      <c r="A177" s="131"/>
      <c r="B177" s="186"/>
      <c r="C177" s="187"/>
      <c r="D177" s="187"/>
      <c r="E177" s="187"/>
      <c r="F177" s="188"/>
      <c r="G177" s="62"/>
      <c r="H177" s="63"/>
      <c r="I177" s="64"/>
      <c r="J177" s="65"/>
      <c r="K177" s="176"/>
      <c r="L177" s="131"/>
      <c r="M177" s="129"/>
      <c r="N177" s="129"/>
      <c r="O177" s="129"/>
      <c r="P177" s="129"/>
      <c r="Q177" s="129"/>
      <c r="R177" s="129"/>
      <c r="S177" s="129"/>
      <c r="T177" s="129"/>
      <c r="U177" s="129"/>
      <c r="V177" s="129"/>
      <c r="W177" s="129"/>
      <c r="X177" s="129"/>
      <c r="Y177" s="129"/>
      <c r="Z177" s="131"/>
      <c r="AA177" s="131"/>
      <c r="AB177" s="131"/>
      <c r="AC177" s="131"/>
      <c r="AD177" s="131"/>
      <c r="AE177" s="131"/>
      <c r="AF177" s="131"/>
      <c r="AG177" s="131"/>
      <c r="AH177" s="131"/>
      <c r="AI177" s="131"/>
      <c r="AJ177" s="131"/>
      <c r="AK177" s="131"/>
      <c r="AL177" s="131"/>
      <c r="AM177" s="131"/>
      <c r="AN177" s="131"/>
      <c r="AO177" s="131"/>
      <c r="AP177" s="131"/>
      <c r="AQ177" s="131"/>
      <c r="AR177" s="131"/>
      <c r="AS177" s="131"/>
      <c r="AT177" s="131"/>
      <c r="AU177" s="131"/>
      <c r="AV177" s="131"/>
      <c r="AW177" s="131"/>
      <c r="AX177" s="131"/>
    </row>
    <row r="178" spans="1:50" s="177" customFormat="1" ht="13.8" hidden="1" customHeight="1" x14ac:dyDescent="0.25">
      <c r="A178" s="131"/>
      <c r="B178" s="189"/>
      <c r="C178" s="190"/>
      <c r="D178" s="190"/>
      <c r="E178" s="190"/>
      <c r="F178" s="191"/>
      <c r="G178" s="66"/>
      <c r="H178" s="67"/>
      <c r="I178" s="63"/>
      <c r="J178" s="68"/>
      <c r="K178" s="176"/>
      <c r="L178" s="131"/>
      <c r="M178" s="129"/>
      <c r="N178" s="129"/>
      <c r="O178" s="129"/>
      <c r="P178" s="129"/>
      <c r="Q178" s="129"/>
      <c r="R178" s="129"/>
      <c r="S178" s="129"/>
      <c r="T178" s="129"/>
      <c r="U178" s="129"/>
      <c r="V178" s="129"/>
      <c r="W178" s="129"/>
      <c r="X178" s="129"/>
      <c r="Y178" s="129"/>
      <c r="Z178" s="131"/>
      <c r="AA178" s="131"/>
      <c r="AB178" s="131"/>
      <c r="AC178" s="131"/>
      <c r="AD178" s="131"/>
      <c r="AE178" s="131"/>
      <c r="AF178" s="131"/>
      <c r="AG178" s="131"/>
      <c r="AH178" s="131"/>
      <c r="AI178" s="131"/>
      <c r="AJ178" s="131"/>
      <c r="AK178" s="131"/>
      <c r="AL178" s="131"/>
      <c r="AM178" s="131"/>
      <c r="AN178" s="131"/>
      <c r="AO178" s="131"/>
      <c r="AP178" s="131"/>
      <c r="AQ178" s="131"/>
      <c r="AR178" s="131"/>
      <c r="AS178" s="131"/>
      <c r="AT178" s="131"/>
      <c r="AU178" s="131"/>
      <c r="AV178" s="131"/>
      <c r="AW178" s="131"/>
      <c r="AX178" s="131"/>
    </row>
    <row r="179" spans="1:50" s="177" customFormat="1" ht="13.8" hidden="1" customHeight="1" x14ac:dyDescent="0.25">
      <c r="A179" s="131"/>
      <c r="B179" s="189"/>
      <c r="C179" s="190"/>
      <c r="D179" s="190"/>
      <c r="E179" s="190"/>
      <c r="F179" s="191"/>
      <c r="G179" s="66"/>
      <c r="H179" s="67"/>
      <c r="I179" s="67"/>
      <c r="J179" s="68"/>
      <c r="K179" s="176"/>
      <c r="L179" s="131"/>
      <c r="M179" s="129"/>
      <c r="N179" s="129"/>
      <c r="O179" s="129"/>
      <c r="P179" s="129"/>
      <c r="Q179" s="129"/>
      <c r="R179" s="129"/>
      <c r="S179" s="129"/>
      <c r="T179" s="129"/>
      <c r="U179" s="129"/>
      <c r="V179" s="129"/>
      <c r="W179" s="129"/>
      <c r="X179" s="129"/>
      <c r="Y179" s="129"/>
      <c r="Z179" s="131"/>
      <c r="AA179" s="131"/>
      <c r="AB179" s="131"/>
      <c r="AC179" s="131"/>
      <c r="AD179" s="131"/>
      <c r="AE179" s="131"/>
      <c r="AF179" s="131"/>
      <c r="AG179" s="131"/>
      <c r="AH179" s="131"/>
      <c r="AI179" s="131"/>
      <c r="AJ179" s="131"/>
      <c r="AK179" s="131"/>
      <c r="AL179" s="131"/>
      <c r="AM179" s="131"/>
      <c r="AN179" s="131"/>
      <c r="AO179" s="131"/>
      <c r="AP179" s="131"/>
      <c r="AQ179" s="131"/>
      <c r="AR179" s="131"/>
      <c r="AS179" s="131"/>
      <c r="AT179" s="131"/>
      <c r="AU179" s="131"/>
      <c r="AV179" s="131"/>
      <c r="AW179" s="131"/>
      <c r="AX179" s="131"/>
    </row>
    <row r="180" spans="1:50" s="177" customFormat="1" ht="13.8" hidden="1" customHeight="1" thickBot="1" x14ac:dyDescent="0.3">
      <c r="A180" s="131"/>
      <c r="B180" s="192"/>
      <c r="C180" s="193"/>
      <c r="D180" s="193"/>
      <c r="E180" s="193"/>
      <c r="F180" s="194"/>
      <c r="G180" s="69"/>
      <c r="H180" s="70"/>
      <c r="I180" s="70"/>
      <c r="J180" s="71"/>
      <c r="K180" s="176"/>
      <c r="L180" s="131"/>
      <c r="M180" s="129"/>
      <c r="N180" s="129"/>
      <c r="O180" s="129"/>
      <c r="P180" s="129"/>
      <c r="Q180" s="129"/>
      <c r="R180" s="129"/>
      <c r="S180" s="129"/>
      <c r="T180" s="129"/>
      <c r="U180" s="129"/>
      <c r="V180" s="129"/>
      <c r="W180" s="129"/>
      <c r="X180" s="129"/>
      <c r="Y180" s="129"/>
      <c r="Z180" s="131"/>
      <c r="AA180" s="131"/>
      <c r="AB180" s="131"/>
      <c r="AC180" s="131"/>
      <c r="AD180" s="131"/>
      <c r="AE180" s="131"/>
      <c r="AF180" s="131"/>
      <c r="AG180" s="131"/>
      <c r="AH180" s="131"/>
      <c r="AI180" s="131"/>
      <c r="AJ180" s="131"/>
      <c r="AK180" s="131"/>
      <c r="AL180" s="131"/>
      <c r="AM180" s="131"/>
      <c r="AN180" s="131"/>
      <c r="AO180" s="131"/>
      <c r="AP180" s="131"/>
      <c r="AQ180" s="131"/>
      <c r="AR180" s="131"/>
      <c r="AS180" s="131"/>
      <c r="AT180" s="131"/>
      <c r="AU180" s="131"/>
      <c r="AV180" s="131"/>
      <c r="AW180" s="131"/>
      <c r="AX180" s="131"/>
    </row>
    <row r="181" spans="1:50" s="177" customFormat="1" ht="13.8" hidden="1" customHeight="1" x14ac:dyDescent="0.25">
      <c r="A181" s="131"/>
      <c r="B181" s="183">
        <f>B176+1</f>
        <v>35</v>
      </c>
      <c r="C181" s="184">
        <f>C176+F181</f>
        <v>-9610</v>
      </c>
      <c r="D181" s="57"/>
      <c r="E181" s="58"/>
      <c r="F181" s="185">
        <f>SUM(G182:G185)</f>
        <v>0</v>
      </c>
      <c r="G181" s="59"/>
      <c r="H181" s="60"/>
      <c r="I181" s="60"/>
      <c r="J181" s="61"/>
      <c r="K181" s="176"/>
      <c r="L181" s="131"/>
      <c r="M181" s="129"/>
      <c r="N181" s="129"/>
      <c r="O181" s="129"/>
      <c r="P181" s="129"/>
      <c r="Q181" s="129"/>
      <c r="R181" s="129"/>
      <c r="S181" s="129"/>
      <c r="T181" s="129"/>
      <c r="U181" s="129"/>
      <c r="V181" s="129"/>
      <c r="W181" s="129"/>
      <c r="X181" s="129"/>
      <c r="Y181" s="129"/>
      <c r="Z181" s="131"/>
      <c r="AA181" s="131"/>
      <c r="AB181" s="131"/>
      <c r="AC181" s="131"/>
      <c r="AD181" s="131"/>
      <c r="AE181" s="131"/>
      <c r="AF181" s="131"/>
      <c r="AG181" s="131"/>
      <c r="AH181" s="131"/>
      <c r="AI181" s="131"/>
      <c r="AJ181" s="131"/>
      <c r="AK181" s="131"/>
      <c r="AL181" s="131"/>
      <c r="AM181" s="131"/>
      <c r="AN181" s="131"/>
      <c r="AO181" s="131"/>
      <c r="AP181" s="131"/>
      <c r="AQ181" s="131"/>
      <c r="AR181" s="131"/>
      <c r="AS181" s="131"/>
      <c r="AT181" s="131"/>
      <c r="AU181" s="131"/>
      <c r="AV181" s="131"/>
      <c r="AW181" s="131"/>
      <c r="AX181" s="131"/>
    </row>
    <row r="182" spans="1:50" s="177" customFormat="1" ht="13.8" hidden="1" customHeight="1" x14ac:dyDescent="0.25">
      <c r="A182" s="131"/>
      <c r="B182" s="186"/>
      <c r="C182" s="187"/>
      <c r="D182" s="187"/>
      <c r="E182" s="187"/>
      <c r="F182" s="188"/>
      <c r="G182" s="62"/>
      <c r="H182" s="63"/>
      <c r="I182" s="64"/>
      <c r="J182" s="65"/>
      <c r="K182" s="176"/>
      <c r="L182" s="131"/>
      <c r="M182" s="129"/>
      <c r="N182" s="129"/>
      <c r="O182" s="129"/>
      <c r="P182" s="129"/>
      <c r="Q182" s="129"/>
      <c r="R182" s="129"/>
      <c r="S182" s="129"/>
      <c r="T182" s="129"/>
      <c r="U182" s="129"/>
      <c r="V182" s="129"/>
      <c r="W182" s="129"/>
      <c r="X182" s="129"/>
      <c r="Y182" s="129"/>
      <c r="Z182" s="131"/>
      <c r="AA182" s="131"/>
      <c r="AB182" s="131"/>
      <c r="AC182" s="131"/>
      <c r="AD182" s="131"/>
      <c r="AE182" s="131"/>
      <c r="AF182" s="131"/>
      <c r="AG182" s="131"/>
      <c r="AH182" s="131"/>
      <c r="AI182" s="131"/>
      <c r="AJ182" s="131"/>
      <c r="AK182" s="131"/>
      <c r="AL182" s="131"/>
      <c r="AM182" s="131"/>
      <c r="AN182" s="131"/>
      <c r="AO182" s="131"/>
      <c r="AP182" s="131"/>
      <c r="AQ182" s="131"/>
      <c r="AR182" s="131"/>
      <c r="AS182" s="131"/>
      <c r="AT182" s="131"/>
      <c r="AU182" s="131"/>
      <c r="AV182" s="131"/>
      <c r="AW182" s="131"/>
      <c r="AX182" s="131"/>
    </row>
    <row r="183" spans="1:50" s="177" customFormat="1" ht="13.8" hidden="1" customHeight="1" x14ac:dyDescent="0.25">
      <c r="A183" s="131"/>
      <c r="B183" s="189"/>
      <c r="C183" s="190"/>
      <c r="D183" s="190"/>
      <c r="E183" s="190"/>
      <c r="F183" s="191"/>
      <c r="G183" s="66"/>
      <c r="H183" s="67"/>
      <c r="I183" s="63"/>
      <c r="J183" s="68"/>
      <c r="K183" s="176"/>
      <c r="L183" s="131"/>
      <c r="M183" s="129"/>
      <c r="N183" s="129"/>
      <c r="O183" s="129"/>
      <c r="P183" s="129"/>
      <c r="Q183" s="129"/>
      <c r="R183" s="129"/>
      <c r="S183" s="129"/>
      <c r="T183" s="129"/>
      <c r="U183" s="129"/>
      <c r="V183" s="129"/>
      <c r="W183" s="129"/>
      <c r="X183" s="129"/>
      <c r="Y183" s="129"/>
      <c r="Z183" s="131"/>
      <c r="AA183" s="131"/>
      <c r="AB183" s="131"/>
      <c r="AC183" s="131"/>
      <c r="AD183" s="131"/>
      <c r="AE183" s="131"/>
      <c r="AF183" s="131"/>
      <c r="AG183" s="131"/>
      <c r="AH183" s="131"/>
      <c r="AI183" s="131"/>
      <c r="AJ183" s="131"/>
      <c r="AK183" s="131"/>
      <c r="AL183" s="131"/>
      <c r="AM183" s="131"/>
      <c r="AN183" s="131"/>
      <c r="AO183" s="131"/>
      <c r="AP183" s="131"/>
      <c r="AQ183" s="131"/>
      <c r="AR183" s="131"/>
      <c r="AS183" s="131"/>
      <c r="AT183" s="131"/>
      <c r="AU183" s="131"/>
      <c r="AV183" s="131"/>
      <c r="AW183" s="131"/>
      <c r="AX183" s="131"/>
    </row>
    <row r="184" spans="1:50" s="177" customFormat="1" ht="13.8" hidden="1" customHeight="1" x14ac:dyDescent="0.25">
      <c r="A184" s="131"/>
      <c r="B184" s="189"/>
      <c r="C184" s="190"/>
      <c r="D184" s="190"/>
      <c r="E184" s="190"/>
      <c r="F184" s="191"/>
      <c r="G184" s="66"/>
      <c r="H184" s="67"/>
      <c r="I184" s="67"/>
      <c r="J184" s="68"/>
      <c r="K184" s="176"/>
      <c r="L184" s="131"/>
      <c r="M184" s="129"/>
      <c r="N184" s="129"/>
      <c r="O184" s="129"/>
      <c r="P184" s="129"/>
      <c r="Q184" s="129"/>
      <c r="R184" s="129"/>
      <c r="S184" s="129"/>
      <c r="T184" s="129"/>
      <c r="U184" s="129"/>
      <c r="V184" s="129"/>
      <c r="W184" s="129"/>
      <c r="X184" s="129"/>
      <c r="Y184" s="129"/>
      <c r="Z184" s="131"/>
      <c r="AA184" s="131"/>
      <c r="AB184" s="131"/>
      <c r="AC184" s="131"/>
      <c r="AD184" s="131"/>
      <c r="AE184" s="131"/>
      <c r="AF184" s="131"/>
      <c r="AG184" s="131"/>
      <c r="AH184" s="131"/>
      <c r="AI184" s="131"/>
      <c r="AJ184" s="131"/>
      <c r="AK184" s="131"/>
      <c r="AL184" s="131"/>
      <c r="AM184" s="131"/>
      <c r="AN184" s="131"/>
      <c r="AO184" s="131"/>
      <c r="AP184" s="131"/>
      <c r="AQ184" s="131"/>
      <c r="AR184" s="131"/>
      <c r="AS184" s="131"/>
      <c r="AT184" s="131"/>
      <c r="AU184" s="131"/>
      <c r="AV184" s="131"/>
      <c r="AW184" s="131"/>
      <c r="AX184" s="131"/>
    </row>
    <row r="185" spans="1:50" s="177" customFormat="1" ht="13.8" hidden="1" customHeight="1" thickBot="1" x14ac:dyDescent="0.3">
      <c r="A185" s="131"/>
      <c r="B185" s="192"/>
      <c r="C185" s="193"/>
      <c r="D185" s="193"/>
      <c r="E185" s="193"/>
      <c r="F185" s="194"/>
      <c r="G185" s="69"/>
      <c r="H185" s="70"/>
      <c r="I185" s="70"/>
      <c r="J185" s="71"/>
      <c r="K185" s="176"/>
      <c r="L185" s="131"/>
      <c r="M185" s="129"/>
      <c r="N185" s="129"/>
      <c r="O185" s="129"/>
      <c r="P185" s="129"/>
      <c r="Q185" s="129"/>
      <c r="R185" s="129"/>
      <c r="S185" s="129"/>
      <c r="T185" s="129"/>
      <c r="U185" s="129"/>
      <c r="V185" s="129"/>
      <c r="W185" s="129"/>
      <c r="X185" s="129"/>
      <c r="Y185" s="129"/>
      <c r="Z185" s="131"/>
      <c r="AA185" s="131"/>
      <c r="AB185" s="131"/>
      <c r="AC185" s="131"/>
      <c r="AD185" s="131"/>
      <c r="AE185" s="131"/>
      <c r="AF185" s="131"/>
      <c r="AG185" s="131"/>
      <c r="AH185" s="131"/>
      <c r="AI185" s="131"/>
      <c r="AJ185" s="131"/>
      <c r="AK185" s="131"/>
      <c r="AL185" s="131"/>
      <c r="AM185" s="131"/>
      <c r="AN185" s="131"/>
      <c r="AO185" s="131"/>
      <c r="AP185" s="131"/>
      <c r="AQ185" s="131"/>
      <c r="AR185" s="131"/>
      <c r="AS185" s="131"/>
      <c r="AT185" s="131"/>
      <c r="AU185" s="131"/>
      <c r="AV185" s="131"/>
      <c r="AW185" s="131"/>
      <c r="AX185" s="131"/>
    </row>
    <row r="186" spans="1:50" s="177" customFormat="1" ht="13.8" hidden="1" customHeight="1" x14ac:dyDescent="0.25">
      <c r="A186" s="131"/>
      <c r="B186" s="183">
        <f>B181+1</f>
        <v>36</v>
      </c>
      <c r="C186" s="184">
        <f>C181+F186</f>
        <v>-9610</v>
      </c>
      <c r="D186" s="57"/>
      <c r="E186" s="58"/>
      <c r="F186" s="185">
        <f>SUM(G187:G190)</f>
        <v>0</v>
      </c>
      <c r="G186" s="59"/>
      <c r="H186" s="60"/>
      <c r="I186" s="60"/>
      <c r="J186" s="61"/>
      <c r="K186" s="176"/>
      <c r="L186" s="131"/>
      <c r="M186" s="129"/>
      <c r="N186" s="129"/>
      <c r="O186" s="129"/>
      <c r="P186" s="129"/>
      <c r="Q186" s="129"/>
      <c r="R186" s="129"/>
      <c r="S186" s="129"/>
      <c r="T186" s="129"/>
      <c r="U186" s="129"/>
      <c r="V186" s="129"/>
      <c r="W186" s="129"/>
      <c r="X186" s="129"/>
      <c r="Y186" s="129"/>
      <c r="Z186" s="131"/>
      <c r="AA186" s="131"/>
      <c r="AB186" s="131"/>
      <c r="AC186" s="131"/>
      <c r="AD186" s="131"/>
      <c r="AE186" s="131"/>
      <c r="AF186" s="131"/>
      <c r="AG186" s="131"/>
      <c r="AH186" s="131"/>
      <c r="AI186" s="131"/>
      <c r="AJ186" s="131"/>
      <c r="AK186" s="131"/>
      <c r="AL186" s="131"/>
      <c r="AM186" s="131"/>
      <c r="AN186" s="131"/>
      <c r="AO186" s="131"/>
      <c r="AP186" s="131"/>
      <c r="AQ186" s="131"/>
      <c r="AR186" s="131"/>
      <c r="AS186" s="131"/>
      <c r="AT186" s="131"/>
      <c r="AU186" s="131"/>
      <c r="AV186" s="131"/>
      <c r="AW186" s="131"/>
      <c r="AX186" s="131"/>
    </row>
    <row r="187" spans="1:50" s="177" customFormat="1" ht="13.8" hidden="1" customHeight="1" x14ac:dyDescent="0.25">
      <c r="A187" s="131"/>
      <c r="B187" s="186"/>
      <c r="C187" s="187"/>
      <c r="D187" s="187"/>
      <c r="E187" s="187"/>
      <c r="F187" s="188"/>
      <c r="G187" s="62"/>
      <c r="H187" s="63"/>
      <c r="I187" s="64"/>
      <c r="J187" s="65"/>
      <c r="K187" s="176"/>
      <c r="L187" s="131"/>
      <c r="M187" s="129"/>
      <c r="N187" s="129"/>
      <c r="O187" s="129"/>
      <c r="P187" s="129"/>
      <c r="Q187" s="129"/>
      <c r="R187" s="129"/>
      <c r="S187" s="129"/>
      <c r="T187" s="129"/>
      <c r="U187" s="129"/>
      <c r="V187" s="129"/>
      <c r="W187" s="129"/>
      <c r="X187" s="129"/>
      <c r="Y187" s="129"/>
      <c r="Z187" s="131"/>
      <c r="AA187" s="131"/>
      <c r="AB187" s="131"/>
      <c r="AC187" s="131"/>
      <c r="AD187" s="131"/>
      <c r="AE187" s="131"/>
      <c r="AF187" s="131"/>
      <c r="AG187" s="131"/>
      <c r="AH187" s="131"/>
      <c r="AI187" s="131"/>
      <c r="AJ187" s="131"/>
      <c r="AK187" s="131"/>
      <c r="AL187" s="131"/>
      <c r="AM187" s="131"/>
      <c r="AN187" s="131"/>
      <c r="AO187" s="131"/>
      <c r="AP187" s="131"/>
      <c r="AQ187" s="131"/>
      <c r="AR187" s="131"/>
      <c r="AS187" s="131"/>
      <c r="AT187" s="131"/>
      <c r="AU187" s="131"/>
      <c r="AV187" s="131"/>
      <c r="AW187" s="131"/>
      <c r="AX187" s="131"/>
    </row>
    <row r="188" spans="1:50" s="177" customFormat="1" ht="13.8" hidden="1" customHeight="1" x14ac:dyDescent="0.25">
      <c r="A188" s="131"/>
      <c r="B188" s="189"/>
      <c r="C188" s="190"/>
      <c r="D188" s="190"/>
      <c r="E188" s="190"/>
      <c r="F188" s="191"/>
      <c r="G188" s="66"/>
      <c r="H188" s="67"/>
      <c r="I188" s="63"/>
      <c r="J188" s="68"/>
      <c r="K188" s="176"/>
      <c r="L188" s="131"/>
      <c r="M188" s="129"/>
      <c r="N188" s="129"/>
      <c r="O188" s="129"/>
      <c r="P188" s="129"/>
      <c r="Q188" s="129"/>
      <c r="R188" s="129"/>
      <c r="S188" s="129"/>
      <c r="T188" s="129"/>
      <c r="U188" s="129"/>
      <c r="V188" s="129"/>
      <c r="W188" s="129"/>
      <c r="X188" s="129"/>
      <c r="Y188" s="129"/>
      <c r="Z188" s="131"/>
      <c r="AA188" s="131"/>
      <c r="AB188" s="131"/>
      <c r="AC188" s="131"/>
      <c r="AD188" s="131"/>
      <c r="AE188" s="131"/>
      <c r="AF188" s="131"/>
      <c r="AG188" s="131"/>
      <c r="AH188" s="131"/>
      <c r="AI188" s="131"/>
      <c r="AJ188" s="131"/>
      <c r="AK188" s="131"/>
      <c r="AL188" s="131"/>
      <c r="AM188" s="131"/>
      <c r="AN188" s="131"/>
      <c r="AO188" s="131"/>
      <c r="AP188" s="131"/>
      <c r="AQ188" s="131"/>
      <c r="AR188" s="131"/>
      <c r="AS188" s="131"/>
      <c r="AT188" s="131"/>
      <c r="AU188" s="131"/>
      <c r="AV188" s="131"/>
      <c r="AW188" s="131"/>
      <c r="AX188" s="131"/>
    </row>
    <row r="189" spans="1:50" s="177" customFormat="1" ht="13.8" hidden="1" customHeight="1" x14ac:dyDescent="0.25">
      <c r="A189" s="131"/>
      <c r="B189" s="189"/>
      <c r="C189" s="190"/>
      <c r="D189" s="190"/>
      <c r="E189" s="190"/>
      <c r="F189" s="191"/>
      <c r="G189" s="66"/>
      <c r="H189" s="67"/>
      <c r="I189" s="67"/>
      <c r="J189" s="68"/>
      <c r="K189" s="176"/>
      <c r="L189" s="131"/>
      <c r="M189" s="129"/>
      <c r="N189" s="129"/>
      <c r="O189" s="129"/>
      <c r="P189" s="129"/>
      <c r="Q189" s="129"/>
      <c r="R189" s="129"/>
      <c r="S189" s="129"/>
      <c r="T189" s="129"/>
      <c r="U189" s="129"/>
      <c r="V189" s="129"/>
      <c r="W189" s="129"/>
      <c r="X189" s="129"/>
      <c r="Y189" s="129"/>
      <c r="Z189" s="131"/>
      <c r="AA189" s="131"/>
      <c r="AB189" s="131"/>
      <c r="AC189" s="131"/>
      <c r="AD189" s="131"/>
      <c r="AE189" s="131"/>
      <c r="AF189" s="131"/>
      <c r="AG189" s="131"/>
      <c r="AH189" s="131"/>
      <c r="AI189" s="131"/>
      <c r="AJ189" s="131"/>
      <c r="AK189" s="131"/>
      <c r="AL189" s="131"/>
      <c r="AM189" s="131"/>
      <c r="AN189" s="131"/>
      <c r="AO189" s="131"/>
      <c r="AP189" s="131"/>
      <c r="AQ189" s="131"/>
      <c r="AR189" s="131"/>
      <c r="AS189" s="131"/>
      <c r="AT189" s="131"/>
      <c r="AU189" s="131"/>
      <c r="AV189" s="131"/>
      <c r="AW189" s="131"/>
      <c r="AX189" s="131"/>
    </row>
    <row r="190" spans="1:50" s="177" customFormat="1" ht="13.8" hidden="1" customHeight="1" thickBot="1" x14ac:dyDescent="0.3">
      <c r="A190" s="131"/>
      <c r="B190" s="192"/>
      <c r="C190" s="193"/>
      <c r="D190" s="193"/>
      <c r="E190" s="193"/>
      <c r="F190" s="194"/>
      <c r="G190" s="69"/>
      <c r="H190" s="70"/>
      <c r="I190" s="70"/>
      <c r="J190" s="71"/>
      <c r="K190" s="176"/>
      <c r="L190" s="131"/>
      <c r="M190" s="129"/>
      <c r="N190" s="129"/>
      <c r="O190" s="129"/>
      <c r="P190" s="129"/>
      <c r="Q190" s="129"/>
      <c r="R190" s="129"/>
      <c r="S190" s="129"/>
      <c r="T190" s="129"/>
      <c r="U190" s="129"/>
      <c r="V190" s="129"/>
      <c r="W190" s="129"/>
      <c r="X190" s="129"/>
      <c r="Y190" s="129"/>
      <c r="Z190" s="131"/>
      <c r="AA190" s="131"/>
      <c r="AB190" s="131"/>
      <c r="AC190" s="131"/>
      <c r="AD190" s="131"/>
      <c r="AE190" s="131"/>
      <c r="AF190" s="131"/>
      <c r="AG190" s="131"/>
      <c r="AH190" s="131"/>
      <c r="AI190" s="131"/>
      <c r="AJ190" s="131"/>
      <c r="AK190" s="131"/>
      <c r="AL190" s="131"/>
      <c r="AM190" s="131"/>
      <c r="AN190" s="131"/>
      <c r="AO190" s="131"/>
      <c r="AP190" s="131"/>
      <c r="AQ190" s="131"/>
      <c r="AR190" s="131"/>
      <c r="AS190" s="131"/>
      <c r="AT190" s="131"/>
      <c r="AU190" s="131"/>
      <c r="AV190" s="131"/>
      <c r="AW190" s="131"/>
      <c r="AX190" s="131"/>
    </row>
    <row r="191" spans="1:50" s="177" customFormat="1" ht="13.8" hidden="1" customHeight="1" x14ac:dyDescent="0.25">
      <c r="A191" s="131"/>
      <c r="B191" s="183">
        <f>B186+1</f>
        <v>37</v>
      </c>
      <c r="C191" s="184">
        <f>C186+F191</f>
        <v>-9610</v>
      </c>
      <c r="D191" s="57"/>
      <c r="E191" s="58"/>
      <c r="F191" s="185">
        <f>SUM(G192:G195)</f>
        <v>0</v>
      </c>
      <c r="G191" s="59"/>
      <c r="H191" s="60"/>
      <c r="I191" s="60"/>
      <c r="J191" s="61"/>
      <c r="K191" s="176"/>
      <c r="L191" s="131"/>
      <c r="M191" s="129"/>
      <c r="N191" s="129"/>
      <c r="O191" s="129"/>
      <c r="P191" s="129"/>
      <c r="Q191" s="129"/>
      <c r="R191" s="129"/>
      <c r="S191" s="129"/>
      <c r="T191" s="129"/>
      <c r="U191" s="129"/>
      <c r="V191" s="129"/>
      <c r="W191" s="129"/>
      <c r="X191" s="129"/>
      <c r="Y191" s="129"/>
      <c r="Z191" s="131"/>
      <c r="AA191" s="131"/>
      <c r="AB191" s="131"/>
      <c r="AC191" s="131"/>
      <c r="AD191" s="131"/>
      <c r="AE191" s="131"/>
      <c r="AF191" s="131"/>
      <c r="AG191" s="131"/>
      <c r="AH191" s="131"/>
      <c r="AI191" s="131"/>
      <c r="AJ191" s="131"/>
      <c r="AK191" s="131"/>
      <c r="AL191" s="131"/>
      <c r="AM191" s="131"/>
      <c r="AN191" s="131"/>
      <c r="AO191" s="131"/>
      <c r="AP191" s="131"/>
      <c r="AQ191" s="131"/>
      <c r="AR191" s="131"/>
      <c r="AS191" s="131"/>
      <c r="AT191" s="131"/>
      <c r="AU191" s="131"/>
      <c r="AV191" s="131"/>
      <c r="AW191" s="131"/>
      <c r="AX191" s="131"/>
    </row>
    <row r="192" spans="1:50" s="177" customFormat="1" ht="13.8" hidden="1" customHeight="1" x14ac:dyDescent="0.25">
      <c r="A192" s="131"/>
      <c r="B192" s="186"/>
      <c r="C192" s="187"/>
      <c r="D192" s="187"/>
      <c r="E192" s="187"/>
      <c r="F192" s="188"/>
      <c r="G192" s="62"/>
      <c r="H192" s="63"/>
      <c r="I192" s="64"/>
      <c r="J192" s="65"/>
      <c r="K192" s="176"/>
      <c r="L192" s="131"/>
      <c r="M192" s="129"/>
      <c r="N192" s="129"/>
      <c r="O192" s="129"/>
      <c r="P192" s="129"/>
      <c r="Q192" s="129"/>
      <c r="R192" s="129"/>
      <c r="S192" s="129"/>
      <c r="T192" s="129"/>
      <c r="U192" s="129"/>
      <c r="V192" s="129"/>
      <c r="W192" s="129"/>
      <c r="X192" s="129"/>
      <c r="Y192" s="129"/>
      <c r="Z192" s="131"/>
      <c r="AA192" s="131"/>
      <c r="AB192" s="131"/>
      <c r="AC192" s="131"/>
      <c r="AD192" s="131"/>
      <c r="AE192" s="131"/>
      <c r="AF192" s="131"/>
      <c r="AG192" s="131"/>
      <c r="AH192" s="131"/>
      <c r="AI192" s="131"/>
      <c r="AJ192" s="131"/>
      <c r="AK192" s="131"/>
      <c r="AL192" s="131"/>
      <c r="AM192" s="131"/>
      <c r="AN192" s="131"/>
      <c r="AO192" s="131"/>
      <c r="AP192" s="131"/>
      <c r="AQ192" s="131"/>
      <c r="AR192" s="131"/>
      <c r="AS192" s="131"/>
      <c r="AT192" s="131"/>
      <c r="AU192" s="131"/>
      <c r="AV192" s="131"/>
      <c r="AW192" s="131"/>
      <c r="AX192" s="131"/>
    </row>
    <row r="193" spans="1:50" s="177" customFormat="1" ht="13.8" hidden="1" customHeight="1" x14ac:dyDescent="0.25">
      <c r="A193" s="131"/>
      <c r="B193" s="189"/>
      <c r="C193" s="190"/>
      <c r="D193" s="190"/>
      <c r="E193" s="190"/>
      <c r="F193" s="191"/>
      <c r="G193" s="66"/>
      <c r="H193" s="67"/>
      <c r="I193" s="63"/>
      <c r="J193" s="68"/>
      <c r="K193" s="176"/>
      <c r="L193" s="131"/>
      <c r="M193" s="129"/>
      <c r="N193" s="129"/>
      <c r="O193" s="129"/>
      <c r="P193" s="129"/>
      <c r="Q193" s="129"/>
      <c r="R193" s="129"/>
      <c r="S193" s="129"/>
      <c r="T193" s="129"/>
      <c r="U193" s="129"/>
      <c r="V193" s="129"/>
      <c r="W193" s="129"/>
      <c r="X193" s="129"/>
      <c r="Y193" s="129"/>
      <c r="Z193" s="131"/>
      <c r="AA193" s="131"/>
      <c r="AB193" s="131"/>
      <c r="AC193" s="131"/>
      <c r="AD193" s="131"/>
      <c r="AE193" s="131"/>
      <c r="AF193" s="131"/>
      <c r="AG193" s="131"/>
      <c r="AH193" s="131"/>
      <c r="AI193" s="131"/>
      <c r="AJ193" s="131"/>
      <c r="AK193" s="131"/>
      <c r="AL193" s="131"/>
      <c r="AM193" s="131"/>
      <c r="AN193" s="131"/>
      <c r="AO193" s="131"/>
      <c r="AP193" s="131"/>
      <c r="AQ193" s="131"/>
      <c r="AR193" s="131"/>
      <c r="AS193" s="131"/>
      <c r="AT193" s="131"/>
      <c r="AU193" s="131"/>
      <c r="AV193" s="131"/>
      <c r="AW193" s="131"/>
      <c r="AX193" s="131"/>
    </row>
    <row r="194" spans="1:50" s="177" customFormat="1" ht="13.8" hidden="1" customHeight="1" x14ac:dyDescent="0.25">
      <c r="A194" s="131"/>
      <c r="B194" s="189"/>
      <c r="C194" s="190"/>
      <c r="D194" s="190"/>
      <c r="E194" s="190"/>
      <c r="F194" s="191"/>
      <c r="G194" s="66"/>
      <c r="H194" s="67"/>
      <c r="I194" s="67"/>
      <c r="J194" s="68"/>
      <c r="K194" s="176"/>
      <c r="L194" s="131"/>
      <c r="M194" s="129"/>
      <c r="N194" s="129"/>
      <c r="O194" s="129"/>
      <c r="P194" s="129"/>
      <c r="Q194" s="129"/>
      <c r="R194" s="129"/>
      <c r="S194" s="129"/>
      <c r="T194" s="129"/>
      <c r="U194" s="129"/>
      <c r="V194" s="129"/>
      <c r="W194" s="129"/>
      <c r="X194" s="129"/>
      <c r="Y194" s="129"/>
      <c r="Z194" s="131"/>
      <c r="AA194" s="131"/>
      <c r="AB194" s="131"/>
      <c r="AC194" s="131"/>
      <c r="AD194" s="131"/>
      <c r="AE194" s="131"/>
      <c r="AF194" s="131"/>
      <c r="AG194" s="131"/>
      <c r="AH194" s="131"/>
      <c r="AI194" s="131"/>
      <c r="AJ194" s="131"/>
      <c r="AK194" s="131"/>
      <c r="AL194" s="131"/>
      <c r="AM194" s="131"/>
      <c r="AN194" s="131"/>
      <c r="AO194" s="131"/>
      <c r="AP194" s="131"/>
      <c r="AQ194" s="131"/>
      <c r="AR194" s="131"/>
      <c r="AS194" s="131"/>
      <c r="AT194" s="131"/>
      <c r="AU194" s="131"/>
      <c r="AV194" s="131"/>
      <c r="AW194" s="131"/>
      <c r="AX194" s="131"/>
    </row>
    <row r="195" spans="1:50" s="177" customFormat="1" ht="13.8" hidden="1" customHeight="1" thickBot="1" x14ac:dyDescent="0.3">
      <c r="A195" s="131"/>
      <c r="B195" s="192"/>
      <c r="C195" s="193"/>
      <c r="D195" s="193"/>
      <c r="E195" s="193"/>
      <c r="F195" s="194"/>
      <c r="G195" s="69"/>
      <c r="H195" s="70"/>
      <c r="I195" s="70"/>
      <c r="J195" s="71"/>
      <c r="K195" s="176"/>
      <c r="L195" s="131"/>
      <c r="M195" s="129"/>
      <c r="N195" s="129"/>
      <c r="O195" s="129"/>
      <c r="P195" s="129"/>
      <c r="Q195" s="129"/>
      <c r="R195" s="129"/>
      <c r="S195" s="129"/>
      <c r="T195" s="129"/>
      <c r="U195" s="129"/>
      <c r="V195" s="129"/>
      <c r="W195" s="129"/>
      <c r="X195" s="129"/>
      <c r="Y195" s="129"/>
      <c r="Z195" s="131"/>
      <c r="AA195" s="131"/>
      <c r="AB195" s="131"/>
      <c r="AC195" s="131"/>
      <c r="AD195" s="131"/>
      <c r="AE195" s="131"/>
      <c r="AF195" s="131"/>
      <c r="AG195" s="131"/>
      <c r="AH195" s="131"/>
      <c r="AI195" s="131"/>
      <c r="AJ195" s="131"/>
      <c r="AK195" s="131"/>
      <c r="AL195" s="131"/>
      <c r="AM195" s="131"/>
      <c r="AN195" s="131"/>
      <c r="AO195" s="131"/>
      <c r="AP195" s="131"/>
      <c r="AQ195" s="131"/>
      <c r="AR195" s="131"/>
      <c r="AS195" s="131"/>
      <c r="AT195" s="131"/>
      <c r="AU195" s="131"/>
      <c r="AV195" s="131"/>
      <c r="AW195" s="131"/>
      <c r="AX195" s="131"/>
    </row>
    <row r="196" spans="1:50" s="177" customFormat="1" ht="13.8" hidden="1" customHeight="1" x14ac:dyDescent="0.25">
      <c r="A196" s="131"/>
      <c r="B196" s="183">
        <f>B191+1</f>
        <v>38</v>
      </c>
      <c r="C196" s="184">
        <f>C191+F196</f>
        <v>-9610</v>
      </c>
      <c r="D196" s="57"/>
      <c r="E196" s="58"/>
      <c r="F196" s="185">
        <f>SUM(G197:G200)</f>
        <v>0</v>
      </c>
      <c r="G196" s="59"/>
      <c r="H196" s="60"/>
      <c r="I196" s="60"/>
      <c r="J196" s="61"/>
      <c r="K196" s="176"/>
      <c r="L196" s="131"/>
      <c r="M196" s="129"/>
      <c r="N196" s="129"/>
      <c r="O196" s="129"/>
      <c r="P196" s="129"/>
      <c r="Q196" s="129"/>
      <c r="R196" s="129"/>
      <c r="S196" s="129"/>
      <c r="T196" s="129"/>
      <c r="U196" s="129"/>
      <c r="V196" s="129"/>
      <c r="W196" s="129"/>
      <c r="X196" s="129"/>
      <c r="Y196" s="129"/>
      <c r="Z196" s="131"/>
      <c r="AA196" s="131"/>
      <c r="AB196" s="131"/>
      <c r="AC196" s="131"/>
      <c r="AD196" s="131"/>
      <c r="AE196" s="131"/>
      <c r="AF196" s="131"/>
      <c r="AG196" s="131"/>
      <c r="AH196" s="131"/>
      <c r="AI196" s="131"/>
      <c r="AJ196" s="131"/>
      <c r="AK196" s="131"/>
      <c r="AL196" s="131"/>
      <c r="AM196" s="131"/>
      <c r="AN196" s="131"/>
      <c r="AO196" s="131"/>
      <c r="AP196" s="131"/>
      <c r="AQ196" s="131"/>
      <c r="AR196" s="131"/>
      <c r="AS196" s="131"/>
      <c r="AT196" s="131"/>
      <c r="AU196" s="131"/>
      <c r="AV196" s="131"/>
      <c r="AW196" s="131"/>
      <c r="AX196" s="131"/>
    </row>
    <row r="197" spans="1:50" s="177" customFormat="1" ht="13.8" hidden="1" customHeight="1" x14ac:dyDescent="0.25">
      <c r="A197" s="131"/>
      <c r="B197" s="186"/>
      <c r="C197" s="187"/>
      <c r="D197" s="187"/>
      <c r="E197" s="187"/>
      <c r="F197" s="188"/>
      <c r="G197" s="62"/>
      <c r="H197" s="63"/>
      <c r="I197" s="64"/>
      <c r="J197" s="65"/>
      <c r="K197" s="176"/>
      <c r="L197" s="131"/>
      <c r="M197" s="129"/>
      <c r="N197" s="129"/>
      <c r="O197" s="129"/>
      <c r="P197" s="129"/>
      <c r="Q197" s="129"/>
      <c r="R197" s="129"/>
      <c r="S197" s="129"/>
      <c r="T197" s="129"/>
      <c r="U197" s="129"/>
      <c r="V197" s="129"/>
      <c r="W197" s="129"/>
      <c r="X197" s="129"/>
      <c r="Y197" s="129"/>
      <c r="Z197" s="131"/>
      <c r="AA197" s="131"/>
      <c r="AB197" s="131"/>
      <c r="AC197" s="131"/>
      <c r="AD197" s="131"/>
      <c r="AE197" s="131"/>
      <c r="AF197" s="131"/>
      <c r="AG197" s="131"/>
      <c r="AH197" s="131"/>
      <c r="AI197" s="131"/>
      <c r="AJ197" s="131"/>
      <c r="AK197" s="131"/>
      <c r="AL197" s="131"/>
      <c r="AM197" s="131"/>
      <c r="AN197" s="131"/>
      <c r="AO197" s="131"/>
      <c r="AP197" s="131"/>
      <c r="AQ197" s="131"/>
      <c r="AR197" s="131"/>
      <c r="AS197" s="131"/>
      <c r="AT197" s="131"/>
      <c r="AU197" s="131"/>
      <c r="AV197" s="131"/>
      <c r="AW197" s="131"/>
      <c r="AX197" s="131"/>
    </row>
    <row r="198" spans="1:50" s="177" customFormat="1" ht="13.8" hidden="1" customHeight="1" x14ac:dyDescent="0.25">
      <c r="A198" s="131"/>
      <c r="B198" s="189"/>
      <c r="C198" s="190"/>
      <c r="D198" s="190"/>
      <c r="E198" s="190"/>
      <c r="F198" s="191"/>
      <c r="G198" s="66"/>
      <c r="H198" s="67"/>
      <c r="I198" s="63"/>
      <c r="J198" s="68"/>
      <c r="K198" s="176"/>
      <c r="L198" s="131"/>
      <c r="M198" s="129"/>
      <c r="N198" s="129"/>
      <c r="O198" s="129"/>
      <c r="P198" s="129"/>
      <c r="Q198" s="129"/>
      <c r="R198" s="129"/>
      <c r="S198" s="129"/>
      <c r="T198" s="129"/>
      <c r="U198" s="129"/>
      <c r="V198" s="129"/>
      <c r="W198" s="129"/>
      <c r="X198" s="129"/>
      <c r="Y198" s="129"/>
      <c r="Z198" s="131"/>
      <c r="AA198" s="131"/>
      <c r="AB198" s="131"/>
      <c r="AC198" s="131"/>
      <c r="AD198" s="131"/>
      <c r="AE198" s="131"/>
      <c r="AF198" s="131"/>
      <c r="AG198" s="131"/>
      <c r="AH198" s="131"/>
      <c r="AI198" s="131"/>
      <c r="AJ198" s="131"/>
      <c r="AK198" s="131"/>
      <c r="AL198" s="131"/>
      <c r="AM198" s="131"/>
      <c r="AN198" s="131"/>
      <c r="AO198" s="131"/>
      <c r="AP198" s="131"/>
      <c r="AQ198" s="131"/>
      <c r="AR198" s="131"/>
      <c r="AS198" s="131"/>
      <c r="AT198" s="131"/>
      <c r="AU198" s="131"/>
      <c r="AV198" s="131"/>
      <c r="AW198" s="131"/>
      <c r="AX198" s="131"/>
    </row>
    <row r="199" spans="1:50" s="177" customFormat="1" ht="13.8" hidden="1" customHeight="1" x14ac:dyDescent="0.25">
      <c r="A199" s="131"/>
      <c r="B199" s="189"/>
      <c r="C199" s="190"/>
      <c r="D199" s="190"/>
      <c r="E199" s="190"/>
      <c r="F199" s="191"/>
      <c r="G199" s="66"/>
      <c r="H199" s="67"/>
      <c r="I199" s="67"/>
      <c r="J199" s="68"/>
      <c r="K199" s="176"/>
      <c r="L199" s="131"/>
      <c r="M199" s="129"/>
      <c r="N199" s="129"/>
      <c r="O199" s="129"/>
      <c r="P199" s="129"/>
      <c r="Q199" s="129"/>
      <c r="R199" s="129"/>
      <c r="S199" s="129"/>
      <c r="T199" s="129"/>
      <c r="U199" s="129"/>
      <c r="V199" s="129"/>
      <c r="W199" s="129"/>
      <c r="X199" s="129"/>
      <c r="Y199" s="129"/>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row>
    <row r="200" spans="1:50" s="177" customFormat="1" ht="13.8" hidden="1" customHeight="1" thickBot="1" x14ac:dyDescent="0.3">
      <c r="A200" s="131"/>
      <c r="B200" s="192"/>
      <c r="C200" s="193"/>
      <c r="D200" s="193"/>
      <c r="E200" s="193"/>
      <c r="F200" s="194"/>
      <c r="G200" s="69"/>
      <c r="H200" s="70"/>
      <c r="I200" s="70"/>
      <c r="J200" s="71"/>
      <c r="K200" s="176"/>
      <c r="L200" s="131"/>
      <c r="M200" s="129"/>
      <c r="N200" s="129"/>
      <c r="O200" s="129"/>
      <c r="P200" s="129"/>
      <c r="Q200" s="129"/>
      <c r="R200" s="129"/>
      <c r="S200" s="129"/>
      <c r="T200" s="129"/>
      <c r="U200" s="129"/>
      <c r="V200" s="129"/>
      <c r="W200" s="129"/>
      <c r="X200" s="129"/>
      <c r="Y200" s="129"/>
      <c r="Z200" s="131"/>
      <c r="AA200" s="131"/>
      <c r="AB200" s="131"/>
      <c r="AC200" s="131"/>
      <c r="AD200" s="131"/>
      <c r="AE200" s="131"/>
      <c r="AF200" s="131"/>
      <c r="AG200" s="131"/>
      <c r="AH200" s="131"/>
      <c r="AI200" s="131"/>
      <c r="AJ200" s="131"/>
      <c r="AK200" s="131"/>
      <c r="AL200" s="131"/>
      <c r="AM200" s="131"/>
      <c r="AN200" s="131"/>
      <c r="AO200" s="131"/>
      <c r="AP200" s="131"/>
      <c r="AQ200" s="131"/>
      <c r="AR200" s="131"/>
      <c r="AS200" s="131"/>
      <c r="AT200" s="131"/>
      <c r="AU200" s="131"/>
      <c r="AV200" s="131"/>
      <c r="AW200" s="131"/>
      <c r="AX200" s="131"/>
    </row>
    <row r="201" spans="1:50" s="177" customFormat="1" ht="13.8" hidden="1" customHeight="1" x14ac:dyDescent="0.25">
      <c r="A201" s="131"/>
      <c r="B201" s="183">
        <f>B196+1</f>
        <v>39</v>
      </c>
      <c r="C201" s="184">
        <f>C196+F201</f>
        <v>-9610</v>
      </c>
      <c r="D201" s="57"/>
      <c r="E201" s="58"/>
      <c r="F201" s="185">
        <f>SUM(G202:G205)</f>
        <v>0</v>
      </c>
      <c r="G201" s="59"/>
      <c r="H201" s="60"/>
      <c r="I201" s="60"/>
      <c r="J201" s="61"/>
      <c r="K201" s="176"/>
      <c r="L201" s="131"/>
      <c r="M201" s="129"/>
      <c r="N201" s="129"/>
      <c r="O201" s="129"/>
      <c r="P201" s="129"/>
      <c r="Q201" s="129"/>
      <c r="R201" s="129"/>
      <c r="S201" s="129"/>
      <c r="T201" s="129"/>
      <c r="U201" s="129"/>
      <c r="V201" s="129"/>
      <c r="W201" s="129"/>
      <c r="X201" s="129"/>
      <c r="Y201" s="129"/>
      <c r="Z201" s="131"/>
      <c r="AA201" s="131"/>
      <c r="AB201" s="131"/>
      <c r="AC201" s="131"/>
      <c r="AD201" s="131"/>
      <c r="AE201" s="131"/>
      <c r="AF201" s="131"/>
      <c r="AG201" s="131"/>
      <c r="AH201" s="131"/>
      <c r="AI201" s="131"/>
      <c r="AJ201" s="131"/>
      <c r="AK201" s="131"/>
      <c r="AL201" s="131"/>
      <c r="AM201" s="131"/>
      <c r="AN201" s="131"/>
      <c r="AO201" s="131"/>
      <c r="AP201" s="131"/>
      <c r="AQ201" s="131"/>
      <c r="AR201" s="131"/>
      <c r="AS201" s="131"/>
      <c r="AT201" s="131"/>
      <c r="AU201" s="131"/>
      <c r="AV201" s="131"/>
      <c r="AW201" s="131"/>
      <c r="AX201" s="131"/>
    </row>
    <row r="202" spans="1:50" s="177" customFormat="1" ht="13.8" hidden="1" customHeight="1" x14ac:dyDescent="0.25">
      <c r="A202" s="131"/>
      <c r="B202" s="186"/>
      <c r="C202" s="187"/>
      <c r="D202" s="187"/>
      <c r="E202" s="187"/>
      <c r="F202" s="188"/>
      <c r="G202" s="62"/>
      <c r="H202" s="63"/>
      <c r="I202" s="64"/>
      <c r="J202" s="65"/>
      <c r="K202" s="176"/>
      <c r="L202" s="131"/>
      <c r="M202" s="129"/>
      <c r="N202" s="129"/>
      <c r="O202" s="129"/>
      <c r="P202" s="129"/>
      <c r="Q202" s="129"/>
      <c r="R202" s="129"/>
      <c r="S202" s="129"/>
      <c r="T202" s="129"/>
      <c r="U202" s="129"/>
      <c r="V202" s="129"/>
      <c r="W202" s="129"/>
      <c r="X202" s="129"/>
      <c r="Y202" s="129"/>
      <c r="Z202" s="131"/>
      <c r="AA202" s="131"/>
      <c r="AB202" s="131"/>
      <c r="AC202" s="131"/>
      <c r="AD202" s="131"/>
      <c r="AE202" s="131"/>
      <c r="AF202" s="131"/>
      <c r="AG202" s="131"/>
      <c r="AH202" s="131"/>
      <c r="AI202" s="131"/>
      <c r="AJ202" s="131"/>
      <c r="AK202" s="131"/>
      <c r="AL202" s="131"/>
      <c r="AM202" s="131"/>
      <c r="AN202" s="131"/>
      <c r="AO202" s="131"/>
      <c r="AP202" s="131"/>
      <c r="AQ202" s="131"/>
      <c r="AR202" s="131"/>
      <c r="AS202" s="131"/>
      <c r="AT202" s="131"/>
      <c r="AU202" s="131"/>
      <c r="AV202" s="131"/>
      <c r="AW202" s="131"/>
      <c r="AX202" s="131"/>
    </row>
    <row r="203" spans="1:50" s="177" customFormat="1" ht="13.8" hidden="1" customHeight="1" x14ac:dyDescent="0.25">
      <c r="A203" s="131"/>
      <c r="B203" s="189"/>
      <c r="C203" s="190"/>
      <c r="D203" s="190"/>
      <c r="E203" s="190"/>
      <c r="F203" s="191"/>
      <c r="G203" s="66"/>
      <c r="H203" s="67"/>
      <c r="I203" s="63"/>
      <c r="J203" s="68"/>
      <c r="K203" s="176"/>
      <c r="L203" s="131"/>
      <c r="M203" s="129"/>
      <c r="N203" s="129"/>
      <c r="O203" s="129"/>
      <c r="P203" s="129"/>
      <c r="Q203" s="129"/>
      <c r="R203" s="129"/>
      <c r="S203" s="129"/>
      <c r="T203" s="129"/>
      <c r="U203" s="129"/>
      <c r="V203" s="129"/>
      <c r="W203" s="129"/>
      <c r="X203" s="129"/>
      <c r="Y203" s="129"/>
      <c r="Z203" s="131"/>
      <c r="AA203" s="131"/>
      <c r="AB203" s="131"/>
      <c r="AC203" s="131"/>
      <c r="AD203" s="131"/>
      <c r="AE203" s="131"/>
      <c r="AF203" s="131"/>
      <c r="AG203" s="131"/>
      <c r="AH203" s="131"/>
      <c r="AI203" s="131"/>
      <c r="AJ203" s="131"/>
      <c r="AK203" s="131"/>
      <c r="AL203" s="131"/>
      <c r="AM203" s="131"/>
      <c r="AN203" s="131"/>
      <c r="AO203" s="131"/>
      <c r="AP203" s="131"/>
      <c r="AQ203" s="131"/>
      <c r="AR203" s="131"/>
      <c r="AS203" s="131"/>
      <c r="AT203" s="131"/>
      <c r="AU203" s="131"/>
      <c r="AV203" s="131"/>
      <c r="AW203" s="131"/>
      <c r="AX203" s="131"/>
    </row>
    <row r="204" spans="1:50" s="177" customFormat="1" ht="13.8" hidden="1" customHeight="1" x14ac:dyDescent="0.25">
      <c r="A204" s="131"/>
      <c r="B204" s="189"/>
      <c r="C204" s="190"/>
      <c r="D204" s="190"/>
      <c r="E204" s="190"/>
      <c r="F204" s="191"/>
      <c r="G204" s="66"/>
      <c r="H204" s="67"/>
      <c r="I204" s="67"/>
      <c r="J204" s="68"/>
      <c r="K204" s="176"/>
      <c r="L204" s="131"/>
      <c r="M204" s="129"/>
      <c r="N204" s="129"/>
      <c r="O204" s="129"/>
      <c r="P204" s="129"/>
      <c r="Q204" s="129"/>
      <c r="R204" s="129"/>
      <c r="S204" s="129"/>
      <c r="T204" s="129"/>
      <c r="U204" s="129"/>
      <c r="V204" s="129"/>
      <c r="W204" s="129"/>
      <c r="X204" s="129"/>
      <c r="Y204" s="129"/>
      <c r="Z204" s="131"/>
      <c r="AA204" s="131"/>
      <c r="AB204" s="131"/>
      <c r="AC204" s="131"/>
      <c r="AD204" s="131"/>
      <c r="AE204" s="131"/>
      <c r="AF204" s="131"/>
      <c r="AG204" s="131"/>
      <c r="AH204" s="131"/>
      <c r="AI204" s="131"/>
      <c r="AJ204" s="131"/>
      <c r="AK204" s="131"/>
      <c r="AL204" s="131"/>
      <c r="AM204" s="131"/>
      <c r="AN204" s="131"/>
      <c r="AO204" s="131"/>
      <c r="AP204" s="131"/>
      <c r="AQ204" s="131"/>
      <c r="AR204" s="131"/>
      <c r="AS204" s="131"/>
      <c r="AT204" s="131"/>
      <c r="AU204" s="131"/>
      <c r="AV204" s="131"/>
      <c r="AW204" s="131"/>
      <c r="AX204" s="131"/>
    </row>
    <row r="205" spans="1:50" s="177" customFormat="1" ht="13.8" hidden="1" customHeight="1" thickBot="1" x14ac:dyDescent="0.3">
      <c r="A205" s="131"/>
      <c r="B205" s="192"/>
      <c r="C205" s="193"/>
      <c r="D205" s="193"/>
      <c r="E205" s="193"/>
      <c r="F205" s="194"/>
      <c r="G205" s="69"/>
      <c r="H205" s="70"/>
      <c r="I205" s="70"/>
      <c r="J205" s="71"/>
      <c r="K205" s="176"/>
      <c r="L205" s="131"/>
      <c r="M205" s="129"/>
      <c r="N205" s="129"/>
      <c r="O205" s="129"/>
      <c r="P205" s="129"/>
      <c r="Q205" s="129"/>
      <c r="R205" s="129"/>
      <c r="S205" s="129"/>
      <c r="T205" s="129"/>
      <c r="U205" s="129"/>
      <c r="V205" s="129"/>
      <c r="W205" s="129"/>
      <c r="X205" s="129"/>
      <c r="Y205" s="129"/>
      <c r="Z205" s="131"/>
      <c r="AA205" s="131"/>
      <c r="AB205" s="131"/>
      <c r="AC205" s="131"/>
      <c r="AD205" s="131"/>
      <c r="AE205" s="131"/>
      <c r="AF205" s="131"/>
      <c r="AG205" s="131"/>
      <c r="AH205" s="131"/>
      <c r="AI205" s="131"/>
      <c r="AJ205" s="131"/>
      <c r="AK205" s="131"/>
      <c r="AL205" s="131"/>
      <c r="AM205" s="131"/>
      <c r="AN205" s="131"/>
      <c r="AO205" s="131"/>
      <c r="AP205" s="131"/>
      <c r="AQ205" s="131"/>
      <c r="AR205" s="131"/>
      <c r="AS205" s="131"/>
      <c r="AT205" s="131"/>
      <c r="AU205" s="131"/>
      <c r="AV205" s="131"/>
      <c r="AW205" s="131"/>
      <c r="AX205" s="131"/>
    </row>
    <row r="206" spans="1:50" s="177" customFormat="1" ht="13.8" hidden="1" customHeight="1" x14ac:dyDescent="0.25">
      <c r="A206" s="131"/>
      <c r="B206" s="183">
        <f>B201+1</f>
        <v>40</v>
      </c>
      <c r="C206" s="184">
        <f>C201+F206</f>
        <v>-9610</v>
      </c>
      <c r="D206" s="57"/>
      <c r="E206" s="58"/>
      <c r="F206" s="185">
        <f>SUM(G207:G210)</f>
        <v>0</v>
      </c>
      <c r="G206" s="59"/>
      <c r="H206" s="60"/>
      <c r="I206" s="60"/>
      <c r="J206" s="61"/>
      <c r="K206" s="176"/>
      <c r="L206" s="131"/>
      <c r="M206" s="129"/>
      <c r="N206" s="129"/>
      <c r="O206" s="129"/>
      <c r="P206" s="129"/>
      <c r="Q206" s="129"/>
      <c r="R206" s="129"/>
      <c r="S206" s="129"/>
      <c r="T206" s="129"/>
      <c r="U206" s="129"/>
      <c r="V206" s="129"/>
      <c r="W206" s="129"/>
      <c r="X206" s="129"/>
      <c r="Y206" s="129"/>
      <c r="Z206" s="131"/>
      <c r="AA206" s="131"/>
      <c r="AB206" s="131"/>
      <c r="AC206" s="131"/>
      <c r="AD206" s="131"/>
      <c r="AE206" s="131"/>
      <c r="AF206" s="131"/>
      <c r="AG206" s="131"/>
      <c r="AH206" s="131"/>
      <c r="AI206" s="131"/>
      <c r="AJ206" s="131"/>
      <c r="AK206" s="131"/>
      <c r="AL206" s="131"/>
      <c r="AM206" s="131"/>
      <c r="AN206" s="131"/>
      <c r="AO206" s="131"/>
      <c r="AP206" s="131"/>
      <c r="AQ206" s="131"/>
      <c r="AR206" s="131"/>
      <c r="AS206" s="131"/>
      <c r="AT206" s="131"/>
      <c r="AU206" s="131"/>
      <c r="AV206" s="131"/>
      <c r="AW206" s="131"/>
      <c r="AX206" s="131"/>
    </row>
    <row r="207" spans="1:50" s="177" customFormat="1" ht="13.8" hidden="1" customHeight="1" x14ac:dyDescent="0.25">
      <c r="A207" s="131"/>
      <c r="B207" s="186"/>
      <c r="C207" s="187"/>
      <c r="D207" s="187"/>
      <c r="E207" s="187"/>
      <c r="F207" s="188"/>
      <c r="G207" s="62"/>
      <c r="H207" s="63"/>
      <c r="I207" s="64"/>
      <c r="J207" s="65"/>
      <c r="K207" s="176"/>
      <c r="L207" s="131"/>
      <c r="M207" s="129"/>
      <c r="N207" s="129"/>
      <c r="O207" s="129"/>
      <c r="P207" s="129"/>
      <c r="Q207" s="129"/>
      <c r="R207" s="129"/>
      <c r="S207" s="129"/>
      <c r="T207" s="129"/>
      <c r="U207" s="129"/>
      <c r="V207" s="129"/>
      <c r="W207" s="129"/>
      <c r="X207" s="129"/>
      <c r="Y207" s="129"/>
      <c r="Z207" s="131"/>
      <c r="AA207" s="131"/>
      <c r="AB207" s="131"/>
      <c r="AC207" s="131"/>
      <c r="AD207" s="131"/>
      <c r="AE207" s="131"/>
      <c r="AF207" s="131"/>
      <c r="AG207" s="131"/>
      <c r="AH207" s="131"/>
      <c r="AI207" s="131"/>
      <c r="AJ207" s="131"/>
      <c r="AK207" s="131"/>
      <c r="AL207" s="131"/>
      <c r="AM207" s="131"/>
      <c r="AN207" s="131"/>
      <c r="AO207" s="131"/>
      <c r="AP207" s="131"/>
      <c r="AQ207" s="131"/>
      <c r="AR207" s="131"/>
      <c r="AS207" s="131"/>
      <c r="AT207" s="131"/>
      <c r="AU207" s="131"/>
      <c r="AV207" s="131"/>
      <c r="AW207" s="131"/>
      <c r="AX207" s="131"/>
    </row>
    <row r="208" spans="1:50" s="177" customFormat="1" ht="13.8" hidden="1" customHeight="1" x14ac:dyDescent="0.25">
      <c r="A208" s="131"/>
      <c r="B208" s="189"/>
      <c r="C208" s="190"/>
      <c r="D208" s="190"/>
      <c r="E208" s="190"/>
      <c r="F208" s="191"/>
      <c r="G208" s="66"/>
      <c r="H208" s="67"/>
      <c r="I208" s="63"/>
      <c r="J208" s="68"/>
      <c r="K208" s="176"/>
      <c r="L208" s="131"/>
      <c r="M208" s="129"/>
      <c r="N208" s="129"/>
      <c r="O208" s="129"/>
      <c r="P208" s="129"/>
      <c r="Q208" s="129"/>
      <c r="R208" s="129"/>
      <c r="S208" s="129"/>
      <c r="T208" s="129"/>
      <c r="U208" s="129"/>
      <c r="V208" s="129"/>
      <c r="W208" s="129"/>
      <c r="X208" s="129"/>
      <c r="Y208" s="129"/>
      <c r="Z208" s="131"/>
      <c r="AA208" s="131"/>
      <c r="AB208" s="131"/>
      <c r="AC208" s="131"/>
      <c r="AD208" s="131"/>
      <c r="AE208" s="131"/>
      <c r="AF208" s="131"/>
      <c r="AG208" s="131"/>
      <c r="AH208" s="131"/>
      <c r="AI208" s="131"/>
      <c r="AJ208" s="131"/>
      <c r="AK208" s="131"/>
      <c r="AL208" s="131"/>
      <c r="AM208" s="131"/>
      <c r="AN208" s="131"/>
      <c r="AO208" s="131"/>
      <c r="AP208" s="131"/>
      <c r="AQ208" s="131"/>
      <c r="AR208" s="131"/>
      <c r="AS208" s="131"/>
      <c r="AT208" s="131"/>
      <c r="AU208" s="131"/>
      <c r="AV208" s="131"/>
      <c r="AW208" s="131"/>
      <c r="AX208" s="131"/>
    </row>
    <row r="209" spans="1:50" s="177" customFormat="1" ht="13.8" hidden="1" customHeight="1" x14ac:dyDescent="0.25">
      <c r="A209" s="131"/>
      <c r="B209" s="189"/>
      <c r="C209" s="190"/>
      <c r="D209" s="190"/>
      <c r="E209" s="190"/>
      <c r="F209" s="191"/>
      <c r="G209" s="66"/>
      <c r="H209" s="67"/>
      <c r="I209" s="67"/>
      <c r="J209" s="68"/>
      <c r="K209" s="176"/>
      <c r="L209" s="131"/>
      <c r="M209" s="129"/>
      <c r="N209" s="129"/>
      <c r="O209" s="129"/>
      <c r="P209" s="129"/>
      <c r="Q209" s="129"/>
      <c r="R209" s="129"/>
      <c r="S209" s="129"/>
      <c r="T209" s="129"/>
      <c r="U209" s="129"/>
      <c r="V209" s="129"/>
      <c r="W209" s="129"/>
      <c r="X209" s="129"/>
      <c r="Y209" s="129"/>
      <c r="Z209" s="131"/>
      <c r="AA209" s="131"/>
      <c r="AB209" s="131"/>
      <c r="AC209" s="131"/>
      <c r="AD209" s="131"/>
      <c r="AE209" s="131"/>
      <c r="AF209" s="131"/>
      <c r="AG209" s="131"/>
      <c r="AH209" s="131"/>
      <c r="AI209" s="131"/>
      <c r="AJ209" s="131"/>
      <c r="AK209" s="131"/>
      <c r="AL209" s="131"/>
      <c r="AM209" s="131"/>
      <c r="AN209" s="131"/>
      <c r="AO209" s="131"/>
      <c r="AP209" s="131"/>
      <c r="AQ209" s="131"/>
      <c r="AR209" s="131"/>
      <c r="AS209" s="131"/>
      <c r="AT209" s="131"/>
      <c r="AU209" s="131"/>
      <c r="AV209" s="131"/>
      <c r="AW209" s="131"/>
      <c r="AX209" s="131"/>
    </row>
    <row r="210" spans="1:50" s="177" customFormat="1" ht="13.8" hidden="1" customHeight="1" thickBot="1" x14ac:dyDescent="0.3">
      <c r="A210" s="131"/>
      <c r="B210" s="192"/>
      <c r="C210" s="193"/>
      <c r="D210" s="193"/>
      <c r="E210" s="193"/>
      <c r="F210" s="194"/>
      <c r="G210" s="69"/>
      <c r="H210" s="70"/>
      <c r="I210" s="70"/>
      <c r="J210" s="71"/>
      <c r="K210" s="176"/>
      <c r="L210" s="131"/>
      <c r="M210" s="129"/>
      <c r="N210" s="129"/>
      <c r="O210" s="129"/>
      <c r="P210" s="129"/>
      <c r="Q210" s="129"/>
      <c r="R210" s="129"/>
      <c r="S210" s="129"/>
      <c r="T210" s="129"/>
      <c r="U210" s="129"/>
      <c r="V210" s="129"/>
      <c r="W210" s="129"/>
      <c r="X210" s="129"/>
      <c r="Y210" s="129"/>
      <c r="Z210" s="131"/>
      <c r="AA210" s="131"/>
      <c r="AB210" s="131"/>
      <c r="AC210" s="131"/>
      <c r="AD210" s="131"/>
      <c r="AE210" s="131"/>
      <c r="AF210" s="131"/>
      <c r="AG210" s="131"/>
      <c r="AH210" s="131"/>
      <c r="AI210" s="131"/>
      <c r="AJ210" s="131"/>
      <c r="AK210" s="131"/>
      <c r="AL210" s="131"/>
      <c r="AM210" s="131"/>
      <c r="AN210" s="131"/>
      <c r="AO210" s="131"/>
      <c r="AP210" s="131"/>
      <c r="AQ210" s="131"/>
      <c r="AR210" s="131"/>
      <c r="AS210" s="131"/>
      <c r="AT210" s="131"/>
      <c r="AU210" s="131"/>
      <c r="AV210" s="131"/>
      <c r="AW210" s="131"/>
      <c r="AX210" s="131"/>
    </row>
    <row r="211" spans="1:50" s="177" customFormat="1" ht="13.8" hidden="1" customHeight="1" x14ac:dyDescent="0.25">
      <c r="A211" s="131"/>
      <c r="B211" s="183">
        <f>B206+1</f>
        <v>41</v>
      </c>
      <c r="C211" s="184">
        <f>C206+F211</f>
        <v>-9610</v>
      </c>
      <c r="D211" s="57"/>
      <c r="E211" s="58"/>
      <c r="F211" s="185">
        <f>SUM(G212:G215)</f>
        <v>0</v>
      </c>
      <c r="G211" s="59"/>
      <c r="H211" s="60"/>
      <c r="I211" s="60"/>
      <c r="J211" s="61"/>
      <c r="K211" s="176"/>
      <c r="L211" s="131"/>
      <c r="M211" s="129"/>
      <c r="N211" s="129"/>
      <c r="O211" s="129"/>
      <c r="P211" s="129"/>
      <c r="Q211" s="129"/>
      <c r="R211" s="129"/>
      <c r="S211" s="129"/>
      <c r="T211" s="129"/>
      <c r="U211" s="129"/>
      <c r="V211" s="129"/>
      <c r="W211" s="129"/>
      <c r="X211" s="129"/>
      <c r="Y211" s="129"/>
      <c r="Z211" s="131"/>
      <c r="AA211" s="131"/>
      <c r="AB211" s="131"/>
      <c r="AC211" s="131"/>
      <c r="AD211" s="131"/>
      <c r="AE211" s="131"/>
      <c r="AF211" s="131"/>
      <c r="AG211" s="131"/>
      <c r="AH211" s="131"/>
      <c r="AI211" s="131"/>
      <c r="AJ211" s="131"/>
      <c r="AK211" s="131"/>
      <c r="AL211" s="131"/>
      <c r="AM211" s="131"/>
      <c r="AN211" s="131"/>
      <c r="AO211" s="131"/>
      <c r="AP211" s="131"/>
      <c r="AQ211" s="131"/>
      <c r="AR211" s="131"/>
      <c r="AS211" s="131"/>
      <c r="AT211" s="131"/>
      <c r="AU211" s="131"/>
      <c r="AV211" s="131"/>
      <c r="AW211" s="131"/>
      <c r="AX211" s="131"/>
    </row>
    <row r="212" spans="1:50" s="177" customFormat="1" ht="13.8" hidden="1" customHeight="1" x14ac:dyDescent="0.25">
      <c r="A212" s="131"/>
      <c r="B212" s="186"/>
      <c r="C212" s="187"/>
      <c r="D212" s="187"/>
      <c r="E212" s="187"/>
      <c r="F212" s="188"/>
      <c r="G212" s="62"/>
      <c r="H212" s="63"/>
      <c r="I212" s="64"/>
      <c r="J212" s="65"/>
      <c r="K212" s="176"/>
      <c r="L212" s="131"/>
      <c r="M212" s="129"/>
      <c r="N212" s="129"/>
      <c r="O212" s="129"/>
      <c r="P212" s="129"/>
      <c r="Q212" s="129"/>
      <c r="R212" s="129"/>
      <c r="S212" s="129"/>
      <c r="T212" s="129"/>
      <c r="U212" s="129"/>
      <c r="V212" s="129"/>
      <c r="W212" s="129"/>
      <c r="X212" s="129"/>
      <c r="Y212" s="129"/>
      <c r="Z212" s="131"/>
      <c r="AA212" s="131"/>
      <c r="AB212" s="131"/>
      <c r="AC212" s="131"/>
      <c r="AD212" s="131"/>
      <c r="AE212" s="131"/>
      <c r="AF212" s="131"/>
      <c r="AG212" s="131"/>
      <c r="AH212" s="131"/>
      <c r="AI212" s="131"/>
      <c r="AJ212" s="131"/>
      <c r="AK212" s="131"/>
      <c r="AL212" s="131"/>
      <c r="AM212" s="131"/>
      <c r="AN212" s="131"/>
      <c r="AO212" s="131"/>
      <c r="AP212" s="131"/>
      <c r="AQ212" s="131"/>
      <c r="AR212" s="131"/>
      <c r="AS212" s="131"/>
      <c r="AT212" s="131"/>
      <c r="AU212" s="131"/>
      <c r="AV212" s="131"/>
      <c r="AW212" s="131"/>
      <c r="AX212" s="131"/>
    </row>
    <row r="213" spans="1:50" s="177" customFormat="1" ht="13.8" hidden="1" customHeight="1" x14ac:dyDescent="0.25">
      <c r="A213" s="131"/>
      <c r="B213" s="189"/>
      <c r="C213" s="190"/>
      <c r="D213" s="190"/>
      <c r="E213" s="190"/>
      <c r="F213" s="191"/>
      <c r="G213" s="66"/>
      <c r="H213" s="67"/>
      <c r="I213" s="63"/>
      <c r="J213" s="68"/>
      <c r="K213" s="176"/>
      <c r="L213" s="131"/>
      <c r="M213" s="129"/>
      <c r="N213" s="129"/>
      <c r="O213" s="129"/>
      <c r="P213" s="129"/>
      <c r="Q213" s="129"/>
      <c r="R213" s="129"/>
      <c r="S213" s="129"/>
      <c r="T213" s="129"/>
      <c r="U213" s="129"/>
      <c r="V213" s="129"/>
      <c r="W213" s="129"/>
      <c r="X213" s="129"/>
      <c r="Y213" s="129"/>
      <c r="Z213" s="131"/>
      <c r="AA213" s="131"/>
      <c r="AB213" s="131"/>
      <c r="AC213" s="131"/>
      <c r="AD213" s="131"/>
      <c r="AE213" s="131"/>
      <c r="AF213" s="131"/>
      <c r="AG213" s="131"/>
      <c r="AH213" s="131"/>
      <c r="AI213" s="131"/>
      <c r="AJ213" s="131"/>
      <c r="AK213" s="131"/>
      <c r="AL213" s="131"/>
      <c r="AM213" s="131"/>
      <c r="AN213" s="131"/>
      <c r="AO213" s="131"/>
      <c r="AP213" s="131"/>
      <c r="AQ213" s="131"/>
      <c r="AR213" s="131"/>
      <c r="AS213" s="131"/>
      <c r="AT213" s="131"/>
      <c r="AU213" s="131"/>
      <c r="AV213" s="131"/>
      <c r="AW213" s="131"/>
      <c r="AX213" s="131"/>
    </row>
    <row r="214" spans="1:50" s="177" customFormat="1" ht="13.8" hidden="1" customHeight="1" x14ac:dyDescent="0.25">
      <c r="A214" s="131"/>
      <c r="B214" s="189"/>
      <c r="C214" s="190"/>
      <c r="D214" s="190"/>
      <c r="E214" s="190"/>
      <c r="F214" s="191"/>
      <c r="G214" s="66"/>
      <c r="H214" s="67"/>
      <c r="I214" s="67"/>
      <c r="J214" s="68"/>
      <c r="K214" s="176"/>
      <c r="L214" s="131"/>
      <c r="M214" s="129"/>
      <c r="N214" s="129"/>
      <c r="O214" s="129"/>
      <c r="P214" s="129"/>
      <c r="Q214" s="129"/>
      <c r="R214" s="129"/>
      <c r="S214" s="129"/>
      <c r="T214" s="129"/>
      <c r="U214" s="129"/>
      <c r="V214" s="129"/>
      <c r="W214" s="129"/>
      <c r="X214" s="129"/>
      <c r="Y214" s="129"/>
      <c r="Z214" s="131"/>
      <c r="AA214" s="131"/>
      <c r="AB214" s="131"/>
      <c r="AC214" s="131"/>
      <c r="AD214" s="131"/>
      <c r="AE214" s="131"/>
      <c r="AF214" s="131"/>
      <c r="AG214" s="131"/>
      <c r="AH214" s="131"/>
      <c r="AI214" s="131"/>
      <c r="AJ214" s="131"/>
      <c r="AK214" s="131"/>
      <c r="AL214" s="131"/>
      <c r="AM214" s="131"/>
      <c r="AN214" s="131"/>
      <c r="AO214" s="131"/>
      <c r="AP214" s="131"/>
      <c r="AQ214" s="131"/>
      <c r="AR214" s="131"/>
      <c r="AS214" s="131"/>
      <c r="AT214" s="131"/>
      <c r="AU214" s="131"/>
      <c r="AV214" s="131"/>
      <c r="AW214" s="131"/>
      <c r="AX214" s="131"/>
    </row>
    <row r="215" spans="1:50" s="177" customFormat="1" ht="13.8" hidden="1" customHeight="1" thickBot="1" x14ac:dyDescent="0.3">
      <c r="A215" s="131"/>
      <c r="B215" s="192"/>
      <c r="C215" s="193"/>
      <c r="D215" s="193"/>
      <c r="E215" s="193"/>
      <c r="F215" s="194"/>
      <c r="G215" s="69"/>
      <c r="H215" s="70"/>
      <c r="I215" s="70"/>
      <c r="J215" s="71"/>
      <c r="K215" s="176"/>
      <c r="L215" s="131"/>
      <c r="M215" s="129"/>
      <c r="N215" s="129"/>
      <c r="O215" s="129"/>
      <c r="P215" s="129"/>
      <c r="Q215" s="129"/>
      <c r="R215" s="129"/>
      <c r="S215" s="129"/>
      <c r="T215" s="129"/>
      <c r="U215" s="129"/>
      <c r="V215" s="129"/>
      <c r="W215" s="129"/>
      <c r="X215" s="129"/>
      <c r="Y215" s="129"/>
      <c r="Z215" s="131"/>
      <c r="AA215" s="131"/>
      <c r="AB215" s="131"/>
      <c r="AC215" s="131"/>
      <c r="AD215" s="131"/>
      <c r="AE215" s="131"/>
      <c r="AF215" s="131"/>
      <c r="AG215" s="131"/>
      <c r="AH215" s="131"/>
      <c r="AI215" s="131"/>
      <c r="AJ215" s="131"/>
      <c r="AK215" s="131"/>
      <c r="AL215" s="131"/>
      <c r="AM215" s="131"/>
      <c r="AN215" s="131"/>
      <c r="AO215" s="131"/>
      <c r="AP215" s="131"/>
      <c r="AQ215" s="131"/>
      <c r="AR215" s="131"/>
      <c r="AS215" s="131"/>
      <c r="AT215" s="131"/>
      <c r="AU215" s="131"/>
      <c r="AV215" s="131"/>
      <c r="AW215" s="131"/>
      <c r="AX215" s="131"/>
    </row>
    <row r="216" spans="1:50" s="177" customFormat="1" ht="13.8" hidden="1" customHeight="1" x14ac:dyDescent="0.25">
      <c r="A216" s="131"/>
      <c r="B216" s="183">
        <f>B211+1</f>
        <v>42</v>
      </c>
      <c r="C216" s="184">
        <f>C211+F216</f>
        <v>-9610</v>
      </c>
      <c r="D216" s="57"/>
      <c r="E216" s="58"/>
      <c r="F216" s="185">
        <f>SUM(G217:G220)</f>
        <v>0</v>
      </c>
      <c r="G216" s="59"/>
      <c r="H216" s="60"/>
      <c r="I216" s="60"/>
      <c r="J216" s="61"/>
      <c r="K216" s="176"/>
      <c r="L216" s="131"/>
      <c r="M216" s="129"/>
      <c r="N216" s="129"/>
      <c r="O216" s="129"/>
      <c r="P216" s="129"/>
      <c r="Q216" s="129"/>
      <c r="R216" s="129"/>
      <c r="S216" s="129"/>
      <c r="T216" s="129"/>
      <c r="U216" s="129"/>
      <c r="V216" s="129"/>
      <c r="W216" s="129"/>
      <c r="X216" s="129"/>
      <c r="Y216" s="129"/>
      <c r="Z216" s="131"/>
      <c r="AA216" s="131"/>
      <c r="AB216" s="131"/>
      <c r="AC216" s="131"/>
      <c r="AD216" s="131"/>
      <c r="AE216" s="131"/>
      <c r="AF216" s="131"/>
      <c r="AG216" s="131"/>
      <c r="AH216" s="131"/>
      <c r="AI216" s="131"/>
      <c r="AJ216" s="131"/>
      <c r="AK216" s="131"/>
      <c r="AL216" s="131"/>
      <c r="AM216" s="131"/>
      <c r="AN216" s="131"/>
      <c r="AO216" s="131"/>
      <c r="AP216" s="131"/>
      <c r="AQ216" s="131"/>
      <c r="AR216" s="131"/>
      <c r="AS216" s="131"/>
      <c r="AT216" s="131"/>
      <c r="AU216" s="131"/>
      <c r="AV216" s="131"/>
      <c r="AW216" s="131"/>
      <c r="AX216" s="131"/>
    </row>
    <row r="217" spans="1:50" s="177" customFormat="1" ht="13.8" hidden="1" customHeight="1" x14ac:dyDescent="0.25">
      <c r="A217" s="131"/>
      <c r="B217" s="186"/>
      <c r="C217" s="187"/>
      <c r="D217" s="187"/>
      <c r="E217" s="187"/>
      <c r="F217" s="188"/>
      <c r="G217" s="62"/>
      <c r="H217" s="63"/>
      <c r="I217" s="64"/>
      <c r="J217" s="65"/>
      <c r="K217" s="176"/>
      <c r="L217" s="131"/>
      <c r="M217" s="129"/>
      <c r="N217" s="129"/>
      <c r="O217" s="129"/>
      <c r="P217" s="129"/>
      <c r="Q217" s="129"/>
      <c r="R217" s="129"/>
      <c r="S217" s="129"/>
      <c r="T217" s="129"/>
      <c r="U217" s="129"/>
      <c r="V217" s="129"/>
      <c r="W217" s="129"/>
      <c r="X217" s="129"/>
      <c r="Y217" s="129"/>
      <c r="Z217" s="131"/>
      <c r="AA217" s="131"/>
      <c r="AB217" s="131"/>
      <c r="AC217" s="131"/>
      <c r="AD217" s="131"/>
      <c r="AE217" s="131"/>
      <c r="AF217" s="131"/>
      <c r="AG217" s="131"/>
      <c r="AH217" s="131"/>
      <c r="AI217" s="131"/>
      <c r="AJ217" s="131"/>
      <c r="AK217" s="131"/>
      <c r="AL217" s="131"/>
      <c r="AM217" s="131"/>
      <c r="AN217" s="131"/>
      <c r="AO217" s="131"/>
      <c r="AP217" s="131"/>
      <c r="AQ217" s="131"/>
      <c r="AR217" s="131"/>
      <c r="AS217" s="131"/>
      <c r="AT217" s="131"/>
      <c r="AU217" s="131"/>
      <c r="AV217" s="131"/>
      <c r="AW217" s="131"/>
      <c r="AX217" s="131"/>
    </row>
    <row r="218" spans="1:50" s="177" customFormat="1" ht="13.8" hidden="1" customHeight="1" x14ac:dyDescent="0.25">
      <c r="A218" s="131"/>
      <c r="B218" s="189"/>
      <c r="C218" s="190"/>
      <c r="D218" s="190"/>
      <c r="E218" s="190"/>
      <c r="F218" s="191"/>
      <c r="G218" s="66"/>
      <c r="H218" s="67"/>
      <c r="I218" s="63"/>
      <c r="J218" s="68"/>
      <c r="K218" s="176"/>
      <c r="L218" s="131"/>
      <c r="M218" s="129"/>
      <c r="N218" s="129"/>
      <c r="O218" s="129"/>
      <c r="P218" s="129"/>
      <c r="Q218" s="129"/>
      <c r="R218" s="129"/>
      <c r="S218" s="129"/>
      <c r="T218" s="129"/>
      <c r="U218" s="129"/>
      <c r="V218" s="129"/>
      <c r="W218" s="129"/>
      <c r="X218" s="129"/>
      <c r="Y218" s="129"/>
      <c r="Z218" s="131"/>
      <c r="AA218" s="131"/>
      <c r="AB218" s="131"/>
      <c r="AC218" s="131"/>
      <c r="AD218" s="131"/>
      <c r="AE218" s="131"/>
      <c r="AF218" s="131"/>
      <c r="AG218" s="131"/>
      <c r="AH218" s="131"/>
      <c r="AI218" s="131"/>
      <c r="AJ218" s="131"/>
      <c r="AK218" s="131"/>
      <c r="AL218" s="131"/>
      <c r="AM218" s="131"/>
      <c r="AN218" s="131"/>
      <c r="AO218" s="131"/>
      <c r="AP218" s="131"/>
      <c r="AQ218" s="131"/>
      <c r="AR218" s="131"/>
      <c r="AS218" s="131"/>
      <c r="AT218" s="131"/>
      <c r="AU218" s="131"/>
      <c r="AV218" s="131"/>
      <c r="AW218" s="131"/>
      <c r="AX218" s="131"/>
    </row>
    <row r="219" spans="1:50" s="177" customFormat="1" ht="13.8" hidden="1" customHeight="1" x14ac:dyDescent="0.25">
      <c r="A219" s="131"/>
      <c r="B219" s="189"/>
      <c r="C219" s="190"/>
      <c r="D219" s="190"/>
      <c r="E219" s="190"/>
      <c r="F219" s="191"/>
      <c r="G219" s="66"/>
      <c r="H219" s="67"/>
      <c r="I219" s="67"/>
      <c r="J219" s="68"/>
      <c r="K219" s="176"/>
      <c r="L219" s="131"/>
      <c r="M219" s="129"/>
      <c r="N219" s="129"/>
      <c r="O219" s="129"/>
      <c r="P219" s="129"/>
      <c r="Q219" s="129"/>
      <c r="R219" s="129"/>
      <c r="S219" s="129"/>
      <c r="T219" s="129"/>
      <c r="U219" s="129"/>
      <c r="V219" s="129"/>
      <c r="W219" s="129"/>
      <c r="X219" s="129"/>
      <c r="Y219" s="129"/>
      <c r="Z219" s="131"/>
      <c r="AA219" s="131"/>
      <c r="AB219" s="131"/>
      <c r="AC219" s="131"/>
      <c r="AD219" s="131"/>
      <c r="AE219" s="131"/>
      <c r="AF219" s="131"/>
      <c r="AG219" s="131"/>
      <c r="AH219" s="131"/>
      <c r="AI219" s="131"/>
      <c r="AJ219" s="131"/>
      <c r="AK219" s="131"/>
      <c r="AL219" s="131"/>
      <c r="AM219" s="131"/>
      <c r="AN219" s="131"/>
      <c r="AO219" s="131"/>
      <c r="AP219" s="131"/>
      <c r="AQ219" s="131"/>
      <c r="AR219" s="131"/>
      <c r="AS219" s="131"/>
      <c r="AT219" s="131"/>
      <c r="AU219" s="131"/>
      <c r="AV219" s="131"/>
      <c r="AW219" s="131"/>
      <c r="AX219" s="131"/>
    </row>
    <row r="220" spans="1:50" s="177" customFormat="1" ht="13.8" hidden="1" customHeight="1" thickBot="1" x14ac:dyDescent="0.3">
      <c r="A220" s="131"/>
      <c r="B220" s="192"/>
      <c r="C220" s="193"/>
      <c r="D220" s="193"/>
      <c r="E220" s="193"/>
      <c r="F220" s="194"/>
      <c r="G220" s="69"/>
      <c r="H220" s="70"/>
      <c r="I220" s="70"/>
      <c r="J220" s="71"/>
      <c r="K220" s="176"/>
      <c r="L220" s="131"/>
      <c r="M220" s="129"/>
      <c r="N220" s="129"/>
      <c r="O220" s="129"/>
      <c r="P220" s="129"/>
      <c r="Q220" s="129"/>
      <c r="R220" s="129"/>
      <c r="S220" s="129"/>
      <c r="T220" s="129"/>
      <c r="U220" s="129"/>
      <c r="V220" s="129"/>
      <c r="W220" s="129"/>
      <c r="X220" s="129"/>
      <c r="Y220" s="129"/>
      <c r="Z220" s="131"/>
      <c r="AA220" s="131"/>
      <c r="AB220" s="131"/>
      <c r="AC220" s="131"/>
      <c r="AD220" s="131"/>
      <c r="AE220" s="131"/>
      <c r="AF220" s="131"/>
      <c r="AG220" s="131"/>
      <c r="AH220" s="131"/>
      <c r="AI220" s="131"/>
      <c r="AJ220" s="131"/>
      <c r="AK220" s="131"/>
      <c r="AL220" s="131"/>
      <c r="AM220" s="131"/>
      <c r="AN220" s="131"/>
      <c r="AO220" s="131"/>
      <c r="AP220" s="131"/>
      <c r="AQ220" s="131"/>
      <c r="AR220" s="131"/>
      <c r="AS220" s="131"/>
      <c r="AT220" s="131"/>
      <c r="AU220" s="131"/>
      <c r="AV220" s="131"/>
      <c r="AW220" s="131"/>
      <c r="AX220" s="131"/>
    </row>
    <row r="221" spans="1:50" s="177" customFormat="1" ht="13.8" hidden="1" customHeight="1" x14ac:dyDescent="0.25">
      <c r="A221" s="131"/>
      <c r="B221" s="183">
        <f>B216+1</f>
        <v>43</v>
      </c>
      <c r="C221" s="184">
        <f>C216+F221</f>
        <v>-9610</v>
      </c>
      <c r="D221" s="57"/>
      <c r="E221" s="58"/>
      <c r="F221" s="185">
        <f>SUM(G222:G225)</f>
        <v>0</v>
      </c>
      <c r="G221" s="59"/>
      <c r="H221" s="60"/>
      <c r="I221" s="60"/>
      <c r="J221" s="61"/>
      <c r="K221" s="176"/>
      <c r="L221" s="131"/>
      <c r="M221" s="129"/>
      <c r="N221" s="129"/>
      <c r="O221" s="129"/>
      <c r="P221" s="129"/>
      <c r="Q221" s="129"/>
      <c r="R221" s="129"/>
      <c r="S221" s="129"/>
      <c r="T221" s="129"/>
      <c r="U221" s="129"/>
      <c r="V221" s="129"/>
      <c r="W221" s="129"/>
      <c r="X221" s="129"/>
      <c r="Y221" s="129"/>
      <c r="Z221" s="131"/>
      <c r="AA221" s="131"/>
      <c r="AB221" s="131"/>
      <c r="AC221" s="131"/>
      <c r="AD221" s="131"/>
      <c r="AE221" s="131"/>
      <c r="AF221" s="131"/>
      <c r="AG221" s="131"/>
      <c r="AH221" s="131"/>
      <c r="AI221" s="131"/>
      <c r="AJ221" s="131"/>
      <c r="AK221" s="131"/>
      <c r="AL221" s="131"/>
      <c r="AM221" s="131"/>
      <c r="AN221" s="131"/>
      <c r="AO221" s="131"/>
      <c r="AP221" s="131"/>
      <c r="AQ221" s="131"/>
      <c r="AR221" s="131"/>
      <c r="AS221" s="131"/>
      <c r="AT221" s="131"/>
      <c r="AU221" s="131"/>
      <c r="AV221" s="131"/>
      <c r="AW221" s="131"/>
      <c r="AX221" s="131"/>
    </row>
    <row r="222" spans="1:50" s="177" customFormat="1" ht="13.8" hidden="1" customHeight="1" x14ac:dyDescent="0.25">
      <c r="A222" s="131"/>
      <c r="B222" s="186"/>
      <c r="C222" s="187"/>
      <c r="D222" s="187"/>
      <c r="E222" s="187"/>
      <c r="F222" s="188"/>
      <c r="G222" s="62"/>
      <c r="H222" s="63"/>
      <c r="I222" s="64"/>
      <c r="J222" s="65"/>
      <c r="K222" s="176"/>
      <c r="L222" s="131"/>
      <c r="M222" s="129"/>
      <c r="N222" s="129"/>
      <c r="O222" s="129"/>
      <c r="P222" s="129"/>
      <c r="Q222" s="129"/>
      <c r="R222" s="129"/>
      <c r="S222" s="129"/>
      <c r="T222" s="129"/>
      <c r="U222" s="129"/>
      <c r="V222" s="129"/>
      <c r="W222" s="129"/>
      <c r="X222" s="129"/>
      <c r="Y222" s="129"/>
      <c r="Z222" s="131"/>
      <c r="AA222" s="131"/>
      <c r="AB222" s="131"/>
      <c r="AC222" s="131"/>
      <c r="AD222" s="131"/>
      <c r="AE222" s="131"/>
      <c r="AF222" s="131"/>
      <c r="AG222" s="131"/>
      <c r="AH222" s="131"/>
      <c r="AI222" s="131"/>
      <c r="AJ222" s="131"/>
      <c r="AK222" s="131"/>
      <c r="AL222" s="131"/>
      <c r="AM222" s="131"/>
      <c r="AN222" s="131"/>
      <c r="AO222" s="131"/>
      <c r="AP222" s="131"/>
      <c r="AQ222" s="131"/>
      <c r="AR222" s="131"/>
      <c r="AS222" s="131"/>
      <c r="AT222" s="131"/>
      <c r="AU222" s="131"/>
      <c r="AV222" s="131"/>
      <c r="AW222" s="131"/>
      <c r="AX222" s="131"/>
    </row>
    <row r="223" spans="1:50" s="177" customFormat="1" ht="13.8" hidden="1" customHeight="1" x14ac:dyDescent="0.25">
      <c r="A223" s="131"/>
      <c r="B223" s="189"/>
      <c r="C223" s="190"/>
      <c r="D223" s="190"/>
      <c r="E223" s="190"/>
      <c r="F223" s="191"/>
      <c r="G223" s="66"/>
      <c r="H223" s="67"/>
      <c r="I223" s="63"/>
      <c r="J223" s="68"/>
      <c r="K223" s="176"/>
      <c r="L223" s="131"/>
      <c r="M223" s="129"/>
      <c r="N223" s="129"/>
      <c r="O223" s="129"/>
      <c r="P223" s="129"/>
      <c r="Q223" s="129"/>
      <c r="R223" s="129"/>
      <c r="S223" s="129"/>
      <c r="T223" s="129"/>
      <c r="U223" s="129"/>
      <c r="V223" s="129"/>
      <c r="W223" s="129"/>
      <c r="X223" s="129"/>
      <c r="Y223" s="129"/>
      <c r="Z223" s="131"/>
      <c r="AA223" s="131"/>
      <c r="AB223" s="131"/>
      <c r="AC223" s="131"/>
      <c r="AD223" s="131"/>
      <c r="AE223" s="131"/>
      <c r="AF223" s="131"/>
      <c r="AG223" s="131"/>
      <c r="AH223" s="131"/>
      <c r="AI223" s="131"/>
      <c r="AJ223" s="131"/>
      <c r="AK223" s="131"/>
      <c r="AL223" s="131"/>
      <c r="AM223" s="131"/>
      <c r="AN223" s="131"/>
      <c r="AO223" s="131"/>
      <c r="AP223" s="131"/>
      <c r="AQ223" s="131"/>
      <c r="AR223" s="131"/>
      <c r="AS223" s="131"/>
      <c r="AT223" s="131"/>
      <c r="AU223" s="131"/>
      <c r="AV223" s="131"/>
      <c r="AW223" s="131"/>
      <c r="AX223" s="131"/>
    </row>
    <row r="224" spans="1:50" s="177" customFormat="1" ht="13.8" hidden="1" customHeight="1" x14ac:dyDescent="0.25">
      <c r="A224" s="131"/>
      <c r="B224" s="189"/>
      <c r="C224" s="190"/>
      <c r="D224" s="190"/>
      <c r="E224" s="190"/>
      <c r="F224" s="191"/>
      <c r="G224" s="66"/>
      <c r="H224" s="67"/>
      <c r="I224" s="67"/>
      <c r="J224" s="68"/>
      <c r="K224" s="176"/>
      <c r="L224" s="131"/>
      <c r="M224" s="129"/>
      <c r="N224" s="129"/>
      <c r="O224" s="129"/>
      <c r="P224" s="129"/>
      <c r="Q224" s="129"/>
      <c r="R224" s="129"/>
      <c r="S224" s="129"/>
      <c r="T224" s="129"/>
      <c r="U224" s="129"/>
      <c r="V224" s="129"/>
      <c r="W224" s="129"/>
      <c r="X224" s="129"/>
      <c r="Y224" s="129"/>
      <c r="Z224" s="131"/>
      <c r="AA224" s="131"/>
      <c r="AB224" s="131"/>
      <c r="AC224" s="131"/>
      <c r="AD224" s="131"/>
      <c r="AE224" s="131"/>
      <c r="AF224" s="131"/>
      <c r="AG224" s="131"/>
      <c r="AH224" s="131"/>
      <c r="AI224" s="131"/>
      <c r="AJ224" s="131"/>
      <c r="AK224" s="131"/>
      <c r="AL224" s="131"/>
      <c r="AM224" s="131"/>
      <c r="AN224" s="131"/>
      <c r="AO224" s="131"/>
      <c r="AP224" s="131"/>
      <c r="AQ224" s="131"/>
      <c r="AR224" s="131"/>
      <c r="AS224" s="131"/>
      <c r="AT224" s="131"/>
      <c r="AU224" s="131"/>
      <c r="AV224" s="131"/>
      <c r="AW224" s="131"/>
      <c r="AX224" s="131"/>
    </row>
    <row r="225" spans="1:50" s="177" customFormat="1" ht="13.8" hidden="1" customHeight="1" thickBot="1" x14ac:dyDescent="0.3">
      <c r="A225" s="131"/>
      <c r="B225" s="192"/>
      <c r="C225" s="193"/>
      <c r="D225" s="193"/>
      <c r="E225" s="193"/>
      <c r="F225" s="194"/>
      <c r="G225" s="69"/>
      <c r="H225" s="70"/>
      <c r="I225" s="70"/>
      <c r="J225" s="71"/>
      <c r="K225" s="176"/>
      <c r="L225" s="131"/>
      <c r="M225" s="129"/>
      <c r="N225" s="129"/>
      <c r="O225" s="129"/>
      <c r="P225" s="129"/>
      <c r="Q225" s="129"/>
      <c r="R225" s="129"/>
      <c r="S225" s="129"/>
      <c r="T225" s="129"/>
      <c r="U225" s="129"/>
      <c r="V225" s="129"/>
      <c r="W225" s="129"/>
      <c r="X225" s="129"/>
      <c r="Y225" s="129"/>
      <c r="Z225" s="131"/>
      <c r="AA225" s="131"/>
      <c r="AB225" s="131"/>
      <c r="AC225" s="131"/>
      <c r="AD225" s="131"/>
      <c r="AE225" s="131"/>
      <c r="AF225" s="131"/>
      <c r="AG225" s="131"/>
      <c r="AH225" s="131"/>
      <c r="AI225" s="131"/>
      <c r="AJ225" s="131"/>
      <c r="AK225" s="131"/>
      <c r="AL225" s="131"/>
      <c r="AM225" s="131"/>
      <c r="AN225" s="131"/>
      <c r="AO225" s="131"/>
      <c r="AP225" s="131"/>
      <c r="AQ225" s="131"/>
      <c r="AR225" s="131"/>
      <c r="AS225" s="131"/>
      <c r="AT225" s="131"/>
      <c r="AU225" s="131"/>
      <c r="AV225" s="131"/>
      <c r="AW225" s="131"/>
      <c r="AX225" s="131"/>
    </row>
    <row r="226" spans="1:50" s="177" customFormat="1" ht="13.8" hidden="1" customHeight="1" x14ac:dyDescent="0.25">
      <c r="A226" s="131"/>
      <c r="B226" s="183">
        <f>B221+1</f>
        <v>44</v>
      </c>
      <c r="C226" s="184">
        <f>C221+F226</f>
        <v>-9610</v>
      </c>
      <c r="D226" s="57"/>
      <c r="E226" s="58"/>
      <c r="F226" s="185">
        <f>SUM(G227:G230)</f>
        <v>0</v>
      </c>
      <c r="G226" s="59"/>
      <c r="H226" s="60"/>
      <c r="I226" s="60"/>
      <c r="J226" s="61"/>
      <c r="K226" s="176"/>
      <c r="L226" s="131"/>
      <c r="M226" s="129"/>
      <c r="N226" s="129"/>
      <c r="O226" s="129"/>
      <c r="P226" s="129"/>
      <c r="Q226" s="129"/>
      <c r="R226" s="129"/>
      <c r="S226" s="129"/>
      <c r="T226" s="129"/>
      <c r="U226" s="129"/>
      <c r="V226" s="129"/>
      <c r="W226" s="129"/>
      <c r="X226" s="129"/>
      <c r="Y226" s="129"/>
      <c r="Z226" s="131"/>
      <c r="AA226" s="131"/>
      <c r="AB226" s="131"/>
      <c r="AC226" s="131"/>
      <c r="AD226" s="131"/>
      <c r="AE226" s="131"/>
      <c r="AF226" s="131"/>
      <c r="AG226" s="131"/>
      <c r="AH226" s="131"/>
      <c r="AI226" s="131"/>
      <c r="AJ226" s="131"/>
      <c r="AK226" s="131"/>
      <c r="AL226" s="131"/>
      <c r="AM226" s="131"/>
      <c r="AN226" s="131"/>
      <c r="AO226" s="131"/>
      <c r="AP226" s="131"/>
      <c r="AQ226" s="131"/>
      <c r="AR226" s="131"/>
      <c r="AS226" s="131"/>
      <c r="AT226" s="131"/>
      <c r="AU226" s="131"/>
      <c r="AV226" s="131"/>
      <c r="AW226" s="131"/>
      <c r="AX226" s="131"/>
    </row>
    <row r="227" spans="1:50" s="177" customFormat="1" ht="13.8" hidden="1" customHeight="1" x14ac:dyDescent="0.25">
      <c r="A227" s="131"/>
      <c r="B227" s="186"/>
      <c r="C227" s="187"/>
      <c r="D227" s="187"/>
      <c r="E227" s="187"/>
      <c r="F227" s="188"/>
      <c r="G227" s="62"/>
      <c r="H227" s="63"/>
      <c r="I227" s="64"/>
      <c r="J227" s="65"/>
      <c r="K227" s="176"/>
      <c r="L227" s="131"/>
      <c r="M227" s="129"/>
      <c r="N227" s="129"/>
      <c r="O227" s="129"/>
      <c r="P227" s="129"/>
      <c r="Q227" s="129"/>
      <c r="R227" s="129"/>
      <c r="S227" s="129"/>
      <c r="T227" s="129"/>
      <c r="U227" s="129"/>
      <c r="V227" s="129"/>
      <c r="W227" s="129"/>
      <c r="X227" s="129"/>
      <c r="Y227" s="129"/>
      <c r="Z227" s="131"/>
      <c r="AA227" s="131"/>
      <c r="AB227" s="131"/>
      <c r="AC227" s="131"/>
      <c r="AD227" s="131"/>
      <c r="AE227" s="131"/>
      <c r="AF227" s="131"/>
      <c r="AG227" s="131"/>
      <c r="AH227" s="131"/>
      <c r="AI227" s="131"/>
      <c r="AJ227" s="131"/>
      <c r="AK227" s="131"/>
      <c r="AL227" s="131"/>
      <c r="AM227" s="131"/>
      <c r="AN227" s="131"/>
      <c r="AO227" s="131"/>
      <c r="AP227" s="131"/>
      <c r="AQ227" s="131"/>
      <c r="AR227" s="131"/>
      <c r="AS227" s="131"/>
      <c r="AT227" s="131"/>
      <c r="AU227" s="131"/>
      <c r="AV227" s="131"/>
      <c r="AW227" s="131"/>
      <c r="AX227" s="131"/>
    </row>
    <row r="228" spans="1:50" s="177" customFormat="1" ht="13.8" hidden="1" customHeight="1" x14ac:dyDescent="0.25">
      <c r="A228" s="131"/>
      <c r="B228" s="189"/>
      <c r="C228" s="190"/>
      <c r="D228" s="190"/>
      <c r="E228" s="190"/>
      <c r="F228" s="191"/>
      <c r="G228" s="66"/>
      <c r="H228" s="67"/>
      <c r="I228" s="63"/>
      <c r="J228" s="68"/>
      <c r="K228" s="176"/>
      <c r="L228" s="131"/>
      <c r="M228" s="129"/>
      <c r="N228" s="129"/>
      <c r="O228" s="129"/>
      <c r="P228" s="129"/>
      <c r="Q228" s="129"/>
      <c r="R228" s="129"/>
      <c r="S228" s="129"/>
      <c r="T228" s="129"/>
      <c r="U228" s="129"/>
      <c r="V228" s="129"/>
      <c r="W228" s="129"/>
      <c r="X228" s="129"/>
      <c r="Y228" s="129"/>
      <c r="Z228" s="131"/>
      <c r="AA228" s="131"/>
      <c r="AB228" s="131"/>
      <c r="AC228" s="131"/>
      <c r="AD228" s="131"/>
      <c r="AE228" s="131"/>
      <c r="AF228" s="131"/>
      <c r="AG228" s="131"/>
      <c r="AH228" s="131"/>
      <c r="AI228" s="131"/>
      <c r="AJ228" s="131"/>
      <c r="AK228" s="131"/>
      <c r="AL228" s="131"/>
      <c r="AM228" s="131"/>
      <c r="AN228" s="131"/>
      <c r="AO228" s="131"/>
      <c r="AP228" s="131"/>
      <c r="AQ228" s="131"/>
      <c r="AR228" s="131"/>
      <c r="AS228" s="131"/>
      <c r="AT228" s="131"/>
      <c r="AU228" s="131"/>
      <c r="AV228" s="131"/>
      <c r="AW228" s="131"/>
      <c r="AX228" s="131"/>
    </row>
    <row r="229" spans="1:50" s="177" customFormat="1" ht="13.8" hidden="1" customHeight="1" x14ac:dyDescent="0.25">
      <c r="A229" s="131"/>
      <c r="B229" s="189"/>
      <c r="C229" s="190"/>
      <c r="D229" s="190"/>
      <c r="E229" s="190"/>
      <c r="F229" s="191"/>
      <c r="G229" s="66"/>
      <c r="H229" s="67"/>
      <c r="I229" s="67"/>
      <c r="J229" s="68"/>
      <c r="K229" s="176"/>
      <c r="L229" s="131"/>
      <c r="M229" s="129"/>
      <c r="N229" s="129"/>
      <c r="O229" s="129"/>
      <c r="P229" s="129"/>
      <c r="Q229" s="129"/>
      <c r="R229" s="129"/>
      <c r="S229" s="129"/>
      <c r="T229" s="129"/>
      <c r="U229" s="129"/>
      <c r="V229" s="129"/>
      <c r="W229" s="129"/>
      <c r="X229" s="129"/>
      <c r="Y229" s="129"/>
      <c r="Z229" s="131"/>
      <c r="AA229" s="131"/>
      <c r="AB229" s="131"/>
      <c r="AC229" s="131"/>
      <c r="AD229" s="131"/>
      <c r="AE229" s="131"/>
      <c r="AF229" s="131"/>
      <c r="AG229" s="131"/>
      <c r="AH229" s="131"/>
      <c r="AI229" s="131"/>
      <c r="AJ229" s="131"/>
      <c r="AK229" s="131"/>
      <c r="AL229" s="131"/>
      <c r="AM229" s="131"/>
      <c r="AN229" s="131"/>
      <c r="AO229" s="131"/>
      <c r="AP229" s="131"/>
      <c r="AQ229" s="131"/>
      <c r="AR229" s="131"/>
      <c r="AS229" s="131"/>
      <c r="AT229" s="131"/>
      <c r="AU229" s="131"/>
      <c r="AV229" s="131"/>
      <c r="AW229" s="131"/>
      <c r="AX229" s="131"/>
    </row>
    <row r="230" spans="1:50" s="177" customFormat="1" ht="13.8" hidden="1" customHeight="1" thickBot="1" x14ac:dyDescent="0.3">
      <c r="A230" s="131"/>
      <c r="B230" s="192"/>
      <c r="C230" s="193"/>
      <c r="D230" s="193"/>
      <c r="E230" s="193"/>
      <c r="F230" s="194"/>
      <c r="G230" s="69"/>
      <c r="H230" s="70"/>
      <c r="I230" s="70"/>
      <c r="J230" s="71"/>
      <c r="K230" s="176"/>
      <c r="L230" s="131"/>
      <c r="M230" s="129"/>
      <c r="N230" s="129"/>
      <c r="O230" s="129"/>
      <c r="P230" s="129"/>
      <c r="Q230" s="129"/>
      <c r="R230" s="129"/>
      <c r="S230" s="129"/>
      <c r="T230" s="129"/>
      <c r="U230" s="129"/>
      <c r="V230" s="129"/>
      <c r="W230" s="129"/>
      <c r="X230" s="129"/>
      <c r="Y230" s="129"/>
      <c r="Z230" s="131"/>
      <c r="AA230" s="131"/>
      <c r="AB230" s="131"/>
      <c r="AC230" s="131"/>
      <c r="AD230" s="131"/>
      <c r="AE230" s="131"/>
      <c r="AF230" s="131"/>
      <c r="AG230" s="131"/>
      <c r="AH230" s="131"/>
      <c r="AI230" s="131"/>
      <c r="AJ230" s="131"/>
      <c r="AK230" s="131"/>
      <c r="AL230" s="131"/>
      <c r="AM230" s="131"/>
      <c r="AN230" s="131"/>
      <c r="AO230" s="131"/>
      <c r="AP230" s="131"/>
      <c r="AQ230" s="131"/>
      <c r="AR230" s="131"/>
      <c r="AS230" s="131"/>
      <c r="AT230" s="131"/>
      <c r="AU230" s="131"/>
      <c r="AV230" s="131"/>
      <c r="AW230" s="131"/>
      <c r="AX230" s="131"/>
    </row>
    <row r="231" spans="1:50" s="177" customFormat="1" ht="13.8" hidden="1" customHeight="1" x14ac:dyDescent="0.25">
      <c r="A231" s="131"/>
      <c r="B231" s="183">
        <f>B226+1</f>
        <v>45</v>
      </c>
      <c r="C231" s="184">
        <f>C226+F231</f>
        <v>-9610</v>
      </c>
      <c r="D231" s="57"/>
      <c r="E231" s="58"/>
      <c r="F231" s="185">
        <f>SUM(G232:G235)</f>
        <v>0</v>
      </c>
      <c r="G231" s="59"/>
      <c r="H231" s="60"/>
      <c r="I231" s="60"/>
      <c r="J231" s="61"/>
      <c r="K231" s="176"/>
      <c r="L231" s="131"/>
      <c r="M231" s="129"/>
      <c r="N231" s="129"/>
      <c r="O231" s="129"/>
      <c r="P231" s="129"/>
      <c r="Q231" s="129"/>
      <c r="R231" s="129"/>
      <c r="S231" s="129"/>
      <c r="T231" s="129"/>
      <c r="U231" s="129"/>
      <c r="V231" s="129"/>
      <c r="W231" s="129"/>
      <c r="X231" s="129"/>
      <c r="Y231" s="129"/>
      <c r="Z231" s="131"/>
      <c r="AA231" s="131"/>
      <c r="AB231" s="131"/>
      <c r="AC231" s="131"/>
      <c r="AD231" s="131"/>
      <c r="AE231" s="131"/>
      <c r="AF231" s="131"/>
      <c r="AG231" s="131"/>
      <c r="AH231" s="131"/>
      <c r="AI231" s="131"/>
      <c r="AJ231" s="131"/>
      <c r="AK231" s="131"/>
      <c r="AL231" s="131"/>
      <c r="AM231" s="131"/>
      <c r="AN231" s="131"/>
      <c r="AO231" s="131"/>
      <c r="AP231" s="131"/>
      <c r="AQ231" s="131"/>
      <c r="AR231" s="131"/>
      <c r="AS231" s="131"/>
      <c r="AT231" s="131"/>
      <c r="AU231" s="131"/>
      <c r="AV231" s="131"/>
      <c r="AW231" s="131"/>
      <c r="AX231" s="131"/>
    </row>
    <row r="232" spans="1:50" s="177" customFormat="1" ht="13.8" hidden="1" customHeight="1" x14ac:dyDescent="0.25">
      <c r="A232" s="131"/>
      <c r="B232" s="186"/>
      <c r="C232" s="187"/>
      <c r="D232" s="187"/>
      <c r="E232" s="187"/>
      <c r="F232" s="188"/>
      <c r="G232" s="62"/>
      <c r="H232" s="63"/>
      <c r="I232" s="64"/>
      <c r="J232" s="65"/>
      <c r="K232" s="176"/>
      <c r="L232" s="131"/>
      <c r="M232" s="129"/>
      <c r="N232" s="129"/>
      <c r="O232" s="129"/>
      <c r="P232" s="129"/>
      <c r="Q232" s="129"/>
      <c r="R232" s="129"/>
      <c r="S232" s="129"/>
      <c r="T232" s="129"/>
      <c r="U232" s="129"/>
      <c r="V232" s="129"/>
      <c r="W232" s="129"/>
      <c r="X232" s="129"/>
      <c r="Y232" s="129"/>
      <c r="Z232" s="131"/>
      <c r="AA232" s="131"/>
      <c r="AB232" s="131"/>
      <c r="AC232" s="131"/>
      <c r="AD232" s="131"/>
      <c r="AE232" s="131"/>
      <c r="AF232" s="131"/>
      <c r="AG232" s="131"/>
      <c r="AH232" s="131"/>
      <c r="AI232" s="131"/>
      <c r="AJ232" s="131"/>
      <c r="AK232" s="131"/>
      <c r="AL232" s="131"/>
      <c r="AM232" s="131"/>
      <c r="AN232" s="131"/>
      <c r="AO232" s="131"/>
      <c r="AP232" s="131"/>
      <c r="AQ232" s="131"/>
      <c r="AR232" s="131"/>
      <c r="AS232" s="131"/>
      <c r="AT232" s="131"/>
      <c r="AU232" s="131"/>
      <c r="AV232" s="131"/>
      <c r="AW232" s="131"/>
      <c r="AX232" s="131"/>
    </row>
    <row r="233" spans="1:50" s="177" customFormat="1" ht="13.8" hidden="1" customHeight="1" x14ac:dyDescent="0.25">
      <c r="A233" s="131"/>
      <c r="B233" s="189"/>
      <c r="C233" s="190"/>
      <c r="D233" s="190"/>
      <c r="E233" s="190"/>
      <c r="F233" s="191"/>
      <c r="G233" s="66"/>
      <c r="H233" s="67"/>
      <c r="I233" s="63"/>
      <c r="J233" s="68"/>
      <c r="K233" s="176"/>
      <c r="L233" s="131"/>
      <c r="M233" s="129"/>
      <c r="N233" s="129"/>
      <c r="O233" s="129"/>
      <c r="P233" s="129"/>
      <c r="Q233" s="129"/>
      <c r="R233" s="129"/>
      <c r="S233" s="129"/>
      <c r="T233" s="129"/>
      <c r="U233" s="129"/>
      <c r="V233" s="129"/>
      <c r="W233" s="129"/>
      <c r="X233" s="129"/>
      <c r="Y233" s="129"/>
      <c r="Z233" s="131"/>
      <c r="AA233" s="131"/>
      <c r="AB233" s="131"/>
      <c r="AC233" s="131"/>
      <c r="AD233" s="131"/>
      <c r="AE233" s="131"/>
      <c r="AF233" s="131"/>
      <c r="AG233" s="131"/>
      <c r="AH233" s="131"/>
      <c r="AI233" s="131"/>
      <c r="AJ233" s="131"/>
      <c r="AK233" s="131"/>
      <c r="AL233" s="131"/>
      <c r="AM233" s="131"/>
      <c r="AN233" s="131"/>
      <c r="AO233" s="131"/>
      <c r="AP233" s="131"/>
      <c r="AQ233" s="131"/>
      <c r="AR233" s="131"/>
      <c r="AS233" s="131"/>
      <c r="AT233" s="131"/>
      <c r="AU233" s="131"/>
      <c r="AV233" s="131"/>
      <c r="AW233" s="131"/>
      <c r="AX233" s="131"/>
    </row>
    <row r="234" spans="1:50" s="177" customFormat="1" ht="13.8" hidden="1" customHeight="1" x14ac:dyDescent="0.25">
      <c r="A234" s="131"/>
      <c r="B234" s="189"/>
      <c r="C234" s="190"/>
      <c r="D234" s="190"/>
      <c r="E234" s="190"/>
      <c r="F234" s="191"/>
      <c r="G234" s="66"/>
      <c r="H234" s="67"/>
      <c r="I234" s="67"/>
      <c r="J234" s="68"/>
      <c r="K234" s="176"/>
      <c r="L234" s="131"/>
      <c r="M234" s="129"/>
      <c r="N234" s="129"/>
      <c r="O234" s="129"/>
      <c r="P234" s="129"/>
      <c r="Q234" s="129"/>
      <c r="R234" s="129"/>
      <c r="S234" s="129"/>
      <c r="T234" s="129"/>
      <c r="U234" s="129"/>
      <c r="V234" s="129"/>
      <c r="W234" s="129"/>
      <c r="X234" s="129"/>
      <c r="Y234" s="129"/>
      <c r="Z234" s="131"/>
      <c r="AA234" s="131"/>
      <c r="AB234" s="131"/>
      <c r="AC234" s="131"/>
      <c r="AD234" s="131"/>
      <c r="AE234" s="131"/>
      <c r="AF234" s="131"/>
      <c r="AG234" s="131"/>
      <c r="AH234" s="131"/>
      <c r="AI234" s="131"/>
      <c r="AJ234" s="131"/>
      <c r="AK234" s="131"/>
      <c r="AL234" s="131"/>
      <c r="AM234" s="131"/>
      <c r="AN234" s="131"/>
      <c r="AO234" s="131"/>
      <c r="AP234" s="131"/>
      <c r="AQ234" s="131"/>
      <c r="AR234" s="131"/>
      <c r="AS234" s="131"/>
      <c r="AT234" s="131"/>
      <c r="AU234" s="131"/>
      <c r="AV234" s="131"/>
      <c r="AW234" s="131"/>
      <c r="AX234" s="131"/>
    </row>
    <row r="235" spans="1:50" s="177" customFormat="1" ht="13.8" hidden="1" customHeight="1" thickBot="1" x14ac:dyDescent="0.3">
      <c r="A235" s="131"/>
      <c r="B235" s="192"/>
      <c r="C235" s="193"/>
      <c r="D235" s="193"/>
      <c r="E235" s="193"/>
      <c r="F235" s="194"/>
      <c r="G235" s="69"/>
      <c r="H235" s="70"/>
      <c r="I235" s="70"/>
      <c r="J235" s="71"/>
      <c r="K235" s="176"/>
      <c r="L235" s="131"/>
      <c r="M235" s="129"/>
      <c r="N235" s="129"/>
      <c r="O235" s="129"/>
      <c r="P235" s="129"/>
      <c r="Q235" s="129"/>
      <c r="R235" s="129"/>
      <c r="S235" s="129"/>
      <c r="T235" s="129"/>
      <c r="U235" s="129"/>
      <c r="V235" s="129"/>
      <c r="W235" s="129"/>
      <c r="X235" s="129"/>
      <c r="Y235" s="129"/>
      <c r="Z235" s="131"/>
      <c r="AA235" s="131"/>
      <c r="AB235" s="131"/>
      <c r="AC235" s="131"/>
      <c r="AD235" s="131"/>
      <c r="AE235" s="131"/>
      <c r="AF235" s="131"/>
      <c r="AG235" s="131"/>
      <c r="AH235" s="131"/>
      <c r="AI235" s="131"/>
      <c r="AJ235" s="131"/>
      <c r="AK235" s="131"/>
      <c r="AL235" s="131"/>
      <c r="AM235" s="131"/>
      <c r="AN235" s="131"/>
      <c r="AO235" s="131"/>
      <c r="AP235" s="131"/>
      <c r="AQ235" s="131"/>
      <c r="AR235" s="131"/>
      <c r="AS235" s="131"/>
      <c r="AT235" s="131"/>
      <c r="AU235" s="131"/>
      <c r="AV235" s="131"/>
      <c r="AW235" s="131"/>
      <c r="AX235" s="131"/>
    </row>
    <row r="236" spans="1:50" s="177" customFormat="1" ht="13.8" hidden="1" customHeight="1" x14ac:dyDescent="0.25">
      <c r="A236" s="131"/>
      <c r="B236" s="183">
        <f>B231+1</f>
        <v>46</v>
      </c>
      <c r="C236" s="184">
        <f>C231+F236</f>
        <v>-9610</v>
      </c>
      <c r="D236" s="57"/>
      <c r="E236" s="58"/>
      <c r="F236" s="185">
        <f>SUM(G237:G240)</f>
        <v>0</v>
      </c>
      <c r="G236" s="59"/>
      <c r="H236" s="60"/>
      <c r="I236" s="60"/>
      <c r="J236" s="61"/>
      <c r="K236" s="176"/>
      <c r="L236" s="131"/>
      <c r="M236" s="129"/>
      <c r="N236" s="129"/>
      <c r="O236" s="129"/>
      <c r="P236" s="129"/>
      <c r="Q236" s="129"/>
      <c r="R236" s="129"/>
      <c r="S236" s="129"/>
      <c r="T236" s="129"/>
      <c r="U236" s="129"/>
      <c r="V236" s="129"/>
      <c r="W236" s="129"/>
      <c r="X236" s="129"/>
      <c r="Y236" s="129"/>
      <c r="Z236" s="131"/>
      <c r="AA236" s="131"/>
      <c r="AB236" s="131"/>
      <c r="AC236" s="131"/>
      <c r="AD236" s="131"/>
      <c r="AE236" s="131"/>
      <c r="AF236" s="131"/>
      <c r="AG236" s="131"/>
      <c r="AH236" s="131"/>
      <c r="AI236" s="131"/>
      <c r="AJ236" s="131"/>
      <c r="AK236" s="131"/>
      <c r="AL236" s="131"/>
      <c r="AM236" s="131"/>
      <c r="AN236" s="131"/>
      <c r="AO236" s="131"/>
      <c r="AP236" s="131"/>
      <c r="AQ236" s="131"/>
      <c r="AR236" s="131"/>
      <c r="AS236" s="131"/>
      <c r="AT236" s="131"/>
      <c r="AU236" s="131"/>
      <c r="AV236" s="131"/>
      <c r="AW236" s="131"/>
      <c r="AX236" s="131"/>
    </row>
    <row r="237" spans="1:50" s="177" customFormat="1" ht="13.8" hidden="1" customHeight="1" x14ac:dyDescent="0.25">
      <c r="A237" s="131"/>
      <c r="B237" s="186"/>
      <c r="C237" s="187"/>
      <c r="D237" s="187"/>
      <c r="E237" s="187"/>
      <c r="F237" s="188"/>
      <c r="G237" s="62"/>
      <c r="H237" s="63"/>
      <c r="I237" s="64"/>
      <c r="J237" s="65"/>
      <c r="K237" s="176"/>
      <c r="L237" s="131"/>
      <c r="M237" s="129"/>
      <c r="N237" s="129"/>
      <c r="O237" s="129"/>
      <c r="P237" s="129"/>
      <c r="Q237" s="129"/>
      <c r="R237" s="129"/>
      <c r="S237" s="129"/>
      <c r="T237" s="129"/>
      <c r="U237" s="129"/>
      <c r="V237" s="129"/>
      <c r="W237" s="129"/>
      <c r="X237" s="129"/>
      <c r="Y237" s="129"/>
      <c r="Z237" s="131"/>
      <c r="AA237" s="131"/>
      <c r="AB237" s="131"/>
      <c r="AC237" s="131"/>
      <c r="AD237" s="131"/>
      <c r="AE237" s="131"/>
      <c r="AF237" s="131"/>
      <c r="AG237" s="131"/>
      <c r="AH237" s="131"/>
      <c r="AI237" s="131"/>
      <c r="AJ237" s="131"/>
      <c r="AK237" s="131"/>
      <c r="AL237" s="131"/>
      <c r="AM237" s="131"/>
      <c r="AN237" s="131"/>
      <c r="AO237" s="131"/>
      <c r="AP237" s="131"/>
      <c r="AQ237" s="131"/>
      <c r="AR237" s="131"/>
      <c r="AS237" s="131"/>
      <c r="AT237" s="131"/>
      <c r="AU237" s="131"/>
      <c r="AV237" s="131"/>
      <c r="AW237" s="131"/>
      <c r="AX237" s="131"/>
    </row>
    <row r="238" spans="1:50" s="177" customFormat="1" ht="13.8" hidden="1" customHeight="1" x14ac:dyDescent="0.25">
      <c r="A238" s="131"/>
      <c r="B238" s="189"/>
      <c r="C238" s="190"/>
      <c r="D238" s="190"/>
      <c r="E238" s="190"/>
      <c r="F238" s="191"/>
      <c r="G238" s="66"/>
      <c r="H238" s="67"/>
      <c r="I238" s="63"/>
      <c r="J238" s="68"/>
      <c r="K238" s="176"/>
      <c r="L238" s="131"/>
      <c r="M238" s="129"/>
      <c r="N238" s="129"/>
      <c r="O238" s="129"/>
      <c r="P238" s="129"/>
      <c r="Q238" s="129"/>
      <c r="R238" s="129"/>
      <c r="S238" s="129"/>
      <c r="T238" s="129"/>
      <c r="U238" s="129"/>
      <c r="V238" s="129"/>
      <c r="W238" s="129"/>
      <c r="X238" s="129"/>
      <c r="Y238" s="129"/>
      <c r="Z238" s="131"/>
      <c r="AA238" s="131"/>
      <c r="AB238" s="131"/>
      <c r="AC238" s="131"/>
      <c r="AD238" s="131"/>
      <c r="AE238" s="131"/>
      <c r="AF238" s="131"/>
      <c r="AG238" s="131"/>
      <c r="AH238" s="131"/>
      <c r="AI238" s="131"/>
      <c r="AJ238" s="131"/>
      <c r="AK238" s="131"/>
      <c r="AL238" s="131"/>
      <c r="AM238" s="131"/>
      <c r="AN238" s="131"/>
      <c r="AO238" s="131"/>
      <c r="AP238" s="131"/>
      <c r="AQ238" s="131"/>
      <c r="AR238" s="131"/>
      <c r="AS238" s="131"/>
      <c r="AT238" s="131"/>
      <c r="AU238" s="131"/>
      <c r="AV238" s="131"/>
      <c r="AW238" s="131"/>
      <c r="AX238" s="131"/>
    </row>
    <row r="239" spans="1:50" s="177" customFormat="1" ht="13.8" hidden="1" customHeight="1" x14ac:dyDescent="0.25">
      <c r="A239" s="131"/>
      <c r="B239" s="189"/>
      <c r="C239" s="190"/>
      <c r="D239" s="190"/>
      <c r="E239" s="190"/>
      <c r="F239" s="191"/>
      <c r="G239" s="66"/>
      <c r="H239" s="67"/>
      <c r="I239" s="67"/>
      <c r="J239" s="68"/>
      <c r="K239" s="176"/>
      <c r="L239" s="131"/>
      <c r="M239" s="129"/>
      <c r="N239" s="129"/>
      <c r="O239" s="129"/>
      <c r="P239" s="129"/>
      <c r="Q239" s="129"/>
      <c r="R239" s="129"/>
      <c r="S239" s="129"/>
      <c r="T239" s="129"/>
      <c r="U239" s="129"/>
      <c r="V239" s="129"/>
      <c r="W239" s="129"/>
      <c r="X239" s="129"/>
      <c r="Y239" s="129"/>
      <c r="Z239" s="131"/>
      <c r="AA239" s="131"/>
      <c r="AB239" s="131"/>
      <c r="AC239" s="131"/>
      <c r="AD239" s="131"/>
      <c r="AE239" s="131"/>
      <c r="AF239" s="131"/>
      <c r="AG239" s="131"/>
      <c r="AH239" s="131"/>
      <c r="AI239" s="131"/>
      <c r="AJ239" s="131"/>
      <c r="AK239" s="131"/>
      <c r="AL239" s="131"/>
      <c r="AM239" s="131"/>
      <c r="AN239" s="131"/>
      <c r="AO239" s="131"/>
      <c r="AP239" s="131"/>
      <c r="AQ239" s="131"/>
      <c r="AR239" s="131"/>
      <c r="AS239" s="131"/>
      <c r="AT239" s="131"/>
      <c r="AU239" s="131"/>
      <c r="AV239" s="131"/>
      <c r="AW239" s="131"/>
      <c r="AX239" s="131"/>
    </row>
    <row r="240" spans="1:50" s="177" customFormat="1" ht="13.8" hidden="1" customHeight="1" thickBot="1" x14ac:dyDescent="0.3">
      <c r="A240" s="131"/>
      <c r="B240" s="192"/>
      <c r="C240" s="193"/>
      <c r="D240" s="193"/>
      <c r="E240" s="193"/>
      <c r="F240" s="194"/>
      <c r="G240" s="69"/>
      <c r="H240" s="70"/>
      <c r="I240" s="70"/>
      <c r="J240" s="71"/>
      <c r="K240" s="176"/>
      <c r="L240" s="131"/>
      <c r="M240" s="129"/>
      <c r="N240" s="129"/>
      <c r="O240" s="129"/>
      <c r="P240" s="129"/>
      <c r="Q240" s="129"/>
      <c r="R240" s="129"/>
      <c r="S240" s="129"/>
      <c r="T240" s="129"/>
      <c r="U240" s="129"/>
      <c r="V240" s="129"/>
      <c r="W240" s="129"/>
      <c r="X240" s="129"/>
      <c r="Y240" s="129"/>
      <c r="Z240" s="131"/>
      <c r="AA240" s="131"/>
      <c r="AB240" s="131"/>
      <c r="AC240" s="131"/>
      <c r="AD240" s="131"/>
      <c r="AE240" s="131"/>
      <c r="AF240" s="131"/>
      <c r="AG240" s="131"/>
      <c r="AH240" s="131"/>
      <c r="AI240" s="131"/>
      <c r="AJ240" s="131"/>
      <c r="AK240" s="131"/>
      <c r="AL240" s="131"/>
      <c r="AM240" s="131"/>
      <c r="AN240" s="131"/>
      <c r="AO240" s="131"/>
      <c r="AP240" s="131"/>
      <c r="AQ240" s="131"/>
      <c r="AR240" s="131"/>
      <c r="AS240" s="131"/>
      <c r="AT240" s="131"/>
      <c r="AU240" s="131"/>
      <c r="AV240" s="131"/>
      <c r="AW240" s="131"/>
      <c r="AX240" s="131"/>
    </row>
    <row r="241" spans="1:50" s="177" customFormat="1" ht="13.8" hidden="1" customHeight="1" x14ac:dyDescent="0.25">
      <c r="A241" s="131"/>
      <c r="B241" s="183">
        <f>B236+1</f>
        <v>47</v>
      </c>
      <c r="C241" s="184">
        <f>C236+F241</f>
        <v>-9610</v>
      </c>
      <c r="D241" s="57"/>
      <c r="E241" s="58"/>
      <c r="F241" s="185">
        <f>SUM(G242:G245)</f>
        <v>0</v>
      </c>
      <c r="G241" s="72"/>
      <c r="H241" s="60"/>
      <c r="I241" s="60"/>
      <c r="J241" s="61"/>
      <c r="K241" s="176"/>
      <c r="L241" s="131"/>
      <c r="M241" s="129"/>
      <c r="N241" s="129"/>
      <c r="O241" s="129"/>
      <c r="P241" s="129"/>
      <c r="Q241" s="129"/>
      <c r="R241" s="129"/>
      <c r="S241" s="129"/>
      <c r="T241" s="129"/>
      <c r="U241" s="129"/>
      <c r="V241" s="129"/>
      <c r="W241" s="129"/>
      <c r="X241" s="129"/>
      <c r="Y241" s="129"/>
      <c r="Z241" s="131"/>
      <c r="AA241" s="131"/>
      <c r="AB241" s="131"/>
      <c r="AC241" s="131"/>
      <c r="AD241" s="131"/>
      <c r="AE241" s="131"/>
      <c r="AF241" s="131"/>
      <c r="AG241" s="131"/>
      <c r="AH241" s="131"/>
      <c r="AI241" s="131"/>
      <c r="AJ241" s="131"/>
      <c r="AK241" s="131"/>
      <c r="AL241" s="131"/>
      <c r="AM241" s="131"/>
      <c r="AN241" s="131"/>
      <c r="AO241" s="131"/>
      <c r="AP241" s="131"/>
      <c r="AQ241" s="131"/>
      <c r="AR241" s="131"/>
      <c r="AS241" s="131"/>
      <c r="AT241" s="131"/>
      <c r="AU241" s="131"/>
      <c r="AV241" s="131"/>
      <c r="AW241" s="131"/>
      <c r="AX241" s="131"/>
    </row>
    <row r="242" spans="1:50" s="177" customFormat="1" ht="13.8" hidden="1" customHeight="1" x14ac:dyDescent="0.25">
      <c r="A242" s="131"/>
      <c r="B242" s="186"/>
      <c r="C242" s="187"/>
      <c r="D242" s="187"/>
      <c r="E242" s="187"/>
      <c r="F242" s="188"/>
      <c r="G242" s="62"/>
      <c r="H242" s="63"/>
      <c r="I242" s="64"/>
      <c r="J242" s="65"/>
      <c r="K242" s="176"/>
      <c r="L242" s="131"/>
      <c r="M242" s="129"/>
      <c r="N242" s="129"/>
      <c r="O242" s="129"/>
      <c r="P242" s="129"/>
      <c r="Q242" s="129"/>
      <c r="R242" s="129"/>
      <c r="S242" s="129"/>
      <c r="T242" s="129"/>
      <c r="U242" s="129"/>
      <c r="V242" s="129"/>
      <c r="W242" s="129"/>
      <c r="X242" s="129"/>
      <c r="Y242" s="129"/>
      <c r="Z242" s="131"/>
      <c r="AA242" s="131"/>
      <c r="AB242" s="131"/>
      <c r="AC242" s="131"/>
      <c r="AD242" s="131"/>
      <c r="AE242" s="131"/>
      <c r="AF242" s="131"/>
      <c r="AG242" s="131"/>
      <c r="AH242" s="131"/>
      <c r="AI242" s="131"/>
      <c r="AJ242" s="131"/>
      <c r="AK242" s="131"/>
      <c r="AL242" s="131"/>
      <c r="AM242" s="131"/>
      <c r="AN242" s="131"/>
      <c r="AO242" s="131"/>
      <c r="AP242" s="131"/>
      <c r="AQ242" s="131"/>
      <c r="AR242" s="131"/>
      <c r="AS242" s="131"/>
      <c r="AT242" s="131"/>
      <c r="AU242" s="131"/>
      <c r="AV242" s="131"/>
      <c r="AW242" s="131"/>
      <c r="AX242" s="131"/>
    </row>
    <row r="243" spans="1:50" s="177" customFormat="1" ht="13.8" hidden="1" customHeight="1" x14ac:dyDescent="0.25">
      <c r="A243" s="131"/>
      <c r="B243" s="189"/>
      <c r="C243" s="190"/>
      <c r="D243" s="190"/>
      <c r="E243" s="190"/>
      <c r="F243" s="191"/>
      <c r="G243" s="66"/>
      <c r="H243" s="67"/>
      <c r="I243" s="63"/>
      <c r="J243" s="68"/>
      <c r="K243" s="176"/>
      <c r="L243" s="131"/>
      <c r="M243" s="129"/>
      <c r="N243" s="129"/>
      <c r="O243" s="129"/>
      <c r="P243" s="129"/>
      <c r="Q243" s="129"/>
      <c r="R243" s="129"/>
      <c r="S243" s="129"/>
      <c r="T243" s="129"/>
      <c r="U243" s="129"/>
      <c r="V243" s="129"/>
      <c r="W243" s="129"/>
      <c r="X243" s="129"/>
      <c r="Y243" s="129"/>
      <c r="Z243" s="131"/>
      <c r="AA243" s="131"/>
      <c r="AB243" s="131"/>
      <c r="AC243" s="131"/>
      <c r="AD243" s="131"/>
      <c r="AE243" s="131"/>
      <c r="AF243" s="131"/>
      <c r="AG243" s="131"/>
      <c r="AH243" s="131"/>
      <c r="AI243" s="131"/>
      <c r="AJ243" s="131"/>
      <c r="AK243" s="131"/>
      <c r="AL243" s="131"/>
      <c r="AM243" s="131"/>
      <c r="AN243" s="131"/>
      <c r="AO243" s="131"/>
      <c r="AP243" s="131"/>
      <c r="AQ243" s="131"/>
      <c r="AR243" s="131"/>
      <c r="AS243" s="131"/>
      <c r="AT243" s="131"/>
      <c r="AU243" s="131"/>
      <c r="AV243" s="131"/>
      <c r="AW243" s="131"/>
      <c r="AX243" s="131"/>
    </row>
    <row r="244" spans="1:50" s="177" customFormat="1" ht="13.8" hidden="1" customHeight="1" x14ac:dyDescent="0.25">
      <c r="A244" s="131"/>
      <c r="B244" s="189"/>
      <c r="C244" s="190"/>
      <c r="D244" s="190"/>
      <c r="E244" s="190"/>
      <c r="F244" s="191"/>
      <c r="G244" s="66"/>
      <c r="H244" s="67"/>
      <c r="I244" s="67"/>
      <c r="J244" s="68"/>
      <c r="K244" s="176"/>
      <c r="L244" s="131"/>
      <c r="M244" s="129"/>
      <c r="N244" s="129"/>
      <c r="O244" s="129"/>
      <c r="P244" s="129"/>
      <c r="Q244" s="129"/>
      <c r="R244" s="129"/>
      <c r="S244" s="129"/>
      <c r="T244" s="129"/>
      <c r="U244" s="129"/>
      <c r="V244" s="129"/>
      <c r="W244" s="129"/>
      <c r="X244" s="129"/>
      <c r="Y244" s="129"/>
      <c r="Z244" s="131"/>
      <c r="AA244" s="131"/>
      <c r="AB244" s="131"/>
      <c r="AC244" s="131"/>
      <c r="AD244" s="131"/>
      <c r="AE244" s="131"/>
      <c r="AF244" s="131"/>
      <c r="AG244" s="131"/>
      <c r="AH244" s="131"/>
      <c r="AI244" s="131"/>
      <c r="AJ244" s="131"/>
      <c r="AK244" s="131"/>
      <c r="AL244" s="131"/>
      <c r="AM244" s="131"/>
      <c r="AN244" s="131"/>
      <c r="AO244" s="131"/>
      <c r="AP244" s="131"/>
      <c r="AQ244" s="131"/>
      <c r="AR244" s="131"/>
      <c r="AS244" s="131"/>
      <c r="AT244" s="131"/>
      <c r="AU244" s="131"/>
      <c r="AV244" s="131"/>
      <c r="AW244" s="131"/>
      <c r="AX244" s="131"/>
    </row>
    <row r="245" spans="1:50" s="177" customFormat="1" ht="13.8" hidden="1" customHeight="1" thickBot="1" x14ac:dyDescent="0.3">
      <c r="A245" s="131"/>
      <c r="B245" s="192"/>
      <c r="C245" s="193"/>
      <c r="D245" s="193"/>
      <c r="E245" s="193"/>
      <c r="F245" s="194"/>
      <c r="G245" s="69"/>
      <c r="H245" s="70"/>
      <c r="I245" s="70"/>
      <c r="J245" s="71"/>
      <c r="K245" s="176"/>
      <c r="L245" s="131"/>
      <c r="M245" s="129"/>
      <c r="N245" s="129"/>
      <c r="O245" s="129"/>
      <c r="P245" s="129"/>
      <c r="Q245" s="129"/>
      <c r="R245" s="129"/>
      <c r="S245" s="129"/>
      <c r="T245" s="129"/>
      <c r="U245" s="129"/>
      <c r="V245" s="129"/>
      <c r="W245" s="129"/>
      <c r="X245" s="129"/>
      <c r="Y245" s="129"/>
      <c r="Z245" s="131"/>
      <c r="AA245" s="131"/>
      <c r="AB245" s="131"/>
      <c r="AC245" s="131"/>
      <c r="AD245" s="131"/>
      <c r="AE245" s="131"/>
      <c r="AF245" s="131"/>
      <c r="AG245" s="131"/>
      <c r="AH245" s="131"/>
      <c r="AI245" s="131"/>
      <c r="AJ245" s="131"/>
      <c r="AK245" s="131"/>
      <c r="AL245" s="131"/>
      <c r="AM245" s="131"/>
      <c r="AN245" s="131"/>
      <c r="AO245" s="131"/>
      <c r="AP245" s="131"/>
      <c r="AQ245" s="131"/>
      <c r="AR245" s="131"/>
      <c r="AS245" s="131"/>
      <c r="AT245" s="131"/>
      <c r="AU245" s="131"/>
      <c r="AV245" s="131"/>
      <c r="AW245" s="131"/>
      <c r="AX245" s="131"/>
    </row>
    <row r="246" spans="1:50" s="177" customFormat="1" ht="13.8" hidden="1" customHeight="1" x14ac:dyDescent="0.25">
      <c r="A246" s="131"/>
      <c r="B246" s="183">
        <f>B241+1</f>
        <v>48</v>
      </c>
      <c r="C246" s="184">
        <f>C241+F246</f>
        <v>-9610</v>
      </c>
      <c r="D246" s="57"/>
      <c r="E246" s="58"/>
      <c r="F246" s="185">
        <f>SUM(G247:G250)</f>
        <v>0</v>
      </c>
      <c r="G246" s="72"/>
      <c r="H246" s="60"/>
      <c r="I246" s="60"/>
      <c r="J246" s="61"/>
      <c r="K246" s="176"/>
      <c r="L246" s="131"/>
      <c r="M246" s="129"/>
      <c r="N246" s="129"/>
      <c r="O246" s="129"/>
      <c r="P246" s="129"/>
      <c r="Q246" s="129"/>
      <c r="R246" s="129"/>
      <c r="S246" s="129"/>
      <c r="T246" s="129"/>
      <c r="U246" s="129"/>
      <c r="V246" s="129"/>
      <c r="W246" s="129"/>
      <c r="X246" s="129"/>
      <c r="Y246" s="129"/>
      <c r="Z246" s="131"/>
      <c r="AA246" s="131"/>
      <c r="AB246" s="131"/>
      <c r="AC246" s="131"/>
      <c r="AD246" s="131"/>
      <c r="AE246" s="131"/>
      <c r="AF246" s="131"/>
      <c r="AG246" s="131"/>
      <c r="AH246" s="131"/>
      <c r="AI246" s="131"/>
      <c r="AJ246" s="131"/>
      <c r="AK246" s="131"/>
      <c r="AL246" s="131"/>
      <c r="AM246" s="131"/>
      <c r="AN246" s="131"/>
      <c r="AO246" s="131"/>
      <c r="AP246" s="131"/>
      <c r="AQ246" s="131"/>
      <c r="AR246" s="131"/>
      <c r="AS246" s="131"/>
      <c r="AT246" s="131"/>
      <c r="AU246" s="131"/>
      <c r="AV246" s="131"/>
      <c r="AW246" s="131"/>
      <c r="AX246" s="131"/>
    </row>
    <row r="247" spans="1:50" s="177" customFormat="1" ht="13.8" hidden="1" customHeight="1" x14ac:dyDescent="0.25">
      <c r="A247" s="131"/>
      <c r="B247" s="186"/>
      <c r="C247" s="187"/>
      <c r="D247" s="187"/>
      <c r="E247" s="187"/>
      <c r="F247" s="188"/>
      <c r="G247" s="62"/>
      <c r="H247" s="63"/>
      <c r="I247" s="64"/>
      <c r="J247" s="65"/>
      <c r="K247" s="176"/>
      <c r="L247" s="131"/>
      <c r="M247" s="129"/>
      <c r="N247" s="129"/>
      <c r="O247" s="129"/>
      <c r="P247" s="129"/>
      <c r="Q247" s="129"/>
      <c r="R247" s="129"/>
      <c r="S247" s="129"/>
      <c r="T247" s="129"/>
      <c r="U247" s="129"/>
      <c r="V247" s="129"/>
      <c r="W247" s="129"/>
      <c r="X247" s="129"/>
      <c r="Y247" s="129"/>
      <c r="Z247" s="131"/>
      <c r="AA247" s="131"/>
      <c r="AB247" s="131"/>
      <c r="AC247" s="131"/>
      <c r="AD247" s="131"/>
      <c r="AE247" s="131"/>
      <c r="AF247" s="131"/>
      <c r="AG247" s="131"/>
      <c r="AH247" s="131"/>
      <c r="AI247" s="131"/>
      <c r="AJ247" s="131"/>
      <c r="AK247" s="131"/>
      <c r="AL247" s="131"/>
      <c r="AM247" s="131"/>
      <c r="AN247" s="131"/>
      <c r="AO247" s="131"/>
      <c r="AP247" s="131"/>
      <c r="AQ247" s="131"/>
      <c r="AR247" s="131"/>
      <c r="AS247" s="131"/>
      <c r="AT247" s="131"/>
      <c r="AU247" s="131"/>
      <c r="AV247" s="131"/>
      <c r="AW247" s="131"/>
      <c r="AX247" s="131"/>
    </row>
    <row r="248" spans="1:50" s="177" customFormat="1" ht="13.8" hidden="1" customHeight="1" x14ac:dyDescent="0.25">
      <c r="A248" s="131"/>
      <c r="B248" s="189"/>
      <c r="C248" s="190"/>
      <c r="D248" s="190"/>
      <c r="E248" s="190"/>
      <c r="F248" s="191"/>
      <c r="G248" s="66"/>
      <c r="H248" s="67"/>
      <c r="I248" s="63"/>
      <c r="J248" s="68"/>
      <c r="K248" s="176"/>
      <c r="L248" s="131"/>
      <c r="M248" s="129"/>
      <c r="N248" s="129"/>
      <c r="O248" s="129"/>
      <c r="P248" s="129"/>
      <c r="Q248" s="129"/>
      <c r="R248" s="129"/>
      <c r="S248" s="129"/>
      <c r="T248" s="129"/>
      <c r="U248" s="129"/>
      <c r="V248" s="129"/>
      <c r="W248" s="129"/>
      <c r="X248" s="129"/>
      <c r="Y248" s="129"/>
      <c r="Z248" s="131"/>
      <c r="AA248" s="131"/>
      <c r="AB248" s="131"/>
      <c r="AC248" s="131"/>
      <c r="AD248" s="131"/>
      <c r="AE248" s="131"/>
      <c r="AF248" s="131"/>
      <c r="AG248" s="131"/>
      <c r="AH248" s="131"/>
      <c r="AI248" s="131"/>
      <c r="AJ248" s="131"/>
      <c r="AK248" s="131"/>
      <c r="AL248" s="131"/>
      <c r="AM248" s="131"/>
      <c r="AN248" s="131"/>
      <c r="AO248" s="131"/>
      <c r="AP248" s="131"/>
      <c r="AQ248" s="131"/>
      <c r="AR248" s="131"/>
      <c r="AS248" s="131"/>
      <c r="AT248" s="131"/>
      <c r="AU248" s="131"/>
      <c r="AV248" s="131"/>
      <c r="AW248" s="131"/>
      <c r="AX248" s="131"/>
    </row>
    <row r="249" spans="1:50" s="177" customFormat="1" ht="13.8" hidden="1" customHeight="1" x14ac:dyDescent="0.25">
      <c r="A249" s="131"/>
      <c r="B249" s="189"/>
      <c r="C249" s="190"/>
      <c r="D249" s="190"/>
      <c r="E249" s="190"/>
      <c r="F249" s="191"/>
      <c r="G249" s="66"/>
      <c r="H249" s="67"/>
      <c r="I249" s="67"/>
      <c r="J249" s="68"/>
      <c r="K249" s="176"/>
      <c r="L249" s="131"/>
      <c r="M249" s="129"/>
      <c r="N249" s="129"/>
      <c r="O249" s="129"/>
      <c r="P249" s="129"/>
      <c r="Q249" s="129"/>
      <c r="R249" s="129"/>
      <c r="S249" s="129"/>
      <c r="T249" s="129"/>
      <c r="U249" s="129"/>
      <c r="V249" s="129"/>
      <c r="W249" s="129"/>
      <c r="X249" s="129"/>
      <c r="Y249" s="129"/>
      <c r="Z249" s="131"/>
      <c r="AA249" s="131"/>
      <c r="AB249" s="131"/>
      <c r="AC249" s="131"/>
      <c r="AD249" s="131"/>
      <c r="AE249" s="131"/>
      <c r="AF249" s="131"/>
      <c r="AG249" s="131"/>
      <c r="AH249" s="131"/>
      <c r="AI249" s="131"/>
      <c r="AJ249" s="131"/>
      <c r="AK249" s="131"/>
      <c r="AL249" s="131"/>
      <c r="AM249" s="131"/>
      <c r="AN249" s="131"/>
      <c r="AO249" s="131"/>
      <c r="AP249" s="131"/>
      <c r="AQ249" s="131"/>
      <c r="AR249" s="131"/>
      <c r="AS249" s="131"/>
      <c r="AT249" s="131"/>
      <c r="AU249" s="131"/>
      <c r="AV249" s="131"/>
      <c r="AW249" s="131"/>
      <c r="AX249" s="131"/>
    </row>
    <row r="250" spans="1:50" s="177" customFormat="1" ht="13.8" hidden="1" customHeight="1" thickBot="1" x14ac:dyDescent="0.3">
      <c r="A250" s="131"/>
      <c r="B250" s="192"/>
      <c r="C250" s="193"/>
      <c r="D250" s="193"/>
      <c r="E250" s="193"/>
      <c r="F250" s="194"/>
      <c r="G250" s="69"/>
      <c r="H250" s="70"/>
      <c r="I250" s="70"/>
      <c r="J250" s="71"/>
      <c r="K250" s="176"/>
      <c r="L250" s="131"/>
      <c r="M250" s="129"/>
      <c r="N250" s="129"/>
      <c r="O250" s="129"/>
      <c r="P250" s="129"/>
      <c r="Q250" s="129"/>
      <c r="R250" s="129"/>
      <c r="S250" s="129"/>
      <c r="T250" s="129"/>
      <c r="U250" s="129"/>
      <c r="V250" s="129"/>
      <c r="W250" s="129"/>
      <c r="X250" s="129"/>
      <c r="Y250" s="129"/>
      <c r="Z250" s="131"/>
      <c r="AA250" s="131"/>
      <c r="AB250" s="131"/>
      <c r="AC250" s="131"/>
      <c r="AD250" s="131"/>
      <c r="AE250" s="131"/>
      <c r="AF250" s="131"/>
      <c r="AG250" s="131"/>
      <c r="AH250" s="131"/>
      <c r="AI250" s="131"/>
      <c r="AJ250" s="131"/>
      <c r="AK250" s="131"/>
      <c r="AL250" s="131"/>
      <c r="AM250" s="131"/>
      <c r="AN250" s="131"/>
      <c r="AO250" s="131"/>
      <c r="AP250" s="131"/>
      <c r="AQ250" s="131"/>
      <c r="AR250" s="131"/>
      <c r="AS250" s="131"/>
      <c r="AT250" s="131"/>
      <c r="AU250" s="131"/>
      <c r="AV250" s="131"/>
      <c r="AW250" s="131"/>
      <c r="AX250" s="131"/>
    </row>
    <row r="251" spans="1:50" s="177" customFormat="1" ht="13.8" hidden="1" customHeight="1" x14ac:dyDescent="0.25">
      <c r="A251" s="131"/>
      <c r="B251" s="183">
        <f>B246+1</f>
        <v>49</v>
      </c>
      <c r="C251" s="184">
        <f>C246+F251</f>
        <v>-9610</v>
      </c>
      <c r="D251" s="57"/>
      <c r="E251" s="58"/>
      <c r="F251" s="185">
        <f>SUM(G252:G255)</f>
        <v>0</v>
      </c>
      <c r="G251" s="59"/>
      <c r="H251" s="60"/>
      <c r="I251" s="60"/>
      <c r="J251" s="61"/>
      <c r="K251" s="176"/>
      <c r="L251" s="131"/>
      <c r="M251" s="129"/>
      <c r="N251" s="129"/>
      <c r="O251" s="129"/>
      <c r="P251" s="129"/>
      <c r="Q251" s="129"/>
      <c r="R251" s="129"/>
      <c r="S251" s="129"/>
      <c r="T251" s="129"/>
      <c r="U251" s="129"/>
      <c r="V251" s="129"/>
      <c r="W251" s="129"/>
      <c r="X251" s="129"/>
      <c r="Y251" s="129"/>
      <c r="Z251" s="131"/>
      <c r="AA251" s="131"/>
      <c r="AB251" s="131"/>
      <c r="AC251" s="131"/>
      <c r="AD251" s="131"/>
      <c r="AE251" s="131"/>
      <c r="AF251" s="131"/>
      <c r="AG251" s="131"/>
      <c r="AH251" s="131"/>
      <c r="AI251" s="131"/>
      <c r="AJ251" s="131"/>
      <c r="AK251" s="131"/>
      <c r="AL251" s="131"/>
      <c r="AM251" s="131"/>
      <c r="AN251" s="131"/>
      <c r="AO251" s="131"/>
      <c r="AP251" s="131"/>
      <c r="AQ251" s="131"/>
      <c r="AR251" s="131"/>
      <c r="AS251" s="131"/>
      <c r="AT251" s="131"/>
      <c r="AU251" s="131"/>
      <c r="AV251" s="131"/>
      <c r="AW251" s="131"/>
      <c r="AX251" s="131"/>
    </row>
    <row r="252" spans="1:50" s="177" customFormat="1" ht="13.8" hidden="1" customHeight="1" x14ac:dyDescent="0.25">
      <c r="A252" s="131"/>
      <c r="B252" s="186"/>
      <c r="C252" s="187"/>
      <c r="D252" s="187"/>
      <c r="E252" s="187"/>
      <c r="F252" s="188"/>
      <c r="G252" s="62"/>
      <c r="H252" s="63"/>
      <c r="I252" s="64"/>
      <c r="J252" s="65"/>
      <c r="K252" s="176"/>
      <c r="L252" s="131"/>
      <c r="M252" s="129"/>
      <c r="N252" s="129"/>
      <c r="O252" s="129"/>
      <c r="P252" s="129"/>
      <c r="Q252" s="129"/>
      <c r="R252" s="129"/>
      <c r="S252" s="129"/>
      <c r="T252" s="129"/>
      <c r="U252" s="129"/>
      <c r="V252" s="129"/>
      <c r="W252" s="129"/>
      <c r="X252" s="129"/>
      <c r="Y252" s="129"/>
      <c r="Z252" s="131"/>
      <c r="AA252" s="131"/>
      <c r="AB252" s="131"/>
      <c r="AC252" s="131"/>
      <c r="AD252" s="131"/>
      <c r="AE252" s="131"/>
      <c r="AF252" s="131"/>
      <c r="AG252" s="131"/>
      <c r="AH252" s="131"/>
      <c r="AI252" s="131"/>
      <c r="AJ252" s="131"/>
      <c r="AK252" s="131"/>
      <c r="AL252" s="131"/>
      <c r="AM252" s="131"/>
      <c r="AN252" s="131"/>
      <c r="AO252" s="131"/>
      <c r="AP252" s="131"/>
      <c r="AQ252" s="131"/>
      <c r="AR252" s="131"/>
      <c r="AS252" s="131"/>
      <c r="AT252" s="131"/>
      <c r="AU252" s="131"/>
      <c r="AV252" s="131"/>
      <c r="AW252" s="131"/>
      <c r="AX252" s="131"/>
    </row>
    <row r="253" spans="1:50" s="177" customFormat="1" ht="13.8" hidden="1" customHeight="1" x14ac:dyDescent="0.25">
      <c r="A253" s="131"/>
      <c r="B253" s="189"/>
      <c r="C253" s="190"/>
      <c r="D253" s="190"/>
      <c r="E253" s="190"/>
      <c r="F253" s="191"/>
      <c r="G253" s="66"/>
      <c r="H253" s="67"/>
      <c r="I253" s="63"/>
      <c r="J253" s="68"/>
      <c r="K253" s="176"/>
      <c r="L253" s="131"/>
      <c r="M253" s="129"/>
      <c r="N253" s="129"/>
      <c r="O253" s="129"/>
      <c r="P253" s="129"/>
      <c r="Q253" s="129"/>
      <c r="R253" s="129"/>
      <c r="S253" s="129"/>
      <c r="T253" s="129"/>
      <c r="U253" s="129"/>
      <c r="V253" s="129"/>
      <c r="W253" s="129"/>
      <c r="X253" s="129"/>
      <c r="Y253" s="129"/>
      <c r="Z253" s="131"/>
      <c r="AA253" s="131"/>
      <c r="AB253" s="131"/>
      <c r="AC253" s="131"/>
      <c r="AD253" s="131"/>
      <c r="AE253" s="131"/>
      <c r="AF253" s="131"/>
      <c r="AG253" s="131"/>
      <c r="AH253" s="131"/>
      <c r="AI253" s="131"/>
      <c r="AJ253" s="131"/>
      <c r="AK253" s="131"/>
      <c r="AL253" s="131"/>
      <c r="AM253" s="131"/>
      <c r="AN253" s="131"/>
      <c r="AO253" s="131"/>
      <c r="AP253" s="131"/>
      <c r="AQ253" s="131"/>
      <c r="AR253" s="131"/>
      <c r="AS253" s="131"/>
      <c r="AT253" s="131"/>
      <c r="AU253" s="131"/>
      <c r="AV253" s="131"/>
      <c r="AW253" s="131"/>
      <c r="AX253" s="131"/>
    </row>
    <row r="254" spans="1:50" s="177" customFormat="1" ht="13.8" hidden="1" customHeight="1" x14ac:dyDescent="0.25">
      <c r="A254" s="131"/>
      <c r="B254" s="189"/>
      <c r="C254" s="190"/>
      <c r="D254" s="190"/>
      <c r="E254" s="190"/>
      <c r="F254" s="191"/>
      <c r="G254" s="66"/>
      <c r="H254" s="67"/>
      <c r="I254" s="67"/>
      <c r="J254" s="68"/>
      <c r="K254" s="176"/>
      <c r="L254" s="131"/>
      <c r="M254" s="129"/>
      <c r="N254" s="129"/>
      <c r="O254" s="129"/>
      <c r="P254" s="129"/>
      <c r="Q254" s="129"/>
      <c r="R254" s="129"/>
      <c r="S254" s="129"/>
      <c r="T254" s="129"/>
      <c r="U254" s="129"/>
      <c r="V254" s="129"/>
      <c r="W254" s="129"/>
      <c r="X254" s="129"/>
      <c r="Y254" s="129"/>
      <c r="Z254" s="131"/>
      <c r="AA254" s="131"/>
      <c r="AB254" s="131"/>
      <c r="AC254" s="131"/>
      <c r="AD254" s="131"/>
      <c r="AE254" s="131"/>
      <c r="AF254" s="131"/>
      <c r="AG254" s="131"/>
      <c r="AH254" s="131"/>
      <c r="AI254" s="131"/>
      <c r="AJ254" s="131"/>
      <c r="AK254" s="131"/>
      <c r="AL254" s="131"/>
      <c r="AM254" s="131"/>
      <c r="AN254" s="131"/>
      <c r="AO254" s="131"/>
      <c r="AP254" s="131"/>
      <c r="AQ254" s="131"/>
      <c r="AR254" s="131"/>
      <c r="AS254" s="131"/>
      <c r="AT254" s="131"/>
      <c r="AU254" s="131"/>
      <c r="AV254" s="131"/>
      <c r="AW254" s="131"/>
      <c r="AX254" s="131"/>
    </row>
    <row r="255" spans="1:50" s="177" customFormat="1" ht="13.8" hidden="1" customHeight="1" thickBot="1" x14ac:dyDescent="0.3">
      <c r="A255" s="131"/>
      <c r="B255" s="192"/>
      <c r="C255" s="193"/>
      <c r="D255" s="193"/>
      <c r="E255" s="193"/>
      <c r="F255" s="194"/>
      <c r="G255" s="69"/>
      <c r="H255" s="70"/>
      <c r="I255" s="70"/>
      <c r="J255" s="71"/>
      <c r="K255" s="176"/>
      <c r="L255" s="131"/>
      <c r="M255" s="129"/>
      <c r="N255" s="129"/>
      <c r="O255" s="129"/>
      <c r="P255" s="129"/>
      <c r="Q255" s="129"/>
      <c r="R255" s="129"/>
      <c r="S255" s="129"/>
      <c r="T255" s="129"/>
      <c r="U255" s="129"/>
      <c r="V255" s="129"/>
      <c r="W255" s="129"/>
      <c r="X255" s="129"/>
      <c r="Y255" s="129"/>
      <c r="Z255" s="131"/>
      <c r="AA255" s="131"/>
      <c r="AB255" s="131"/>
      <c r="AC255" s="131"/>
      <c r="AD255" s="131"/>
      <c r="AE255" s="131"/>
      <c r="AF255" s="131"/>
      <c r="AG255" s="131"/>
      <c r="AH255" s="131"/>
      <c r="AI255" s="131"/>
      <c r="AJ255" s="131"/>
      <c r="AK255" s="131"/>
      <c r="AL255" s="131"/>
      <c r="AM255" s="131"/>
      <c r="AN255" s="131"/>
      <c r="AO255" s="131"/>
      <c r="AP255" s="131"/>
      <c r="AQ255" s="131"/>
      <c r="AR255" s="131"/>
      <c r="AS255" s="131"/>
      <c r="AT255" s="131"/>
      <c r="AU255" s="131"/>
      <c r="AV255" s="131"/>
      <c r="AW255" s="131"/>
      <c r="AX255" s="131"/>
    </row>
    <row r="256" spans="1:50" s="177" customFormat="1" ht="13.8" hidden="1" customHeight="1" x14ac:dyDescent="0.25">
      <c r="A256" s="131"/>
      <c r="B256" s="183">
        <f>B251+1</f>
        <v>50</v>
      </c>
      <c r="C256" s="184">
        <f>C251+F256</f>
        <v>-9610</v>
      </c>
      <c r="D256" s="57"/>
      <c r="E256" s="58"/>
      <c r="F256" s="185">
        <f>SUM(G257:G260)</f>
        <v>0</v>
      </c>
      <c r="G256" s="59"/>
      <c r="H256" s="60"/>
      <c r="I256" s="60"/>
      <c r="J256" s="61"/>
      <c r="K256" s="176"/>
      <c r="L256" s="131"/>
      <c r="M256" s="129"/>
      <c r="N256" s="129"/>
      <c r="O256" s="129"/>
      <c r="P256" s="129"/>
      <c r="Q256" s="129"/>
      <c r="R256" s="129"/>
      <c r="S256" s="129"/>
      <c r="T256" s="129"/>
      <c r="U256" s="129"/>
      <c r="V256" s="129"/>
      <c r="W256" s="129"/>
      <c r="X256" s="129"/>
      <c r="Y256" s="129"/>
      <c r="Z256" s="131"/>
      <c r="AA256" s="131"/>
      <c r="AB256" s="131"/>
      <c r="AC256" s="131"/>
      <c r="AD256" s="131"/>
      <c r="AE256" s="131"/>
      <c r="AF256" s="131"/>
      <c r="AG256" s="131"/>
      <c r="AH256" s="131"/>
      <c r="AI256" s="131"/>
      <c r="AJ256" s="131"/>
      <c r="AK256" s="131"/>
      <c r="AL256" s="131"/>
      <c r="AM256" s="131"/>
      <c r="AN256" s="131"/>
      <c r="AO256" s="131"/>
      <c r="AP256" s="131"/>
      <c r="AQ256" s="131"/>
      <c r="AR256" s="131"/>
      <c r="AS256" s="131"/>
      <c r="AT256" s="131"/>
      <c r="AU256" s="131"/>
      <c r="AV256" s="131"/>
      <c r="AW256" s="131"/>
      <c r="AX256" s="131"/>
    </row>
    <row r="257" spans="1:50" s="177" customFormat="1" ht="13.8" hidden="1" customHeight="1" x14ac:dyDescent="0.25">
      <c r="A257" s="131"/>
      <c r="B257" s="186"/>
      <c r="C257" s="187"/>
      <c r="D257" s="187"/>
      <c r="E257" s="187"/>
      <c r="F257" s="188"/>
      <c r="G257" s="62"/>
      <c r="H257" s="63"/>
      <c r="I257" s="64"/>
      <c r="J257" s="65"/>
      <c r="K257" s="176"/>
      <c r="L257" s="131"/>
      <c r="M257" s="129"/>
      <c r="N257" s="129"/>
      <c r="O257" s="129"/>
      <c r="P257" s="129"/>
      <c r="Q257" s="129"/>
      <c r="R257" s="129"/>
      <c r="S257" s="129"/>
      <c r="T257" s="129"/>
      <c r="U257" s="129"/>
      <c r="V257" s="129"/>
      <c r="W257" s="129"/>
      <c r="X257" s="129"/>
      <c r="Y257" s="129"/>
      <c r="Z257" s="131"/>
      <c r="AA257" s="131"/>
      <c r="AB257" s="131"/>
      <c r="AC257" s="131"/>
      <c r="AD257" s="131"/>
      <c r="AE257" s="131"/>
      <c r="AF257" s="131"/>
      <c r="AG257" s="131"/>
      <c r="AH257" s="131"/>
      <c r="AI257" s="131"/>
      <c r="AJ257" s="131"/>
      <c r="AK257" s="131"/>
      <c r="AL257" s="131"/>
      <c r="AM257" s="131"/>
      <c r="AN257" s="131"/>
      <c r="AO257" s="131"/>
      <c r="AP257" s="131"/>
      <c r="AQ257" s="131"/>
      <c r="AR257" s="131"/>
      <c r="AS257" s="131"/>
      <c r="AT257" s="131"/>
      <c r="AU257" s="131"/>
      <c r="AV257" s="131"/>
      <c r="AW257" s="131"/>
      <c r="AX257" s="131"/>
    </row>
    <row r="258" spans="1:50" s="177" customFormat="1" ht="13.8" hidden="1" customHeight="1" x14ac:dyDescent="0.25">
      <c r="A258" s="131"/>
      <c r="B258" s="189"/>
      <c r="C258" s="190"/>
      <c r="D258" s="190"/>
      <c r="E258" s="190"/>
      <c r="F258" s="191"/>
      <c r="G258" s="66"/>
      <c r="H258" s="67"/>
      <c r="I258" s="63"/>
      <c r="J258" s="68"/>
      <c r="K258" s="176"/>
      <c r="L258" s="131"/>
      <c r="M258" s="129"/>
      <c r="N258" s="129"/>
      <c r="O258" s="129"/>
      <c r="P258" s="129"/>
      <c r="Q258" s="129"/>
      <c r="R258" s="129"/>
      <c r="S258" s="129"/>
      <c r="T258" s="129"/>
      <c r="U258" s="129"/>
      <c r="V258" s="129"/>
      <c r="W258" s="129"/>
      <c r="X258" s="129"/>
      <c r="Y258" s="129"/>
      <c r="Z258" s="131"/>
      <c r="AA258" s="131"/>
      <c r="AB258" s="131"/>
      <c r="AC258" s="131"/>
      <c r="AD258" s="131"/>
      <c r="AE258" s="131"/>
      <c r="AF258" s="131"/>
      <c r="AG258" s="131"/>
      <c r="AH258" s="131"/>
      <c r="AI258" s="131"/>
      <c r="AJ258" s="131"/>
      <c r="AK258" s="131"/>
      <c r="AL258" s="131"/>
      <c r="AM258" s="131"/>
      <c r="AN258" s="131"/>
      <c r="AO258" s="131"/>
      <c r="AP258" s="131"/>
      <c r="AQ258" s="131"/>
      <c r="AR258" s="131"/>
      <c r="AS258" s="131"/>
      <c r="AT258" s="131"/>
      <c r="AU258" s="131"/>
      <c r="AV258" s="131"/>
      <c r="AW258" s="131"/>
      <c r="AX258" s="131"/>
    </row>
    <row r="259" spans="1:50" s="177" customFormat="1" ht="13.8" hidden="1" customHeight="1" x14ac:dyDescent="0.25">
      <c r="A259" s="131"/>
      <c r="B259" s="189"/>
      <c r="C259" s="190"/>
      <c r="D259" s="190"/>
      <c r="E259" s="190"/>
      <c r="F259" s="191"/>
      <c r="G259" s="66"/>
      <c r="H259" s="67"/>
      <c r="I259" s="67"/>
      <c r="J259" s="68"/>
      <c r="K259" s="176"/>
      <c r="L259" s="131"/>
      <c r="M259" s="129"/>
      <c r="N259" s="129"/>
      <c r="O259" s="129"/>
      <c r="P259" s="129"/>
      <c r="Q259" s="129"/>
      <c r="R259" s="129"/>
      <c r="S259" s="129"/>
      <c r="T259" s="129"/>
      <c r="U259" s="129"/>
      <c r="V259" s="129"/>
      <c r="W259" s="129"/>
      <c r="X259" s="129"/>
      <c r="Y259" s="129"/>
      <c r="Z259" s="131"/>
      <c r="AA259" s="131"/>
      <c r="AB259" s="131"/>
      <c r="AC259" s="131"/>
      <c r="AD259" s="131"/>
      <c r="AE259" s="131"/>
      <c r="AF259" s="131"/>
      <c r="AG259" s="131"/>
      <c r="AH259" s="131"/>
      <c r="AI259" s="131"/>
      <c r="AJ259" s="131"/>
      <c r="AK259" s="131"/>
      <c r="AL259" s="131"/>
      <c r="AM259" s="131"/>
      <c r="AN259" s="131"/>
      <c r="AO259" s="131"/>
      <c r="AP259" s="131"/>
      <c r="AQ259" s="131"/>
      <c r="AR259" s="131"/>
      <c r="AS259" s="131"/>
      <c r="AT259" s="131"/>
      <c r="AU259" s="131"/>
      <c r="AV259" s="131"/>
      <c r="AW259" s="131"/>
      <c r="AX259" s="131"/>
    </row>
    <row r="260" spans="1:50" s="177" customFormat="1" ht="13.8" hidden="1" customHeight="1" thickBot="1" x14ac:dyDescent="0.3">
      <c r="A260" s="131"/>
      <c r="B260" s="192"/>
      <c r="C260" s="193"/>
      <c r="D260" s="193"/>
      <c r="E260" s="193"/>
      <c r="F260" s="194"/>
      <c r="G260" s="69"/>
      <c r="H260" s="70"/>
      <c r="I260" s="70"/>
      <c r="J260" s="71"/>
      <c r="K260" s="176"/>
      <c r="L260" s="131"/>
      <c r="M260" s="129"/>
      <c r="N260" s="129"/>
      <c r="O260" s="129"/>
      <c r="P260" s="129"/>
      <c r="Q260" s="129"/>
      <c r="R260" s="129"/>
      <c r="S260" s="129"/>
      <c r="T260" s="129"/>
      <c r="U260" s="129"/>
      <c r="V260" s="129"/>
      <c r="W260" s="129"/>
      <c r="X260" s="129"/>
      <c r="Y260" s="129"/>
      <c r="Z260" s="131"/>
      <c r="AA260" s="131"/>
      <c r="AB260" s="131"/>
      <c r="AC260" s="131"/>
      <c r="AD260" s="131"/>
      <c r="AE260" s="131"/>
      <c r="AF260" s="131"/>
      <c r="AG260" s="131"/>
      <c r="AH260" s="131"/>
      <c r="AI260" s="131"/>
      <c r="AJ260" s="131"/>
      <c r="AK260" s="131"/>
      <c r="AL260" s="131"/>
      <c r="AM260" s="131"/>
      <c r="AN260" s="131"/>
      <c r="AO260" s="131"/>
      <c r="AP260" s="131"/>
      <c r="AQ260" s="131"/>
      <c r="AR260" s="131"/>
      <c r="AS260" s="131"/>
      <c r="AT260" s="131"/>
      <c r="AU260" s="131"/>
      <c r="AV260" s="131"/>
      <c r="AW260" s="131"/>
      <c r="AX260" s="131"/>
    </row>
    <row r="261" spans="1:50" s="177" customFormat="1" ht="13.8" hidden="1" customHeight="1" x14ac:dyDescent="0.25">
      <c r="A261" s="131"/>
      <c r="B261" s="183">
        <f>B256+1</f>
        <v>51</v>
      </c>
      <c r="C261" s="184">
        <f>C256+F261</f>
        <v>-9610</v>
      </c>
      <c r="D261" s="57"/>
      <c r="E261" s="58"/>
      <c r="F261" s="185">
        <f>SUM(G262:G265)</f>
        <v>0</v>
      </c>
      <c r="G261" s="59"/>
      <c r="H261" s="60"/>
      <c r="I261" s="60"/>
      <c r="J261" s="61"/>
      <c r="K261" s="176"/>
      <c r="L261" s="131"/>
      <c r="M261" s="129"/>
      <c r="N261" s="129"/>
      <c r="O261" s="129"/>
      <c r="P261" s="129"/>
      <c r="Q261" s="129"/>
      <c r="R261" s="129"/>
      <c r="S261" s="129"/>
      <c r="T261" s="129"/>
      <c r="U261" s="129"/>
      <c r="V261" s="129"/>
      <c r="W261" s="129"/>
      <c r="X261" s="129"/>
      <c r="Y261" s="129"/>
      <c r="Z261" s="131"/>
      <c r="AA261" s="131"/>
      <c r="AB261" s="131"/>
      <c r="AC261" s="131"/>
      <c r="AD261" s="131"/>
      <c r="AE261" s="131"/>
      <c r="AF261" s="131"/>
      <c r="AG261" s="131"/>
      <c r="AH261" s="131"/>
      <c r="AI261" s="131"/>
      <c r="AJ261" s="131"/>
      <c r="AK261" s="131"/>
      <c r="AL261" s="131"/>
      <c r="AM261" s="131"/>
      <c r="AN261" s="131"/>
      <c r="AO261" s="131"/>
      <c r="AP261" s="131"/>
      <c r="AQ261" s="131"/>
      <c r="AR261" s="131"/>
      <c r="AS261" s="131"/>
      <c r="AT261" s="131"/>
      <c r="AU261" s="131"/>
      <c r="AV261" s="131"/>
      <c r="AW261" s="131"/>
      <c r="AX261" s="131"/>
    </row>
    <row r="262" spans="1:50" s="177" customFormat="1" ht="13.8" hidden="1" customHeight="1" x14ac:dyDescent="0.25">
      <c r="A262" s="131"/>
      <c r="B262" s="186"/>
      <c r="C262" s="187"/>
      <c r="D262" s="187"/>
      <c r="E262" s="187"/>
      <c r="F262" s="188"/>
      <c r="G262" s="62"/>
      <c r="H262" s="63"/>
      <c r="I262" s="64"/>
      <c r="J262" s="65"/>
      <c r="K262" s="176"/>
      <c r="L262" s="131"/>
      <c r="M262" s="129"/>
      <c r="N262" s="129"/>
      <c r="O262" s="129"/>
      <c r="P262" s="129"/>
      <c r="Q262" s="129"/>
      <c r="R262" s="129"/>
      <c r="S262" s="129"/>
      <c r="T262" s="129"/>
      <c r="U262" s="129"/>
      <c r="V262" s="129"/>
      <c r="W262" s="129"/>
      <c r="X262" s="129"/>
      <c r="Y262" s="129"/>
      <c r="Z262" s="131"/>
      <c r="AA262" s="131"/>
      <c r="AB262" s="131"/>
      <c r="AC262" s="131"/>
      <c r="AD262" s="131"/>
      <c r="AE262" s="131"/>
      <c r="AF262" s="131"/>
      <c r="AG262" s="131"/>
      <c r="AH262" s="131"/>
      <c r="AI262" s="131"/>
      <c r="AJ262" s="131"/>
      <c r="AK262" s="131"/>
      <c r="AL262" s="131"/>
      <c r="AM262" s="131"/>
      <c r="AN262" s="131"/>
      <c r="AO262" s="131"/>
      <c r="AP262" s="131"/>
      <c r="AQ262" s="131"/>
      <c r="AR262" s="131"/>
      <c r="AS262" s="131"/>
      <c r="AT262" s="131"/>
      <c r="AU262" s="131"/>
      <c r="AV262" s="131"/>
      <c r="AW262" s="131"/>
      <c r="AX262" s="131"/>
    </row>
    <row r="263" spans="1:50" s="177" customFormat="1" ht="13.8" hidden="1" customHeight="1" x14ac:dyDescent="0.25">
      <c r="A263" s="131"/>
      <c r="B263" s="189"/>
      <c r="C263" s="190"/>
      <c r="D263" s="190"/>
      <c r="E263" s="190"/>
      <c r="F263" s="191"/>
      <c r="G263" s="66"/>
      <c r="H263" s="67"/>
      <c r="I263" s="63"/>
      <c r="J263" s="68"/>
      <c r="K263" s="176"/>
      <c r="L263" s="131"/>
      <c r="M263" s="129"/>
      <c r="N263" s="129"/>
      <c r="O263" s="129"/>
      <c r="P263" s="129"/>
      <c r="Q263" s="129"/>
      <c r="R263" s="129"/>
      <c r="S263" s="129"/>
      <c r="T263" s="129"/>
      <c r="U263" s="129"/>
      <c r="V263" s="129"/>
      <c r="W263" s="129"/>
      <c r="X263" s="129"/>
      <c r="Y263" s="129"/>
      <c r="Z263" s="131"/>
      <c r="AA263" s="131"/>
      <c r="AB263" s="131"/>
      <c r="AC263" s="131"/>
      <c r="AD263" s="131"/>
      <c r="AE263" s="131"/>
      <c r="AF263" s="131"/>
      <c r="AG263" s="131"/>
      <c r="AH263" s="131"/>
      <c r="AI263" s="131"/>
      <c r="AJ263" s="131"/>
      <c r="AK263" s="131"/>
      <c r="AL263" s="131"/>
      <c r="AM263" s="131"/>
      <c r="AN263" s="131"/>
      <c r="AO263" s="131"/>
      <c r="AP263" s="131"/>
      <c r="AQ263" s="131"/>
      <c r="AR263" s="131"/>
      <c r="AS263" s="131"/>
      <c r="AT263" s="131"/>
      <c r="AU263" s="131"/>
      <c r="AV263" s="131"/>
      <c r="AW263" s="131"/>
      <c r="AX263" s="131"/>
    </row>
    <row r="264" spans="1:50" s="177" customFormat="1" ht="13.8" hidden="1" customHeight="1" x14ac:dyDescent="0.25">
      <c r="A264" s="131"/>
      <c r="B264" s="189"/>
      <c r="C264" s="190"/>
      <c r="D264" s="190"/>
      <c r="E264" s="190"/>
      <c r="F264" s="191"/>
      <c r="G264" s="66"/>
      <c r="H264" s="67"/>
      <c r="I264" s="67"/>
      <c r="J264" s="68"/>
      <c r="K264" s="176"/>
      <c r="L264" s="131"/>
      <c r="M264" s="129"/>
      <c r="N264" s="129"/>
      <c r="O264" s="129"/>
      <c r="P264" s="129"/>
      <c r="Q264" s="129"/>
      <c r="R264" s="129"/>
      <c r="S264" s="129"/>
      <c r="T264" s="129"/>
      <c r="U264" s="129"/>
      <c r="V264" s="129"/>
      <c r="W264" s="129"/>
      <c r="X264" s="129"/>
      <c r="Y264" s="129"/>
      <c r="Z264" s="131"/>
      <c r="AA264" s="131"/>
      <c r="AB264" s="131"/>
      <c r="AC264" s="131"/>
      <c r="AD264" s="131"/>
      <c r="AE264" s="131"/>
      <c r="AF264" s="131"/>
      <c r="AG264" s="131"/>
      <c r="AH264" s="131"/>
      <c r="AI264" s="131"/>
      <c r="AJ264" s="131"/>
      <c r="AK264" s="131"/>
      <c r="AL264" s="131"/>
      <c r="AM264" s="131"/>
      <c r="AN264" s="131"/>
      <c r="AO264" s="131"/>
      <c r="AP264" s="131"/>
      <c r="AQ264" s="131"/>
      <c r="AR264" s="131"/>
      <c r="AS264" s="131"/>
      <c r="AT264" s="131"/>
      <c r="AU264" s="131"/>
      <c r="AV264" s="131"/>
      <c r="AW264" s="131"/>
      <c r="AX264" s="131"/>
    </row>
    <row r="265" spans="1:50" s="177" customFormat="1" ht="13.8" hidden="1" customHeight="1" thickBot="1" x14ac:dyDescent="0.3">
      <c r="A265" s="131"/>
      <c r="B265" s="192"/>
      <c r="C265" s="193"/>
      <c r="D265" s="193"/>
      <c r="E265" s="193"/>
      <c r="F265" s="194"/>
      <c r="G265" s="69"/>
      <c r="H265" s="70"/>
      <c r="I265" s="70"/>
      <c r="J265" s="71"/>
      <c r="K265" s="176"/>
      <c r="L265" s="131"/>
      <c r="M265" s="129"/>
      <c r="N265" s="129"/>
      <c r="O265" s="129"/>
      <c r="P265" s="129"/>
      <c r="Q265" s="129"/>
      <c r="R265" s="129"/>
      <c r="S265" s="129"/>
      <c r="T265" s="129"/>
      <c r="U265" s="129"/>
      <c r="V265" s="129"/>
      <c r="W265" s="129"/>
      <c r="X265" s="129"/>
      <c r="Y265" s="129"/>
      <c r="Z265" s="131"/>
      <c r="AA265" s="131"/>
      <c r="AB265" s="131"/>
      <c r="AC265" s="131"/>
      <c r="AD265" s="131"/>
      <c r="AE265" s="131"/>
      <c r="AF265" s="131"/>
      <c r="AG265" s="131"/>
      <c r="AH265" s="131"/>
      <c r="AI265" s="131"/>
      <c r="AJ265" s="131"/>
      <c r="AK265" s="131"/>
      <c r="AL265" s="131"/>
      <c r="AM265" s="131"/>
      <c r="AN265" s="131"/>
      <c r="AO265" s="131"/>
      <c r="AP265" s="131"/>
      <c r="AQ265" s="131"/>
      <c r="AR265" s="131"/>
      <c r="AS265" s="131"/>
      <c r="AT265" s="131"/>
      <c r="AU265" s="131"/>
      <c r="AV265" s="131"/>
      <c r="AW265" s="131"/>
      <c r="AX265" s="131"/>
    </row>
    <row r="266" spans="1:50" s="177" customFormat="1" ht="13.8" hidden="1" customHeight="1" x14ac:dyDescent="0.25">
      <c r="A266" s="131"/>
      <c r="B266" s="183">
        <f>B261+1</f>
        <v>52</v>
      </c>
      <c r="C266" s="184">
        <f>C261+F266</f>
        <v>-9610</v>
      </c>
      <c r="D266" s="57"/>
      <c r="E266" s="58"/>
      <c r="F266" s="185">
        <f>SUM(G267:G270)</f>
        <v>0</v>
      </c>
      <c r="G266" s="59"/>
      <c r="H266" s="60"/>
      <c r="I266" s="60"/>
      <c r="J266" s="61"/>
      <c r="K266" s="176"/>
      <c r="L266" s="131"/>
      <c r="M266" s="129"/>
      <c r="N266" s="129"/>
      <c r="O266" s="129"/>
      <c r="P266" s="129"/>
      <c r="Q266" s="129"/>
      <c r="R266" s="129"/>
      <c r="S266" s="129"/>
      <c r="T266" s="129"/>
      <c r="U266" s="129"/>
      <c r="V266" s="129"/>
      <c r="W266" s="129"/>
      <c r="X266" s="129"/>
      <c r="Y266" s="129"/>
      <c r="Z266" s="131"/>
      <c r="AA266" s="131"/>
      <c r="AB266" s="131"/>
      <c r="AC266" s="131"/>
      <c r="AD266" s="131"/>
      <c r="AE266" s="131"/>
      <c r="AF266" s="131"/>
      <c r="AG266" s="131"/>
      <c r="AH266" s="131"/>
      <c r="AI266" s="131"/>
      <c r="AJ266" s="131"/>
      <c r="AK266" s="131"/>
      <c r="AL266" s="131"/>
      <c r="AM266" s="131"/>
      <c r="AN266" s="131"/>
      <c r="AO266" s="131"/>
      <c r="AP266" s="131"/>
      <c r="AQ266" s="131"/>
      <c r="AR266" s="131"/>
      <c r="AS266" s="131"/>
      <c r="AT266" s="131"/>
      <c r="AU266" s="131"/>
      <c r="AV266" s="131"/>
      <c r="AW266" s="131"/>
      <c r="AX266" s="131"/>
    </row>
    <row r="267" spans="1:50" s="177" customFormat="1" ht="13.8" hidden="1" customHeight="1" x14ac:dyDescent="0.25">
      <c r="A267" s="131"/>
      <c r="B267" s="186"/>
      <c r="C267" s="187"/>
      <c r="D267" s="187"/>
      <c r="E267" s="187"/>
      <c r="F267" s="188"/>
      <c r="G267" s="62"/>
      <c r="H267" s="63"/>
      <c r="I267" s="64"/>
      <c r="J267" s="65"/>
      <c r="K267" s="176"/>
      <c r="L267" s="131"/>
      <c r="M267" s="129"/>
      <c r="N267" s="129"/>
      <c r="O267" s="129"/>
      <c r="P267" s="129"/>
      <c r="Q267" s="129"/>
      <c r="R267" s="129"/>
      <c r="S267" s="129"/>
      <c r="T267" s="129"/>
      <c r="U267" s="129"/>
      <c r="V267" s="129"/>
      <c r="W267" s="129"/>
      <c r="X267" s="129"/>
      <c r="Y267" s="129"/>
      <c r="Z267" s="131"/>
      <c r="AA267" s="131"/>
      <c r="AB267" s="131"/>
      <c r="AC267" s="131"/>
      <c r="AD267" s="131"/>
      <c r="AE267" s="131"/>
      <c r="AF267" s="131"/>
      <c r="AG267" s="131"/>
      <c r="AH267" s="131"/>
      <c r="AI267" s="131"/>
      <c r="AJ267" s="131"/>
      <c r="AK267" s="131"/>
      <c r="AL267" s="131"/>
      <c r="AM267" s="131"/>
      <c r="AN267" s="131"/>
      <c r="AO267" s="131"/>
      <c r="AP267" s="131"/>
      <c r="AQ267" s="131"/>
      <c r="AR267" s="131"/>
      <c r="AS267" s="131"/>
      <c r="AT267" s="131"/>
      <c r="AU267" s="131"/>
      <c r="AV267" s="131"/>
      <c r="AW267" s="131"/>
      <c r="AX267" s="131"/>
    </row>
    <row r="268" spans="1:50" s="177" customFormat="1" ht="13.8" hidden="1" customHeight="1" x14ac:dyDescent="0.25">
      <c r="A268" s="131"/>
      <c r="B268" s="189"/>
      <c r="C268" s="190"/>
      <c r="D268" s="190"/>
      <c r="E268" s="190"/>
      <c r="F268" s="191"/>
      <c r="G268" s="66"/>
      <c r="H268" s="67"/>
      <c r="I268" s="63"/>
      <c r="J268" s="68"/>
      <c r="K268" s="176"/>
      <c r="L268" s="131"/>
      <c r="M268" s="129"/>
      <c r="N268" s="129"/>
      <c r="O268" s="129"/>
      <c r="P268" s="129"/>
      <c r="Q268" s="129"/>
      <c r="R268" s="129"/>
      <c r="S268" s="129"/>
      <c r="T268" s="129"/>
      <c r="U268" s="129"/>
      <c r="V268" s="129"/>
      <c r="W268" s="129"/>
      <c r="X268" s="129"/>
      <c r="Y268" s="129"/>
      <c r="Z268" s="131"/>
      <c r="AA268" s="131"/>
      <c r="AB268" s="131"/>
      <c r="AC268" s="131"/>
      <c r="AD268" s="131"/>
      <c r="AE268" s="131"/>
      <c r="AF268" s="131"/>
      <c r="AG268" s="131"/>
      <c r="AH268" s="131"/>
      <c r="AI268" s="131"/>
      <c r="AJ268" s="131"/>
      <c r="AK268" s="131"/>
      <c r="AL268" s="131"/>
      <c r="AM268" s="131"/>
      <c r="AN268" s="131"/>
      <c r="AO268" s="131"/>
      <c r="AP268" s="131"/>
      <c r="AQ268" s="131"/>
      <c r="AR268" s="131"/>
      <c r="AS268" s="131"/>
      <c r="AT268" s="131"/>
      <c r="AU268" s="131"/>
      <c r="AV268" s="131"/>
      <c r="AW268" s="131"/>
      <c r="AX268" s="131"/>
    </row>
    <row r="269" spans="1:50" s="177" customFormat="1" ht="13.8" hidden="1" customHeight="1" x14ac:dyDescent="0.25">
      <c r="A269" s="131"/>
      <c r="B269" s="189"/>
      <c r="C269" s="190"/>
      <c r="D269" s="190"/>
      <c r="E269" s="190"/>
      <c r="F269" s="191"/>
      <c r="G269" s="66"/>
      <c r="H269" s="67"/>
      <c r="I269" s="67"/>
      <c r="J269" s="68"/>
      <c r="K269" s="176"/>
      <c r="L269" s="131"/>
      <c r="M269" s="129"/>
      <c r="N269" s="129"/>
      <c r="O269" s="129"/>
      <c r="P269" s="129"/>
      <c r="Q269" s="129"/>
      <c r="R269" s="129"/>
      <c r="S269" s="129"/>
      <c r="T269" s="129"/>
      <c r="U269" s="129"/>
      <c r="V269" s="129"/>
      <c r="W269" s="129"/>
      <c r="X269" s="129"/>
      <c r="Y269" s="129"/>
      <c r="Z269" s="131"/>
      <c r="AA269" s="131"/>
      <c r="AB269" s="131"/>
      <c r="AC269" s="131"/>
      <c r="AD269" s="131"/>
      <c r="AE269" s="131"/>
      <c r="AF269" s="131"/>
      <c r="AG269" s="131"/>
      <c r="AH269" s="131"/>
      <c r="AI269" s="131"/>
      <c r="AJ269" s="131"/>
      <c r="AK269" s="131"/>
      <c r="AL269" s="131"/>
      <c r="AM269" s="131"/>
      <c r="AN269" s="131"/>
      <c r="AO269" s="131"/>
      <c r="AP269" s="131"/>
      <c r="AQ269" s="131"/>
      <c r="AR269" s="131"/>
      <c r="AS269" s="131"/>
      <c r="AT269" s="131"/>
      <c r="AU269" s="131"/>
      <c r="AV269" s="131"/>
      <c r="AW269" s="131"/>
      <c r="AX269" s="131"/>
    </row>
    <row r="270" spans="1:50" s="177" customFormat="1" ht="13.8" hidden="1" customHeight="1" thickBot="1" x14ac:dyDescent="0.3">
      <c r="A270" s="131"/>
      <c r="B270" s="192"/>
      <c r="C270" s="193"/>
      <c r="D270" s="193"/>
      <c r="E270" s="193"/>
      <c r="F270" s="194"/>
      <c r="G270" s="69"/>
      <c r="H270" s="70"/>
      <c r="I270" s="70"/>
      <c r="J270" s="71"/>
      <c r="K270" s="176"/>
      <c r="L270" s="131"/>
      <c r="M270" s="129"/>
      <c r="N270" s="129"/>
      <c r="O270" s="129"/>
      <c r="P270" s="129"/>
      <c r="Q270" s="129"/>
      <c r="R270" s="129"/>
      <c r="S270" s="129"/>
      <c r="T270" s="129"/>
      <c r="U270" s="129"/>
      <c r="V270" s="129"/>
      <c r="W270" s="129"/>
      <c r="X270" s="129"/>
      <c r="Y270" s="129"/>
      <c r="Z270" s="131"/>
      <c r="AA270" s="131"/>
      <c r="AB270" s="131"/>
      <c r="AC270" s="131"/>
      <c r="AD270" s="131"/>
      <c r="AE270" s="131"/>
      <c r="AF270" s="131"/>
      <c r="AG270" s="131"/>
      <c r="AH270" s="131"/>
      <c r="AI270" s="131"/>
      <c r="AJ270" s="131"/>
      <c r="AK270" s="131"/>
      <c r="AL270" s="131"/>
      <c r="AM270" s="131"/>
      <c r="AN270" s="131"/>
      <c r="AO270" s="131"/>
      <c r="AP270" s="131"/>
      <c r="AQ270" s="131"/>
      <c r="AR270" s="131"/>
      <c r="AS270" s="131"/>
      <c r="AT270" s="131"/>
      <c r="AU270" s="131"/>
      <c r="AV270" s="131"/>
      <c r="AW270" s="131"/>
      <c r="AX270" s="131"/>
    </row>
    <row r="271" spans="1:50" s="177" customFormat="1" ht="13.8" hidden="1" customHeight="1" x14ac:dyDescent="0.25">
      <c r="A271" s="131"/>
      <c r="B271" s="183">
        <f>B266+1</f>
        <v>53</v>
      </c>
      <c r="C271" s="184">
        <f>C266+F271</f>
        <v>-9610</v>
      </c>
      <c r="D271" s="57"/>
      <c r="E271" s="58"/>
      <c r="F271" s="185">
        <f>SUM(G272:G275)</f>
        <v>0</v>
      </c>
      <c r="G271" s="59"/>
      <c r="H271" s="60"/>
      <c r="I271" s="60"/>
      <c r="J271" s="61"/>
      <c r="K271" s="176"/>
      <c r="L271" s="131"/>
      <c r="M271" s="129"/>
      <c r="N271" s="129"/>
      <c r="O271" s="129"/>
      <c r="P271" s="129"/>
      <c r="Q271" s="129"/>
      <c r="R271" s="129"/>
      <c r="S271" s="129"/>
      <c r="T271" s="129"/>
      <c r="U271" s="129"/>
      <c r="V271" s="129"/>
      <c r="W271" s="129"/>
      <c r="X271" s="129"/>
      <c r="Y271" s="129"/>
      <c r="Z271" s="131"/>
      <c r="AA271" s="131"/>
      <c r="AB271" s="131"/>
      <c r="AC271" s="131"/>
      <c r="AD271" s="131"/>
      <c r="AE271" s="131"/>
      <c r="AF271" s="131"/>
      <c r="AG271" s="131"/>
      <c r="AH271" s="131"/>
      <c r="AI271" s="131"/>
      <c r="AJ271" s="131"/>
      <c r="AK271" s="131"/>
      <c r="AL271" s="131"/>
      <c r="AM271" s="131"/>
      <c r="AN271" s="131"/>
      <c r="AO271" s="131"/>
      <c r="AP271" s="131"/>
      <c r="AQ271" s="131"/>
      <c r="AR271" s="131"/>
      <c r="AS271" s="131"/>
      <c r="AT271" s="131"/>
      <c r="AU271" s="131"/>
      <c r="AV271" s="131"/>
      <c r="AW271" s="131"/>
      <c r="AX271" s="131"/>
    </row>
    <row r="272" spans="1:50" s="177" customFormat="1" ht="13.8" hidden="1" customHeight="1" x14ac:dyDescent="0.25">
      <c r="A272" s="131"/>
      <c r="B272" s="186"/>
      <c r="C272" s="187"/>
      <c r="D272" s="187"/>
      <c r="E272" s="187"/>
      <c r="F272" s="188"/>
      <c r="G272" s="62"/>
      <c r="H272" s="63"/>
      <c r="I272" s="64"/>
      <c r="J272" s="65"/>
      <c r="K272" s="176"/>
      <c r="L272" s="131"/>
      <c r="M272" s="129"/>
      <c r="N272" s="129"/>
      <c r="O272" s="129"/>
      <c r="P272" s="129"/>
      <c r="Q272" s="129"/>
      <c r="R272" s="129"/>
      <c r="S272" s="129"/>
      <c r="T272" s="129"/>
      <c r="U272" s="129"/>
      <c r="V272" s="129"/>
      <c r="W272" s="129"/>
      <c r="X272" s="129"/>
      <c r="Y272" s="129"/>
      <c r="Z272" s="131"/>
      <c r="AA272" s="131"/>
      <c r="AB272" s="131"/>
      <c r="AC272" s="131"/>
      <c r="AD272" s="131"/>
      <c r="AE272" s="131"/>
      <c r="AF272" s="131"/>
      <c r="AG272" s="131"/>
      <c r="AH272" s="131"/>
      <c r="AI272" s="131"/>
      <c r="AJ272" s="131"/>
      <c r="AK272" s="131"/>
      <c r="AL272" s="131"/>
      <c r="AM272" s="131"/>
      <c r="AN272" s="131"/>
      <c r="AO272" s="131"/>
      <c r="AP272" s="131"/>
      <c r="AQ272" s="131"/>
      <c r="AR272" s="131"/>
      <c r="AS272" s="131"/>
      <c r="AT272" s="131"/>
      <c r="AU272" s="131"/>
      <c r="AV272" s="131"/>
      <c r="AW272" s="131"/>
      <c r="AX272" s="131"/>
    </row>
    <row r="273" spans="1:50" s="177" customFormat="1" ht="13.8" hidden="1" customHeight="1" x14ac:dyDescent="0.25">
      <c r="A273" s="131"/>
      <c r="B273" s="189"/>
      <c r="C273" s="190"/>
      <c r="D273" s="190"/>
      <c r="E273" s="190"/>
      <c r="F273" s="191"/>
      <c r="G273" s="66"/>
      <c r="H273" s="67"/>
      <c r="I273" s="63"/>
      <c r="J273" s="68"/>
      <c r="K273" s="176"/>
      <c r="L273" s="131"/>
      <c r="M273" s="129"/>
      <c r="N273" s="129"/>
      <c r="O273" s="129"/>
      <c r="P273" s="129"/>
      <c r="Q273" s="129"/>
      <c r="R273" s="129"/>
      <c r="S273" s="129"/>
      <c r="T273" s="129"/>
      <c r="U273" s="129"/>
      <c r="V273" s="129"/>
      <c r="W273" s="129"/>
      <c r="X273" s="129"/>
      <c r="Y273" s="129"/>
      <c r="Z273" s="131"/>
      <c r="AA273" s="131"/>
      <c r="AB273" s="131"/>
      <c r="AC273" s="131"/>
      <c r="AD273" s="131"/>
      <c r="AE273" s="131"/>
      <c r="AF273" s="131"/>
      <c r="AG273" s="131"/>
      <c r="AH273" s="131"/>
      <c r="AI273" s="131"/>
      <c r="AJ273" s="131"/>
      <c r="AK273" s="131"/>
      <c r="AL273" s="131"/>
      <c r="AM273" s="131"/>
      <c r="AN273" s="131"/>
      <c r="AO273" s="131"/>
      <c r="AP273" s="131"/>
      <c r="AQ273" s="131"/>
      <c r="AR273" s="131"/>
      <c r="AS273" s="131"/>
      <c r="AT273" s="131"/>
      <c r="AU273" s="131"/>
      <c r="AV273" s="131"/>
      <c r="AW273" s="131"/>
      <c r="AX273" s="131"/>
    </row>
    <row r="274" spans="1:50" s="177" customFormat="1" ht="13.8" hidden="1" customHeight="1" x14ac:dyDescent="0.25">
      <c r="A274" s="131"/>
      <c r="B274" s="189"/>
      <c r="C274" s="190"/>
      <c r="D274" s="190"/>
      <c r="E274" s="190"/>
      <c r="F274" s="191"/>
      <c r="G274" s="66"/>
      <c r="H274" s="67"/>
      <c r="I274" s="67"/>
      <c r="J274" s="68"/>
      <c r="K274" s="176"/>
      <c r="L274" s="131"/>
      <c r="M274" s="129"/>
      <c r="N274" s="129"/>
      <c r="O274" s="129"/>
      <c r="P274" s="129"/>
      <c r="Q274" s="129"/>
      <c r="R274" s="129"/>
      <c r="S274" s="129"/>
      <c r="T274" s="129"/>
      <c r="U274" s="129"/>
      <c r="V274" s="129"/>
      <c r="W274" s="129"/>
      <c r="X274" s="129"/>
      <c r="Y274" s="129"/>
      <c r="Z274" s="131"/>
      <c r="AA274" s="131"/>
      <c r="AB274" s="131"/>
      <c r="AC274" s="131"/>
      <c r="AD274" s="131"/>
      <c r="AE274" s="131"/>
      <c r="AF274" s="131"/>
      <c r="AG274" s="131"/>
      <c r="AH274" s="131"/>
      <c r="AI274" s="131"/>
      <c r="AJ274" s="131"/>
      <c r="AK274" s="131"/>
      <c r="AL274" s="131"/>
      <c r="AM274" s="131"/>
      <c r="AN274" s="131"/>
      <c r="AO274" s="131"/>
      <c r="AP274" s="131"/>
      <c r="AQ274" s="131"/>
      <c r="AR274" s="131"/>
      <c r="AS274" s="131"/>
      <c r="AT274" s="131"/>
      <c r="AU274" s="131"/>
      <c r="AV274" s="131"/>
      <c r="AW274" s="131"/>
      <c r="AX274" s="131"/>
    </row>
    <row r="275" spans="1:50" s="177" customFormat="1" ht="13.8" hidden="1" customHeight="1" thickBot="1" x14ac:dyDescent="0.3">
      <c r="A275" s="131"/>
      <c r="B275" s="192"/>
      <c r="C275" s="193"/>
      <c r="D275" s="193"/>
      <c r="E275" s="193"/>
      <c r="F275" s="194"/>
      <c r="G275" s="69"/>
      <c r="H275" s="70"/>
      <c r="I275" s="70"/>
      <c r="J275" s="71"/>
      <c r="K275" s="176"/>
      <c r="L275" s="131"/>
      <c r="M275" s="129"/>
      <c r="N275" s="129"/>
      <c r="O275" s="129"/>
      <c r="P275" s="129"/>
      <c r="Q275" s="129"/>
      <c r="R275" s="129"/>
      <c r="S275" s="129"/>
      <c r="T275" s="129"/>
      <c r="U275" s="129"/>
      <c r="V275" s="129"/>
      <c r="W275" s="129"/>
      <c r="X275" s="129"/>
      <c r="Y275" s="129"/>
      <c r="Z275" s="131"/>
      <c r="AA275" s="131"/>
      <c r="AB275" s="131"/>
      <c r="AC275" s="131"/>
      <c r="AD275" s="131"/>
      <c r="AE275" s="131"/>
      <c r="AF275" s="131"/>
      <c r="AG275" s="131"/>
      <c r="AH275" s="131"/>
      <c r="AI275" s="131"/>
      <c r="AJ275" s="131"/>
      <c r="AK275" s="131"/>
      <c r="AL275" s="131"/>
      <c r="AM275" s="131"/>
      <c r="AN275" s="131"/>
      <c r="AO275" s="131"/>
      <c r="AP275" s="131"/>
      <c r="AQ275" s="131"/>
      <c r="AR275" s="131"/>
      <c r="AS275" s="131"/>
      <c r="AT275" s="131"/>
      <c r="AU275" s="131"/>
      <c r="AV275" s="131"/>
      <c r="AW275" s="131"/>
      <c r="AX275" s="131"/>
    </row>
    <row r="276" spans="1:50" s="177" customFormat="1" ht="13.8" hidden="1" customHeight="1" x14ac:dyDescent="0.25">
      <c r="A276" s="131"/>
      <c r="B276" s="183">
        <f>B271+1</f>
        <v>54</v>
      </c>
      <c r="C276" s="184">
        <f>C271+F276</f>
        <v>-9610</v>
      </c>
      <c r="D276" s="57"/>
      <c r="E276" s="58"/>
      <c r="F276" s="185">
        <f>SUM(G277:G280)</f>
        <v>0</v>
      </c>
      <c r="G276" s="59"/>
      <c r="H276" s="60"/>
      <c r="I276" s="60"/>
      <c r="J276" s="61"/>
      <c r="K276" s="176"/>
      <c r="L276" s="131"/>
      <c r="M276" s="129"/>
      <c r="N276" s="129"/>
      <c r="O276" s="129"/>
      <c r="P276" s="129"/>
      <c r="Q276" s="129"/>
      <c r="R276" s="129"/>
      <c r="S276" s="129"/>
      <c r="T276" s="129"/>
      <c r="U276" s="129"/>
      <c r="V276" s="129"/>
      <c r="W276" s="129"/>
      <c r="X276" s="129"/>
      <c r="Y276" s="129"/>
      <c r="Z276" s="131"/>
      <c r="AA276" s="131"/>
      <c r="AB276" s="131"/>
      <c r="AC276" s="131"/>
      <c r="AD276" s="131"/>
      <c r="AE276" s="131"/>
      <c r="AF276" s="131"/>
      <c r="AG276" s="131"/>
      <c r="AH276" s="131"/>
      <c r="AI276" s="131"/>
      <c r="AJ276" s="131"/>
      <c r="AK276" s="131"/>
      <c r="AL276" s="131"/>
      <c r="AM276" s="131"/>
      <c r="AN276" s="131"/>
      <c r="AO276" s="131"/>
      <c r="AP276" s="131"/>
      <c r="AQ276" s="131"/>
      <c r="AR276" s="131"/>
      <c r="AS276" s="131"/>
      <c r="AT276" s="131"/>
      <c r="AU276" s="131"/>
      <c r="AV276" s="131"/>
      <c r="AW276" s="131"/>
      <c r="AX276" s="131"/>
    </row>
    <row r="277" spans="1:50" s="177" customFormat="1" ht="13.8" hidden="1" customHeight="1" x14ac:dyDescent="0.25">
      <c r="A277" s="131"/>
      <c r="B277" s="186"/>
      <c r="C277" s="187"/>
      <c r="D277" s="187"/>
      <c r="E277" s="187"/>
      <c r="F277" s="188"/>
      <c r="G277" s="62"/>
      <c r="H277" s="63"/>
      <c r="I277" s="64"/>
      <c r="J277" s="65"/>
      <c r="K277" s="176"/>
      <c r="L277" s="131"/>
      <c r="M277" s="129"/>
      <c r="N277" s="129"/>
      <c r="O277" s="129"/>
      <c r="P277" s="129"/>
      <c r="Q277" s="129"/>
      <c r="R277" s="129"/>
      <c r="S277" s="129"/>
      <c r="T277" s="129"/>
      <c r="U277" s="129"/>
      <c r="V277" s="129"/>
      <c r="W277" s="129"/>
      <c r="X277" s="129"/>
      <c r="Y277" s="129"/>
      <c r="Z277" s="131"/>
      <c r="AA277" s="131"/>
      <c r="AB277" s="131"/>
      <c r="AC277" s="131"/>
      <c r="AD277" s="131"/>
      <c r="AE277" s="131"/>
      <c r="AF277" s="131"/>
      <c r="AG277" s="131"/>
      <c r="AH277" s="131"/>
      <c r="AI277" s="131"/>
      <c r="AJ277" s="131"/>
      <c r="AK277" s="131"/>
      <c r="AL277" s="131"/>
      <c r="AM277" s="131"/>
      <c r="AN277" s="131"/>
      <c r="AO277" s="131"/>
      <c r="AP277" s="131"/>
      <c r="AQ277" s="131"/>
      <c r="AR277" s="131"/>
      <c r="AS277" s="131"/>
      <c r="AT277" s="131"/>
      <c r="AU277" s="131"/>
      <c r="AV277" s="131"/>
      <c r="AW277" s="131"/>
      <c r="AX277" s="131"/>
    </row>
    <row r="278" spans="1:50" s="177" customFormat="1" ht="13.8" hidden="1" customHeight="1" x14ac:dyDescent="0.25">
      <c r="A278" s="131"/>
      <c r="B278" s="189"/>
      <c r="C278" s="190"/>
      <c r="D278" s="190"/>
      <c r="E278" s="190"/>
      <c r="F278" s="191"/>
      <c r="G278" s="66"/>
      <c r="H278" s="67"/>
      <c r="I278" s="63"/>
      <c r="J278" s="68"/>
      <c r="K278" s="176"/>
      <c r="L278" s="131"/>
      <c r="M278" s="129"/>
      <c r="N278" s="129"/>
      <c r="O278" s="129"/>
      <c r="P278" s="129"/>
      <c r="Q278" s="129"/>
      <c r="R278" s="129"/>
      <c r="S278" s="129"/>
      <c r="T278" s="129"/>
      <c r="U278" s="129"/>
      <c r="V278" s="129"/>
      <c r="W278" s="129"/>
      <c r="X278" s="129"/>
      <c r="Y278" s="129"/>
      <c r="Z278" s="131"/>
      <c r="AA278" s="131"/>
      <c r="AB278" s="131"/>
      <c r="AC278" s="131"/>
      <c r="AD278" s="131"/>
      <c r="AE278" s="131"/>
      <c r="AF278" s="131"/>
      <c r="AG278" s="131"/>
      <c r="AH278" s="131"/>
      <c r="AI278" s="131"/>
      <c r="AJ278" s="131"/>
      <c r="AK278" s="131"/>
      <c r="AL278" s="131"/>
      <c r="AM278" s="131"/>
      <c r="AN278" s="131"/>
      <c r="AO278" s="131"/>
      <c r="AP278" s="131"/>
      <c r="AQ278" s="131"/>
      <c r="AR278" s="131"/>
      <c r="AS278" s="131"/>
      <c r="AT278" s="131"/>
      <c r="AU278" s="131"/>
      <c r="AV278" s="131"/>
      <c r="AW278" s="131"/>
      <c r="AX278" s="131"/>
    </row>
    <row r="279" spans="1:50" s="177" customFormat="1" ht="13.8" hidden="1" customHeight="1" x14ac:dyDescent="0.25">
      <c r="A279" s="131"/>
      <c r="B279" s="189"/>
      <c r="C279" s="190"/>
      <c r="D279" s="190"/>
      <c r="E279" s="190"/>
      <c r="F279" s="191"/>
      <c r="G279" s="66"/>
      <c r="H279" s="67"/>
      <c r="I279" s="67"/>
      <c r="J279" s="68"/>
      <c r="K279" s="176"/>
      <c r="L279" s="131"/>
      <c r="M279" s="129"/>
      <c r="N279" s="129"/>
      <c r="O279" s="129"/>
      <c r="P279" s="129"/>
      <c r="Q279" s="129"/>
      <c r="R279" s="129"/>
      <c r="S279" s="129"/>
      <c r="T279" s="129"/>
      <c r="U279" s="129"/>
      <c r="V279" s="129"/>
      <c r="W279" s="129"/>
      <c r="X279" s="129"/>
      <c r="Y279" s="129"/>
      <c r="Z279" s="131"/>
      <c r="AA279" s="131"/>
      <c r="AB279" s="131"/>
      <c r="AC279" s="131"/>
      <c r="AD279" s="131"/>
      <c r="AE279" s="131"/>
      <c r="AF279" s="131"/>
      <c r="AG279" s="131"/>
      <c r="AH279" s="131"/>
      <c r="AI279" s="131"/>
      <c r="AJ279" s="131"/>
      <c r="AK279" s="131"/>
      <c r="AL279" s="131"/>
      <c r="AM279" s="131"/>
      <c r="AN279" s="131"/>
      <c r="AO279" s="131"/>
      <c r="AP279" s="131"/>
      <c r="AQ279" s="131"/>
      <c r="AR279" s="131"/>
      <c r="AS279" s="131"/>
      <c r="AT279" s="131"/>
      <c r="AU279" s="131"/>
      <c r="AV279" s="131"/>
      <c r="AW279" s="131"/>
      <c r="AX279" s="131"/>
    </row>
    <row r="280" spans="1:50" s="177" customFormat="1" ht="13.8" hidden="1" customHeight="1" thickBot="1" x14ac:dyDescent="0.3">
      <c r="A280" s="131"/>
      <c r="B280" s="192"/>
      <c r="C280" s="193"/>
      <c r="D280" s="193"/>
      <c r="E280" s="193"/>
      <c r="F280" s="194"/>
      <c r="G280" s="69"/>
      <c r="H280" s="70"/>
      <c r="I280" s="70"/>
      <c r="J280" s="71"/>
      <c r="K280" s="176"/>
      <c r="L280" s="131"/>
      <c r="M280" s="129"/>
      <c r="N280" s="129"/>
      <c r="O280" s="129"/>
      <c r="P280" s="129"/>
      <c r="Q280" s="129"/>
      <c r="R280" s="129"/>
      <c r="S280" s="129"/>
      <c r="T280" s="129"/>
      <c r="U280" s="129"/>
      <c r="V280" s="129"/>
      <c r="W280" s="129"/>
      <c r="X280" s="129"/>
      <c r="Y280" s="129"/>
      <c r="Z280" s="131"/>
      <c r="AA280" s="131"/>
      <c r="AB280" s="131"/>
      <c r="AC280" s="131"/>
      <c r="AD280" s="131"/>
      <c r="AE280" s="131"/>
      <c r="AF280" s="131"/>
      <c r="AG280" s="131"/>
      <c r="AH280" s="131"/>
      <c r="AI280" s="131"/>
      <c r="AJ280" s="131"/>
      <c r="AK280" s="131"/>
      <c r="AL280" s="131"/>
      <c r="AM280" s="131"/>
      <c r="AN280" s="131"/>
      <c r="AO280" s="131"/>
      <c r="AP280" s="131"/>
      <c r="AQ280" s="131"/>
      <c r="AR280" s="131"/>
      <c r="AS280" s="131"/>
      <c r="AT280" s="131"/>
      <c r="AU280" s="131"/>
      <c r="AV280" s="131"/>
      <c r="AW280" s="131"/>
      <c r="AX280" s="131"/>
    </row>
    <row r="281" spans="1:50" s="177" customFormat="1" ht="13.8" hidden="1" customHeight="1" x14ac:dyDescent="0.25">
      <c r="A281" s="131"/>
      <c r="B281" s="183">
        <f>B276+1</f>
        <v>55</v>
      </c>
      <c r="C281" s="184">
        <f>C276+F281</f>
        <v>-9610</v>
      </c>
      <c r="D281" s="57"/>
      <c r="E281" s="58"/>
      <c r="F281" s="185">
        <f>SUM(G282:G285)</f>
        <v>0</v>
      </c>
      <c r="G281" s="59"/>
      <c r="H281" s="60"/>
      <c r="I281" s="60"/>
      <c r="J281" s="61"/>
      <c r="K281" s="176"/>
      <c r="L281" s="131"/>
      <c r="M281" s="129"/>
      <c r="N281" s="129"/>
      <c r="O281" s="129"/>
      <c r="P281" s="129"/>
      <c r="Q281" s="129"/>
      <c r="R281" s="129"/>
      <c r="S281" s="129"/>
      <c r="T281" s="129"/>
      <c r="U281" s="129"/>
      <c r="V281" s="129"/>
      <c r="W281" s="129"/>
      <c r="X281" s="129"/>
      <c r="Y281" s="129"/>
      <c r="Z281" s="131"/>
      <c r="AA281" s="131"/>
      <c r="AB281" s="131"/>
      <c r="AC281" s="131"/>
      <c r="AD281" s="131"/>
      <c r="AE281" s="131"/>
      <c r="AF281" s="131"/>
      <c r="AG281" s="131"/>
      <c r="AH281" s="131"/>
      <c r="AI281" s="131"/>
      <c r="AJ281" s="131"/>
      <c r="AK281" s="131"/>
      <c r="AL281" s="131"/>
      <c r="AM281" s="131"/>
      <c r="AN281" s="131"/>
      <c r="AO281" s="131"/>
      <c r="AP281" s="131"/>
      <c r="AQ281" s="131"/>
      <c r="AR281" s="131"/>
      <c r="AS281" s="131"/>
      <c r="AT281" s="131"/>
      <c r="AU281" s="131"/>
      <c r="AV281" s="131"/>
      <c r="AW281" s="131"/>
      <c r="AX281" s="131"/>
    </row>
    <row r="282" spans="1:50" s="177" customFormat="1" ht="13.8" hidden="1" customHeight="1" x14ac:dyDescent="0.25">
      <c r="A282" s="131"/>
      <c r="B282" s="186"/>
      <c r="C282" s="187"/>
      <c r="D282" s="187"/>
      <c r="E282" s="187"/>
      <c r="F282" s="188"/>
      <c r="G282" s="62"/>
      <c r="H282" s="63"/>
      <c r="I282" s="64"/>
      <c r="J282" s="65"/>
      <c r="K282" s="176"/>
      <c r="L282" s="131"/>
      <c r="M282" s="129"/>
      <c r="N282" s="129"/>
      <c r="O282" s="129"/>
      <c r="P282" s="129"/>
      <c r="Q282" s="129"/>
      <c r="R282" s="129"/>
      <c r="S282" s="129"/>
      <c r="T282" s="129"/>
      <c r="U282" s="129"/>
      <c r="V282" s="129"/>
      <c r="W282" s="129"/>
      <c r="X282" s="129"/>
      <c r="Y282" s="129"/>
      <c r="Z282" s="131"/>
      <c r="AA282" s="131"/>
      <c r="AB282" s="131"/>
      <c r="AC282" s="131"/>
      <c r="AD282" s="131"/>
      <c r="AE282" s="131"/>
      <c r="AF282" s="131"/>
      <c r="AG282" s="131"/>
      <c r="AH282" s="131"/>
      <c r="AI282" s="131"/>
      <c r="AJ282" s="131"/>
      <c r="AK282" s="131"/>
      <c r="AL282" s="131"/>
      <c r="AM282" s="131"/>
      <c r="AN282" s="131"/>
      <c r="AO282" s="131"/>
      <c r="AP282" s="131"/>
      <c r="AQ282" s="131"/>
      <c r="AR282" s="131"/>
      <c r="AS282" s="131"/>
      <c r="AT282" s="131"/>
      <c r="AU282" s="131"/>
      <c r="AV282" s="131"/>
      <c r="AW282" s="131"/>
      <c r="AX282" s="131"/>
    </row>
    <row r="283" spans="1:50" s="177" customFormat="1" ht="13.8" hidden="1" customHeight="1" x14ac:dyDescent="0.25">
      <c r="A283" s="131"/>
      <c r="B283" s="189"/>
      <c r="C283" s="190"/>
      <c r="D283" s="190"/>
      <c r="E283" s="190"/>
      <c r="F283" s="191"/>
      <c r="G283" s="66"/>
      <c r="H283" s="67"/>
      <c r="I283" s="63"/>
      <c r="J283" s="68"/>
      <c r="K283" s="176"/>
      <c r="L283" s="131"/>
      <c r="M283" s="129"/>
      <c r="N283" s="129"/>
      <c r="O283" s="129"/>
      <c r="P283" s="129"/>
      <c r="Q283" s="129"/>
      <c r="R283" s="129"/>
      <c r="S283" s="129"/>
      <c r="T283" s="129"/>
      <c r="U283" s="129"/>
      <c r="V283" s="129"/>
      <c r="W283" s="129"/>
      <c r="X283" s="129"/>
      <c r="Y283" s="129"/>
      <c r="Z283" s="131"/>
      <c r="AA283" s="131"/>
      <c r="AB283" s="131"/>
      <c r="AC283" s="131"/>
      <c r="AD283" s="131"/>
      <c r="AE283" s="131"/>
      <c r="AF283" s="131"/>
      <c r="AG283" s="131"/>
      <c r="AH283" s="131"/>
      <c r="AI283" s="131"/>
      <c r="AJ283" s="131"/>
      <c r="AK283" s="131"/>
      <c r="AL283" s="131"/>
      <c r="AM283" s="131"/>
      <c r="AN283" s="131"/>
      <c r="AO283" s="131"/>
      <c r="AP283" s="131"/>
      <c r="AQ283" s="131"/>
      <c r="AR283" s="131"/>
      <c r="AS283" s="131"/>
      <c r="AT283" s="131"/>
      <c r="AU283" s="131"/>
      <c r="AV283" s="131"/>
      <c r="AW283" s="131"/>
      <c r="AX283" s="131"/>
    </row>
    <row r="284" spans="1:50" s="177" customFormat="1" ht="13.8" hidden="1" customHeight="1" x14ac:dyDescent="0.25">
      <c r="A284" s="131"/>
      <c r="B284" s="189"/>
      <c r="C284" s="190"/>
      <c r="D284" s="190"/>
      <c r="E284" s="190"/>
      <c r="F284" s="191"/>
      <c r="G284" s="66"/>
      <c r="H284" s="67"/>
      <c r="I284" s="67"/>
      <c r="J284" s="68"/>
      <c r="K284" s="176"/>
      <c r="L284" s="131"/>
      <c r="M284" s="129"/>
      <c r="N284" s="129"/>
      <c r="O284" s="129"/>
      <c r="P284" s="129"/>
      <c r="Q284" s="129"/>
      <c r="R284" s="129"/>
      <c r="S284" s="129"/>
      <c r="T284" s="129"/>
      <c r="U284" s="129"/>
      <c r="V284" s="129"/>
      <c r="W284" s="129"/>
      <c r="X284" s="129"/>
      <c r="Y284" s="129"/>
      <c r="Z284" s="131"/>
      <c r="AA284" s="131"/>
      <c r="AB284" s="131"/>
      <c r="AC284" s="131"/>
      <c r="AD284" s="131"/>
      <c r="AE284" s="131"/>
      <c r="AF284" s="131"/>
      <c r="AG284" s="131"/>
      <c r="AH284" s="131"/>
      <c r="AI284" s="131"/>
      <c r="AJ284" s="131"/>
      <c r="AK284" s="131"/>
      <c r="AL284" s="131"/>
      <c r="AM284" s="131"/>
      <c r="AN284" s="131"/>
      <c r="AO284" s="131"/>
      <c r="AP284" s="131"/>
      <c r="AQ284" s="131"/>
      <c r="AR284" s="131"/>
      <c r="AS284" s="131"/>
      <c r="AT284" s="131"/>
      <c r="AU284" s="131"/>
      <c r="AV284" s="131"/>
      <c r="AW284" s="131"/>
      <c r="AX284" s="131"/>
    </row>
    <row r="285" spans="1:50" s="177" customFormat="1" ht="13.8" hidden="1" customHeight="1" thickBot="1" x14ac:dyDescent="0.3">
      <c r="A285" s="131"/>
      <c r="B285" s="192"/>
      <c r="C285" s="193"/>
      <c r="D285" s="193"/>
      <c r="E285" s="193"/>
      <c r="F285" s="194"/>
      <c r="G285" s="69"/>
      <c r="H285" s="70"/>
      <c r="I285" s="70"/>
      <c r="J285" s="71"/>
      <c r="K285" s="176"/>
      <c r="L285" s="131"/>
      <c r="M285" s="129"/>
      <c r="N285" s="129"/>
      <c r="O285" s="129"/>
      <c r="P285" s="129"/>
      <c r="Q285" s="129"/>
      <c r="R285" s="129"/>
      <c r="S285" s="129"/>
      <c r="T285" s="129"/>
      <c r="U285" s="129"/>
      <c r="V285" s="129"/>
      <c r="W285" s="129"/>
      <c r="X285" s="129"/>
      <c r="Y285" s="129"/>
      <c r="Z285" s="131"/>
      <c r="AA285" s="131"/>
      <c r="AB285" s="131"/>
      <c r="AC285" s="131"/>
      <c r="AD285" s="131"/>
      <c r="AE285" s="131"/>
      <c r="AF285" s="131"/>
      <c r="AG285" s="131"/>
      <c r="AH285" s="131"/>
      <c r="AI285" s="131"/>
      <c r="AJ285" s="131"/>
      <c r="AK285" s="131"/>
      <c r="AL285" s="131"/>
      <c r="AM285" s="131"/>
      <c r="AN285" s="131"/>
      <c r="AO285" s="131"/>
      <c r="AP285" s="131"/>
      <c r="AQ285" s="131"/>
      <c r="AR285" s="131"/>
      <c r="AS285" s="131"/>
      <c r="AT285" s="131"/>
      <c r="AU285" s="131"/>
      <c r="AV285" s="131"/>
      <c r="AW285" s="131"/>
      <c r="AX285" s="131"/>
    </row>
    <row r="286" spans="1:50" s="177" customFormat="1" ht="13.8" hidden="1" customHeight="1" x14ac:dyDescent="0.25">
      <c r="A286" s="131"/>
      <c r="B286" s="183">
        <f>B281+1</f>
        <v>56</v>
      </c>
      <c r="C286" s="184">
        <f>C281+F286</f>
        <v>-9610</v>
      </c>
      <c r="D286" s="57"/>
      <c r="E286" s="58"/>
      <c r="F286" s="185">
        <f>SUM(G287:G290)</f>
        <v>0</v>
      </c>
      <c r="G286" s="59"/>
      <c r="H286" s="60"/>
      <c r="I286" s="60"/>
      <c r="J286" s="61"/>
      <c r="K286" s="176"/>
      <c r="L286" s="131"/>
      <c r="M286" s="129"/>
      <c r="N286" s="129"/>
      <c r="O286" s="129"/>
      <c r="P286" s="129"/>
      <c r="Q286" s="129"/>
      <c r="R286" s="129"/>
      <c r="S286" s="129"/>
      <c r="T286" s="129"/>
      <c r="U286" s="129"/>
      <c r="V286" s="129"/>
      <c r="W286" s="129"/>
      <c r="X286" s="129"/>
      <c r="Y286" s="129"/>
      <c r="Z286" s="131"/>
      <c r="AA286" s="131"/>
      <c r="AB286" s="131"/>
      <c r="AC286" s="131"/>
      <c r="AD286" s="131"/>
      <c r="AE286" s="131"/>
      <c r="AF286" s="131"/>
      <c r="AG286" s="131"/>
      <c r="AH286" s="131"/>
      <c r="AI286" s="131"/>
      <c r="AJ286" s="131"/>
      <c r="AK286" s="131"/>
      <c r="AL286" s="131"/>
      <c r="AM286" s="131"/>
      <c r="AN286" s="131"/>
      <c r="AO286" s="131"/>
      <c r="AP286" s="131"/>
      <c r="AQ286" s="131"/>
      <c r="AR286" s="131"/>
      <c r="AS286" s="131"/>
      <c r="AT286" s="131"/>
      <c r="AU286" s="131"/>
      <c r="AV286" s="131"/>
      <c r="AW286" s="131"/>
      <c r="AX286" s="131"/>
    </row>
    <row r="287" spans="1:50" s="177" customFormat="1" ht="13.8" hidden="1" customHeight="1" x14ac:dyDescent="0.25">
      <c r="A287" s="131"/>
      <c r="B287" s="186"/>
      <c r="C287" s="187"/>
      <c r="D287" s="187"/>
      <c r="E287" s="187"/>
      <c r="F287" s="188"/>
      <c r="G287" s="62"/>
      <c r="H287" s="63"/>
      <c r="I287" s="64"/>
      <c r="J287" s="65"/>
      <c r="K287" s="176"/>
      <c r="L287" s="131"/>
      <c r="M287" s="129"/>
      <c r="N287" s="129"/>
      <c r="O287" s="129"/>
      <c r="P287" s="129"/>
      <c r="Q287" s="129"/>
      <c r="R287" s="129"/>
      <c r="S287" s="129"/>
      <c r="T287" s="129"/>
      <c r="U287" s="129"/>
      <c r="V287" s="129"/>
      <c r="W287" s="129"/>
      <c r="X287" s="129"/>
      <c r="Y287" s="129"/>
      <c r="Z287" s="131"/>
      <c r="AA287" s="131"/>
      <c r="AB287" s="131"/>
      <c r="AC287" s="131"/>
      <c r="AD287" s="131"/>
      <c r="AE287" s="131"/>
      <c r="AF287" s="131"/>
      <c r="AG287" s="131"/>
      <c r="AH287" s="131"/>
      <c r="AI287" s="131"/>
      <c r="AJ287" s="131"/>
      <c r="AK287" s="131"/>
      <c r="AL287" s="131"/>
      <c r="AM287" s="131"/>
      <c r="AN287" s="131"/>
      <c r="AO287" s="131"/>
      <c r="AP287" s="131"/>
      <c r="AQ287" s="131"/>
      <c r="AR287" s="131"/>
      <c r="AS287" s="131"/>
      <c r="AT287" s="131"/>
      <c r="AU287" s="131"/>
      <c r="AV287" s="131"/>
      <c r="AW287" s="131"/>
      <c r="AX287" s="131"/>
    </row>
    <row r="288" spans="1:50" s="177" customFormat="1" ht="13.8" hidden="1" customHeight="1" x14ac:dyDescent="0.25">
      <c r="A288" s="131"/>
      <c r="B288" s="189"/>
      <c r="C288" s="190"/>
      <c r="D288" s="190"/>
      <c r="E288" s="190"/>
      <c r="F288" s="191"/>
      <c r="G288" s="66"/>
      <c r="H288" s="67"/>
      <c r="I288" s="63"/>
      <c r="J288" s="68"/>
      <c r="K288" s="176"/>
      <c r="L288" s="131"/>
      <c r="M288" s="129"/>
      <c r="N288" s="129"/>
      <c r="O288" s="129"/>
      <c r="P288" s="129"/>
      <c r="Q288" s="129"/>
      <c r="R288" s="129"/>
      <c r="S288" s="129"/>
      <c r="T288" s="129"/>
      <c r="U288" s="129"/>
      <c r="V288" s="129"/>
      <c r="W288" s="129"/>
      <c r="X288" s="129"/>
      <c r="Y288" s="129"/>
      <c r="Z288" s="131"/>
      <c r="AA288" s="131"/>
      <c r="AB288" s="131"/>
      <c r="AC288" s="131"/>
      <c r="AD288" s="131"/>
      <c r="AE288" s="131"/>
      <c r="AF288" s="131"/>
      <c r="AG288" s="131"/>
      <c r="AH288" s="131"/>
      <c r="AI288" s="131"/>
      <c r="AJ288" s="131"/>
      <c r="AK288" s="131"/>
      <c r="AL288" s="131"/>
      <c r="AM288" s="131"/>
      <c r="AN288" s="131"/>
      <c r="AO288" s="131"/>
      <c r="AP288" s="131"/>
      <c r="AQ288" s="131"/>
      <c r="AR288" s="131"/>
      <c r="AS288" s="131"/>
      <c r="AT288" s="131"/>
      <c r="AU288" s="131"/>
      <c r="AV288" s="131"/>
      <c r="AW288" s="131"/>
      <c r="AX288" s="131"/>
    </row>
    <row r="289" spans="1:50" s="177" customFormat="1" ht="13.8" hidden="1" customHeight="1" x14ac:dyDescent="0.25">
      <c r="A289" s="131"/>
      <c r="B289" s="189"/>
      <c r="C289" s="190"/>
      <c r="D289" s="190"/>
      <c r="E289" s="190"/>
      <c r="F289" s="191"/>
      <c r="G289" s="66"/>
      <c r="H289" s="67"/>
      <c r="I289" s="67"/>
      <c r="J289" s="68"/>
      <c r="K289" s="176"/>
      <c r="L289" s="131"/>
      <c r="M289" s="129"/>
      <c r="N289" s="129"/>
      <c r="O289" s="129"/>
      <c r="P289" s="129"/>
      <c r="Q289" s="129"/>
      <c r="R289" s="129"/>
      <c r="S289" s="129"/>
      <c r="T289" s="129"/>
      <c r="U289" s="129"/>
      <c r="V289" s="129"/>
      <c r="W289" s="129"/>
      <c r="X289" s="129"/>
      <c r="Y289" s="129"/>
      <c r="Z289" s="131"/>
      <c r="AA289" s="131"/>
      <c r="AB289" s="131"/>
      <c r="AC289" s="131"/>
      <c r="AD289" s="131"/>
      <c r="AE289" s="131"/>
      <c r="AF289" s="131"/>
      <c r="AG289" s="131"/>
      <c r="AH289" s="131"/>
      <c r="AI289" s="131"/>
      <c r="AJ289" s="131"/>
      <c r="AK289" s="131"/>
      <c r="AL289" s="131"/>
      <c r="AM289" s="131"/>
      <c r="AN289" s="131"/>
      <c r="AO289" s="131"/>
      <c r="AP289" s="131"/>
      <c r="AQ289" s="131"/>
      <c r="AR289" s="131"/>
      <c r="AS289" s="131"/>
      <c r="AT289" s="131"/>
      <c r="AU289" s="131"/>
      <c r="AV289" s="131"/>
      <c r="AW289" s="131"/>
      <c r="AX289" s="131"/>
    </row>
    <row r="290" spans="1:50" s="177" customFormat="1" ht="13.8" hidden="1" customHeight="1" thickBot="1" x14ac:dyDescent="0.3">
      <c r="A290" s="131"/>
      <c r="B290" s="192"/>
      <c r="C290" s="193"/>
      <c r="D290" s="193"/>
      <c r="E290" s="193"/>
      <c r="F290" s="194"/>
      <c r="G290" s="69"/>
      <c r="H290" s="70"/>
      <c r="I290" s="70"/>
      <c r="J290" s="71"/>
      <c r="K290" s="176"/>
      <c r="L290" s="131"/>
      <c r="M290" s="129"/>
      <c r="N290" s="129"/>
      <c r="O290" s="129"/>
      <c r="P290" s="129"/>
      <c r="Q290" s="129"/>
      <c r="R290" s="129"/>
      <c r="S290" s="129"/>
      <c r="T290" s="129"/>
      <c r="U290" s="129"/>
      <c r="V290" s="129"/>
      <c r="W290" s="129"/>
      <c r="X290" s="129"/>
      <c r="Y290" s="129"/>
      <c r="Z290" s="131"/>
      <c r="AA290" s="131"/>
      <c r="AB290" s="131"/>
      <c r="AC290" s="131"/>
      <c r="AD290" s="131"/>
      <c r="AE290" s="131"/>
      <c r="AF290" s="131"/>
      <c r="AG290" s="131"/>
      <c r="AH290" s="131"/>
      <c r="AI290" s="131"/>
      <c r="AJ290" s="131"/>
      <c r="AK290" s="131"/>
      <c r="AL290" s="131"/>
      <c r="AM290" s="131"/>
      <c r="AN290" s="131"/>
      <c r="AO290" s="131"/>
      <c r="AP290" s="131"/>
      <c r="AQ290" s="131"/>
      <c r="AR290" s="131"/>
      <c r="AS290" s="131"/>
      <c r="AT290" s="131"/>
      <c r="AU290" s="131"/>
      <c r="AV290" s="131"/>
      <c r="AW290" s="131"/>
      <c r="AX290" s="131"/>
    </row>
    <row r="291" spans="1:50" s="177" customFormat="1" ht="13.8" hidden="1" customHeight="1" x14ac:dyDescent="0.25">
      <c r="A291" s="131"/>
      <c r="B291" s="183">
        <f>B286+1</f>
        <v>57</v>
      </c>
      <c r="C291" s="184">
        <f>C286+F291</f>
        <v>-9610</v>
      </c>
      <c r="D291" s="57"/>
      <c r="E291" s="58"/>
      <c r="F291" s="185">
        <f>SUM(G292:G295)</f>
        <v>0</v>
      </c>
      <c r="G291" s="59"/>
      <c r="H291" s="60"/>
      <c r="I291" s="60"/>
      <c r="J291" s="61"/>
      <c r="K291" s="176"/>
      <c r="L291" s="131"/>
      <c r="M291" s="129"/>
      <c r="N291" s="129"/>
      <c r="O291" s="129"/>
      <c r="P291" s="129"/>
      <c r="Q291" s="129"/>
      <c r="R291" s="129"/>
      <c r="S291" s="129"/>
      <c r="T291" s="129"/>
      <c r="U291" s="129"/>
      <c r="V291" s="129"/>
      <c r="W291" s="129"/>
      <c r="X291" s="129"/>
      <c r="Y291" s="129"/>
      <c r="Z291" s="131"/>
      <c r="AA291" s="131"/>
      <c r="AB291" s="131"/>
      <c r="AC291" s="131"/>
      <c r="AD291" s="131"/>
      <c r="AE291" s="131"/>
      <c r="AF291" s="131"/>
      <c r="AG291" s="131"/>
      <c r="AH291" s="131"/>
      <c r="AI291" s="131"/>
      <c r="AJ291" s="131"/>
      <c r="AK291" s="131"/>
      <c r="AL291" s="131"/>
      <c r="AM291" s="131"/>
      <c r="AN291" s="131"/>
      <c r="AO291" s="131"/>
      <c r="AP291" s="131"/>
      <c r="AQ291" s="131"/>
      <c r="AR291" s="131"/>
      <c r="AS291" s="131"/>
      <c r="AT291" s="131"/>
      <c r="AU291" s="131"/>
      <c r="AV291" s="131"/>
      <c r="AW291" s="131"/>
      <c r="AX291" s="131"/>
    </row>
    <row r="292" spans="1:50" s="177" customFormat="1" ht="13.8" hidden="1" customHeight="1" x14ac:dyDescent="0.25">
      <c r="A292" s="131"/>
      <c r="B292" s="186"/>
      <c r="C292" s="187"/>
      <c r="D292" s="187"/>
      <c r="E292" s="187"/>
      <c r="F292" s="188"/>
      <c r="G292" s="62"/>
      <c r="H292" s="63"/>
      <c r="I292" s="64"/>
      <c r="J292" s="65"/>
      <c r="K292" s="176"/>
      <c r="L292" s="131"/>
      <c r="M292" s="129"/>
      <c r="N292" s="129"/>
      <c r="O292" s="129"/>
      <c r="P292" s="129"/>
      <c r="Q292" s="129"/>
      <c r="R292" s="129"/>
      <c r="S292" s="129"/>
      <c r="T292" s="129"/>
      <c r="U292" s="129"/>
      <c r="V292" s="129"/>
      <c r="W292" s="129"/>
      <c r="X292" s="129"/>
      <c r="Y292" s="129"/>
      <c r="Z292" s="131"/>
      <c r="AA292" s="131"/>
      <c r="AB292" s="131"/>
      <c r="AC292" s="131"/>
      <c r="AD292" s="131"/>
      <c r="AE292" s="131"/>
      <c r="AF292" s="131"/>
      <c r="AG292" s="131"/>
      <c r="AH292" s="131"/>
      <c r="AI292" s="131"/>
      <c r="AJ292" s="131"/>
      <c r="AK292" s="131"/>
      <c r="AL292" s="131"/>
      <c r="AM292" s="131"/>
      <c r="AN292" s="131"/>
      <c r="AO292" s="131"/>
      <c r="AP292" s="131"/>
      <c r="AQ292" s="131"/>
      <c r="AR292" s="131"/>
      <c r="AS292" s="131"/>
      <c r="AT292" s="131"/>
      <c r="AU292" s="131"/>
      <c r="AV292" s="131"/>
      <c r="AW292" s="131"/>
      <c r="AX292" s="131"/>
    </row>
    <row r="293" spans="1:50" s="177" customFormat="1" ht="13.8" hidden="1" customHeight="1" x14ac:dyDescent="0.25">
      <c r="A293" s="131"/>
      <c r="B293" s="189"/>
      <c r="C293" s="190"/>
      <c r="D293" s="190"/>
      <c r="E293" s="190"/>
      <c r="F293" s="191"/>
      <c r="G293" s="66"/>
      <c r="H293" s="67"/>
      <c r="I293" s="63"/>
      <c r="J293" s="68"/>
      <c r="K293" s="176"/>
      <c r="L293" s="131"/>
      <c r="M293" s="129"/>
      <c r="N293" s="129"/>
      <c r="O293" s="129"/>
      <c r="P293" s="129"/>
      <c r="Q293" s="129"/>
      <c r="R293" s="129"/>
      <c r="S293" s="129"/>
      <c r="T293" s="129"/>
      <c r="U293" s="129"/>
      <c r="V293" s="129"/>
      <c r="W293" s="129"/>
      <c r="X293" s="129"/>
      <c r="Y293" s="129"/>
      <c r="Z293" s="131"/>
      <c r="AA293" s="131"/>
      <c r="AB293" s="131"/>
      <c r="AC293" s="131"/>
      <c r="AD293" s="131"/>
      <c r="AE293" s="131"/>
      <c r="AF293" s="131"/>
      <c r="AG293" s="131"/>
      <c r="AH293" s="131"/>
      <c r="AI293" s="131"/>
      <c r="AJ293" s="131"/>
      <c r="AK293" s="131"/>
      <c r="AL293" s="131"/>
      <c r="AM293" s="131"/>
      <c r="AN293" s="131"/>
      <c r="AO293" s="131"/>
      <c r="AP293" s="131"/>
      <c r="AQ293" s="131"/>
      <c r="AR293" s="131"/>
      <c r="AS293" s="131"/>
      <c r="AT293" s="131"/>
      <c r="AU293" s="131"/>
      <c r="AV293" s="131"/>
      <c r="AW293" s="131"/>
      <c r="AX293" s="131"/>
    </row>
    <row r="294" spans="1:50" s="177" customFormat="1" ht="13.8" hidden="1" customHeight="1" x14ac:dyDescent="0.25">
      <c r="A294" s="131"/>
      <c r="B294" s="189"/>
      <c r="C294" s="190"/>
      <c r="D294" s="190"/>
      <c r="E294" s="190"/>
      <c r="F294" s="191"/>
      <c r="G294" s="66"/>
      <c r="H294" s="67"/>
      <c r="I294" s="67"/>
      <c r="J294" s="68"/>
      <c r="K294" s="176"/>
      <c r="L294" s="131"/>
      <c r="M294" s="129"/>
      <c r="N294" s="129"/>
      <c r="O294" s="129"/>
      <c r="P294" s="129"/>
      <c r="Q294" s="129"/>
      <c r="R294" s="129"/>
      <c r="S294" s="129"/>
      <c r="T294" s="129"/>
      <c r="U294" s="129"/>
      <c r="V294" s="129"/>
      <c r="W294" s="129"/>
      <c r="X294" s="129"/>
      <c r="Y294" s="129"/>
      <c r="Z294" s="131"/>
      <c r="AA294" s="131"/>
      <c r="AB294" s="131"/>
      <c r="AC294" s="131"/>
      <c r="AD294" s="131"/>
      <c r="AE294" s="131"/>
      <c r="AF294" s="131"/>
      <c r="AG294" s="131"/>
      <c r="AH294" s="131"/>
      <c r="AI294" s="131"/>
      <c r="AJ294" s="131"/>
      <c r="AK294" s="131"/>
      <c r="AL294" s="131"/>
      <c r="AM294" s="131"/>
      <c r="AN294" s="131"/>
      <c r="AO294" s="131"/>
      <c r="AP294" s="131"/>
      <c r="AQ294" s="131"/>
      <c r="AR294" s="131"/>
      <c r="AS294" s="131"/>
      <c r="AT294" s="131"/>
      <c r="AU294" s="131"/>
      <c r="AV294" s="131"/>
      <c r="AW294" s="131"/>
      <c r="AX294" s="131"/>
    </row>
    <row r="295" spans="1:50" s="177" customFormat="1" ht="13.8" hidden="1" customHeight="1" thickBot="1" x14ac:dyDescent="0.3">
      <c r="A295" s="131"/>
      <c r="B295" s="192"/>
      <c r="C295" s="193"/>
      <c r="D295" s="193"/>
      <c r="E295" s="193"/>
      <c r="F295" s="194"/>
      <c r="G295" s="69"/>
      <c r="H295" s="70"/>
      <c r="I295" s="70"/>
      <c r="J295" s="71"/>
      <c r="K295" s="176"/>
      <c r="L295" s="131"/>
      <c r="M295" s="129"/>
      <c r="N295" s="129"/>
      <c r="O295" s="129"/>
      <c r="P295" s="129"/>
      <c r="Q295" s="129"/>
      <c r="R295" s="129"/>
      <c r="S295" s="129"/>
      <c r="T295" s="129"/>
      <c r="U295" s="129"/>
      <c r="V295" s="129"/>
      <c r="W295" s="129"/>
      <c r="X295" s="129"/>
      <c r="Y295" s="129"/>
      <c r="Z295" s="131"/>
      <c r="AA295" s="131"/>
      <c r="AB295" s="131"/>
      <c r="AC295" s="131"/>
      <c r="AD295" s="131"/>
      <c r="AE295" s="131"/>
      <c r="AF295" s="131"/>
      <c r="AG295" s="131"/>
      <c r="AH295" s="131"/>
      <c r="AI295" s="131"/>
      <c r="AJ295" s="131"/>
      <c r="AK295" s="131"/>
      <c r="AL295" s="131"/>
      <c r="AM295" s="131"/>
      <c r="AN295" s="131"/>
      <c r="AO295" s="131"/>
      <c r="AP295" s="131"/>
      <c r="AQ295" s="131"/>
      <c r="AR295" s="131"/>
      <c r="AS295" s="131"/>
      <c r="AT295" s="131"/>
      <c r="AU295" s="131"/>
      <c r="AV295" s="131"/>
      <c r="AW295" s="131"/>
      <c r="AX295" s="131"/>
    </row>
    <row r="296" spans="1:50" s="177" customFormat="1" ht="13.8" hidden="1" customHeight="1" x14ac:dyDescent="0.25">
      <c r="A296" s="131"/>
      <c r="B296" s="183">
        <f>B291+1</f>
        <v>58</v>
      </c>
      <c r="C296" s="184">
        <f>C291+F296</f>
        <v>-9610</v>
      </c>
      <c r="D296" s="57"/>
      <c r="E296" s="58"/>
      <c r="F296" s="185">
        <f>SUM(G297:G300)</f>
        <v>0</v>
      </c>
      <c r="G296" s="59"/>
      <c r="H296" s="60"/>
      <c r="I296" s="60"/>
      <c r="J296" s="61"/>
      <c r="K296" s="176"/>
      <c r="L296" s="131"/>
      <c r="M296" s="129"/>
      <c r="N296" s="129"/>
      <c r="O296" s="129"/>
      <c r="P296" s="129"/>
      <c r="Q296" s="129"/>
      <c r="R296" s="129"/>
      <c r="S296" s="129"/>
      <c r="T296" s="129"/>
      <c r="U296" s="129"/>
      <c r="V296" s="129"/>
      <c r="W296" s="129"/>
      <c r="X296" s="129"/>
      <c r="Y296" s="129"/>
      <c r="Z296" s="131"/>
      <c r="AA296" s="131"/>
      <c r="AB296" s="131"/>
      <c r="AC296" s="131"/>
      <c r="AD296" s="131"/>
      <c r="AE296" s="131"/>
      <c r="AF296" s="131"/>
      <c r="AG296" s="131"/>
      <c r="AH296" s="131"/>
      <c r="AI296" s="131"/>
      <c r="AJ296" s="131"/>
      <c r="AK296" s="131"/>
      <c r="AL296" s="131"/>
      <c r="AM296" s="131"/>
      <c r="AN296" s="131"/>
      <c r="AO296" s="131"/>
      <c r="AP296" s="131"/>
      <c r="AQ296" s="131"/>
      <c r="AR296" s="131"/>
      <c r="AS296" s="131"/>
      <c r="AT296" s="131"/>
      <c r="AU296" s="131"/>
      <c r="AV296" s="131"/>
      <c r="AW296" s="131"/>
      <c r="AX296" s="131"/>
    </row>
    <row r="297" spans="1:50" s="177" customFormat="1" ht="13.8" hidden="1" customHeight="1" x14ac:dyDescent="0.25">
      <c r="A297" s="131"/>
      <c r="B297" s="186"/>
      <c r="C297" s="187"/>
      <c r="D297" s="187"/>
      <c r="E297" s="187"/>
      <c r="F297" s="188"/>
      <c r="G297" s="62"/>
      <c r="H297" s="63"/>
      <c r="I297" s="64"/>
      <c r="J297" s="65"/>
      <c r="K297" s="176"/>
      <c r="L297" s="131"/>
      <c r="M297" s="129"/>
      <c r="N297" s="129"/>
      <c r="O297" s="129"/>
      <c r="P297" s="129"/>
      <c r="Q297" s="129"/>
      <c r="R297" s="129"/>
      <c r="S297" s="129"/>
      <c r="T297" s="129"/>
      <c r="U297" s="129"/>
      <c r="V297" s="129"/>
      <c r="W297" s="129"/>
      <c r="X297" s="129"/>
      <c r="Y297" s="129"/>
      <c r="Z297" s="131"/>
      <c r="AA297" s="131"/>
      <c r="AB297" s="131"/>
      <c r="AC297" s="131"/>
      <c r="AD297" s="131"/>
      <c r="AE297" s="131"/>
      <c r="AF297" s="131"/>
      <c r="AG297" s="131"/>
      <c r="AH297" s="131"/>
      <c r="AI297" s="131"/>
      <c r="AJ297" s="131"/>
      <c r="AK297" s="131"/>
      <c r="AL297" s="131"/>
      <c r="AM297" s="131"/>
      <c r="AN297" s="131"/>
      <c r="AO297" s="131"/>
      <c r="AP297" s="131"/>
      <c r="AQ297" s="131"/>
      <c r="AR297" s="131"/>
      <c r="AS297" s="131"/>
      <c r="AT297" s="131"/>
      <c r="AU297" s="131"/>
      <c r="AV297" s="131"/>
      <c r="AW297" s="131"/>
      <c r="AX297" s="131"/>
    </row>
    <row r="298" spans="1:50" s="177" customFormat="1" ht="13.8" hidden="1" customHeight="1" x14ac:dyDescent="0.25">
      <c r="A298" s="131"/>
      <c r="B298" s="189"/>
      <c r="C298" s="190"/>
      <c r="D298" s="190"/>
      <c r="E298" s="190"/>
      <c r="F298" s="191"/>
      <c r="G298" s="66"/>
      <c r="H298" s="67"/>
      <c r="I298" s="63"/>
      <c r="J298" s="68"/>
      <c r="K298" s="176"/>
      <c r="L298" s="131"/>
      <c r="M298" s="129"/>
      <c r="N298" s="129"/>
      <c r="O298" s="129"/>
      <c r="P298" s="129"/>
      <c r="Q298" s="129"/>
      <c r="R298" s="129"/>
      <c r="S298" s="129"/>
      <c r="T298" s="129"/>
      <c r="U298" s="129"/>
      <c r="V298" s="129"/>
      <c r="W298" s="129"/>
      <c r="X298" s="129"/>
      <c r="Y298" s="129"/>
      <c r="Z298" s="131"/>
      <c r="AA298" s="131"/>
      <c r="AB298" s="131"/>
      <c r="AC298" s="131"/>
      <c r="AD298" s="131"/>
      <c r="AE298" s="131"/>
      <c r="AF298" s="131"/>
      <c r="AG298" s="131"/>
      <c r="AH298" s="131"/>
      <c r="AI298" s="131"/>
      <c r="AJ298" s="131"/>
      <c r="AK298" s="131"/>
      <c r="AL298" s="131"/>
      <c r="AM298" s="131"/>
      <c r="AN298" s="131"/>
      <c r="AO298" s="131"/>
      <c r="AP298" s="131"/>
      <c r="AQ298" s="131"/>
      <c r="AR298" s="131"/>
      <c r="AS298" s="131"/>
      <c r="AT298" s="131"/>
      <c r="AU298" s="131"/>
      <c r="AV298" s="131"/>
      <c r="AW298" s="131"/>
      <c r="AX298" s="131"/>
    </row>
    <row r="299" spans="1:50" s="177" customFormat="1" ht="13.8" hidden="1" customHeight="1" x14ac:dyDescent="0.25">
      <c r="A299" s="131"/>
      <c r="B299" s="189"/>
      <c r="C299" s="190"/>
      <c r="D299" s="190"/>
      <c r="E299" s="190"/>
      <c r="F299" s="191"/>
      <c r="G299" s="66"/>
      <c r="H299" s="67"/>
      <c r="I299" s="67"/>
      <c r="J299" s="68"/>
      <c r="K299" s="176"/>
      <c r="L299" s="131"/>
      <c r="M299" s="129"/>
      <c r="N299" s="129"/>
      <c r="O299" s="129"/>
      <c r="P299" s="129"/>
      <c r="Q299" s="129"/>
      <c r="R299" s="129"/>
      <c r="S299" s="129"/>
      <c r="T299" s="129"/>
      <c r="U299" s="129"/>
      <c r="V299" s="129"/>
      <c r="W299" s="129"/>
      <c r="X299" s="129"/>
      <c r="Y299" s="129"/>
      <c r="Z299" s="131"/>
      <c r="AA299" s="131"/>
      <c r="AB299" s="131"/>
      <c r="AC299" s="131"/>
      <c r="AD299" s="131"/>
      <c r="AE299" s="131"/>
      <c r="AF299" s="131"/>
      <c r="AG299" s="131"/>
      <c r="AH299" s="131"/>
      <c r="AI299" s="131"/>
      <c r="AJ299" s="131"/>
      <c r="AK299" s="131"/>
      <c r="AL299" s="131"/>
      <c r="AM299" s="131"/>
      <c r="AN299" s="131"/>
      <c r="AO299" s="131"/>
      <c r="AP299" s="131"/>
      <c r="AQ299" s="131"/>
      <c r="AR299" s="131"/>
      <c r="AS299" s="131"/>
      <c r="AT299" s="131"/>
      <c r="AU299" s="131"/>
      <c r="AV299" s="131"/>
      <c r="AW299" s="131"/>
      <c r="AX299" s="131"/>
    </row>
    <row r="300" spans="1:50" s="177" customFormat="1" ht="13.8" hidden="1" customHeight="1" thickBot="1" x14ac:dyDescent="0.3">
      <c r="A300" s="131"/>
      <c r="B300" s="192"/>
      <c r="C300" s="193"/>
      <c r="D300" s="193"/>
      <c r="E300" s="193"/>
      <c r="F300" s="194"/>
      <c r="G300" s="69"/>
      <c r="H300" s="70"/>
      <c r="I300" s="70"/>
      <c r="J300" s="71"/>
      <c r="K300" s="176"/>
      <c r="L300" s="131"/>
      <c r="M300" s="129"/>
      <c r="N300" s="129"/>
      <c r="O300" s="129"/>
      <c r="P300" s="129"/>
      <c r="Q300" s="129"/>
      <c r="R300" s="129"/>
      <c r="S300" s="129"/>
      <c r="T300" s="129"/>
      <c r="U300" s="129"/>
      <c r="V300" s="129"/>
      <c r="W300" s="129"/>
      <c r="X300" s="129"/>
      <c r="Y300" s="129"/>
      <c r="Z300" s="131"/>
      <c r="AA300" s="131"/>
      <c r="AB300" s="131"/>
      <c r="AC300" s="131"/>
      <c r="AD300" s="131"/>
      <c r="AE300" s="131"/>
      <c r="AF300" s="131"/>
      <c r="AG300" s="131"/>
      <c r="AH300" s="131"/>
      <c r="AI300" s="131"/>
      <c r="AJ300" s="131"/>
      <c r="AK300" s="131"/>
      <c r="AL300" s="131"/>
      <c r="AM300" s="131"/>
      <c r="AN300" s="131"/>
      <c r="AO300" s="131"/>
      <c r="AP300" s="131"/>
      <c r="AQ300" s="131"/>
      <c r="AR300" s="131"/>
      <c r="AS300" s="131"/>
      <c r="AT300" s="131"/>
      <c r="AU300" s="131"/>
      <c r="AV300" s="131"/>
      <c r="AW300" s="131"/>
      <c r="AX300" s="131"/>
    </row>
    <row r="301" spans="1:50" s="177" customFormat="1" ht="13.8" hidden="1" customHeight="1" x14ac:dyDescent="0.25">
      <c r="A301" s="131"/>
      <c r="B301" s="183">
        <f>B296+1</f>
        <v>59</v>
      </c>
      <c r="C301" s="184">
        <f>C296+F301</f>
        <v>-9610</v>
      </c>
      <c r="D301" s="57"/>
      <c r="E301" s="58"/>
      <c r="F301" s="185">
        <f>SUM(G302:G305)</f>
        <v>0</v>
      </c>
      <c r="G301" s="59"/>
      <c r="H301" s="60"/>
      <c r="I301" s="60"/>
      <c r="J301" s="61"/>
      <c r="K301" s="176"/>
      <c r="L301" s="131"/>
      <c r="M301" s="129"/>
      <c r="N301" s="129"/>
      <c r="O301" s="129"/>
      <c r="P301" s="129"/>
      <c r="Q301" s="129"/>
      <c r="R301" s="129"/>
      <c r="S301" s="129"/>
      <c r="T301" s="129"/>
      <c r="U301" s="129"/>
      <c r="V301" s="129"/>
      <c r="W301" s="129"/>
      <c r="X301" s="129"/>
      <c r="Y301" s="129"/>
      <c r="Z301" s="131"/>
      <c r="AA301" s="131"/>
      <c r="AB301" s="131"/>
      <c r="AC301" s="131"/>
      <c r="AD301" s="131"/>
      <c r="AE301" s="131"/>
      <c r="AF301" s="131"/>
      <c r="AG301" s="131"/>
      <c r="AH301" s="131"/>
      <c r="AI301" s="131"/>
      <c r="AJ301" s="131"/>
      <c r="AK301" s="131"/>
      <c r="AL301" s="131"/>
      <c r="AM301" s="131"/>
      <c r="AN301" s="131"/>
      <c r="AO301" s="131"/>
      <c r="AP301" s="131"/>
      <c r="AQ301" s="131"/>
      <c r="AR301" s="131"/>
      <c r="AS301" s="131"/>
      <c r="AT301" s="131"/>
      <c r="AU301" s="131"/>
      <c r="AV301" s="131"/>
      <c r="AW301" s="131"/>
      <c r="AX301" s="131"/>
    </row>
    <row r="302" spans="1:50" s="177" customFormat="1" ht="13.8" hidden="1" customHeight="1" x14ac:dyDescent="0.25">
      <c r="A302" s="131"/>
      <c r="B302" s="186"/>
      <c r="C302" s="187"/>
      <c r="D302" s="187"/>
      <c r="E302" s="187"/>
      <c r="F302" s="188"/>
      <c r="G302" s="62"/>
      <c r="H302" s="63"/>
      <c r="I302" s="64"/>
      <c r="J302" s="65"/>
      <c r="K302" s="176"/>
      <c r="L302" s="131"/>
      <c r="M302" s="129"/>
      <c r="N302" s="129"/>
      <c r="O302" s="129"/>
      <c r="P302" s="129"/>
      <c r="Q302" s="129"/>
      <c r="R302" s="129"/>
      <c r="S302" s="129"/>
      <c r="T302" s="129"/>
      <c r="U302" s="129"/>
      <c r="V302" s="129"/>
      <c r="W302" s="129"/>
      <c r="X302" s="129"/>
      <c r="Y302" s="129"/>
      <c r="Z302" s="131"/>
      <c r="AA302" s="131"/>
      <c r="AB302" s="131"/>
      <c r="AC302" s="131"/>
      <c r="AD302" s="131"/>
      <c r="AE302" s="131"/>
      <c r="AF302" s="131"/>
      <c r="AG302" s="131"/>
      <c r="AH302" s="131"/>
      <c r="AI302" s="131"/>
      <c r="AJ302" s="131"/>
      <c r="AK302" s="131"/>
      <c r="AL302" s="131"/>
      <c r="AM302" s="131"/>
      <c r="AN302" s="131"/>
      <c r="AO302" s="131"/>
      <c r="AP302" s="131"/>
      <c r="AQ302" s="131"/>
      <c r="AR302" s="131"/>
      <c r="AS302" s="131"/>
      <c r="AT302" s="131"/>
      <c r="AU302" s="131"/>
      <c r="AV302" s="131"/>
      <c r="AW302" s="131"/>
      <c r="AX302" s="131"/>
    </row>
    <row r="303" spans="1:50" s="177" customFormat="1" ht="13.8" hidden="1" customHeight="1" x14ac:dyDescent="0.25">
      <c r="A303" s="131"/>
      <c r="B303" s="189"/>
      <c r="C303" s="190"/>
      <c r="D303" s="190"/>
      <c r="E303" s="190"/>
      <c r="F303" s="191"/>
      <c r="G303" s="66"/>
      <c r="H303" s="67"/>
      <c r="I303" s="63"/>
      <c r="J303" s="68"/>
      <c r="K303" s="176"/>
      <c r="L303" s="131"/>
      <c r="M303" s="129"/>
      <c r="N303" s="129"/>
      <c r="O303" s="129"/>
      <c r="P303" s="129"/>
      <c r="Q303" s="129"/>
      <c r="R303" s="129"/>
      <c r="S303" s="129"/>
      <c r="T303" s="129"/>
      <c r="U303" s="129"/>
      <c r="V303" s="129"/>
      <c r="W303" s="129"/>
      <c r="X303" s="129"/>
      <c r="Y303" s="129"/>
      <c r="Z303" s="131"/>
      <c r="AA303" s="131"/>
      <c r="AB303" s="131"/>
      <c r="AC303" s="131"/>
      <c r="AD303" s="131"/>
      <c r="AE303" s="131"/>
      <c r="AF303" s="131"/>
      <c r="AG303" s="131"/>
      <c r="AH303" s="131"/>
      <c r="AI303" s="131"/>
      <c r="AJ303" s="131"/>
      <c r="AK303" s="131"/>
      <c r="AL303" s="131"/>
      <c r="AM303" s="131"/>
      <c r="AN303" s="131"/>
      <c r="AO303" s="131"/>
      <c r="AP303" s="131"/>
      <c r="AQ303" s="131"/>
      <c r="AR303" s="131"/>
      <c r="AS303" s="131"/>
      <c r="AT303" s="131"/>
      <c r="AU303" s="131"/>
      <c r="AV303" s="131"/>
      <c r="AW303" s="131"/>
      <c r="AX303" s="131"/>
    </row>
    <row r="304" spans="1:50" s="177" customFormat="1" ht="13.8" hidden="1" customHeight="1" x14ac:dyDescent="0.25">
      <c r="A304" s="131"/>
      <c r="B304" s="189"/>
      <c r="C304" s="190"/>
      <c r="D304" s="190"/>
      <c r="E304" s="190"/>
      <c r="F304" s="191"/>
      <c r="G304" s="66"/>
      <c r="H304" s="67"/>
      <c r="I304" s="67"/>
      <c r="J304" s="68"/>
      <c r="K304" s="176"/>
      <c r="L304" s="131"/>
      <c r="M304" s="129"/>
      <c r="N304" s="129"/>
      <c r="O304" s="129"/>
      <c r="P304" s="129"/>
      <c r="Q304" s="129"/>
      <c r="R304" s="129"/>
      <c r="S304" s="129"/>
      <c r="T304" s="129"/>
      <c r="U304" s="129"/>
      <c r="V304" s="129"/>
      <c r="W304" s="129"/>
      <c r="X304" s="129"/>
      <c r="Y304" s="129"/>
      <c r="Z304" s="131"/>
      <c r="AA304" s="131"/>
      <c r="AB304" s="131"/>
      <c r="AC304" s="131"/>
      <c r="AD304" s="131"/>
      <c r="AE304" s="131"/>
      <c r="AF304" s="131"/>
      <c r="AG304" s="131"/>
      <c r="AH304" s="131"/>
      <c r="AI304" s="131"/>
      <c r="AJ304" s="131"/>
      <c r="AK304" s="131"/>
      <c r="AL304" s="131"/>
      <c r="AM304" s="131"/>
      <c r="AN304" s="131"/>
      <c r="AO304" s="131"/>
      <c r="AP304" s="131"/>
      <c r="AQ304" s="131"/>
      <c r="AR304" s="131"/>
      <c r="AS304" s="131"/>
      <c r="AT304" s="131"/>
      <c r="AU304" s="131"/>
      <c r="AV304" s="131"/>
      <c r="AW304" s="131"/>
      <c r="AX304" s="131"/>
    </row>
    <row r="305" spans="1:50" s="177" customFormat="1" ht="13.8" hidden="1" customHeight="1" thickBot="1" x14ac:dyDescent="0.3">
      <c r="A305" s="131"/>
      <c r="B305" s="192"/>
      <c r="C305" s="193"/>
      <c r="D305" s="193"/>
      <c r="E305" s="193"/>
      <c r="F305" s="194"/>
      <c r="G305" s="69"/>
      <c r="H305" s="70"/>
      <c r="I305" s="70"/>
      <c r="J305" s="71"/>
      <c r="K305" s="176"/>
      <c r="L305" s="131"/>
      <c r="M305" s="129"/>
      <c r="N305" s="129"/>
      <c r="O305" s="129"/>
      <c r="P305" s="129"/>
      <c r="Q305" s="129"/>
      <c r="R305" s="129"/>
      <c r="S305" s="129"/>
      <c r="T305" s="129"/>
      <c r="U305" s="129"/>
      <c r="V305" s="129"/>
      <c r="W305" s="129"/>
      <c r="X305" s="129"/>
      <c r="Y305" s="129"/>
      <c r="Z305" s="131"/>
      <c r="AA305" s="131"/>
      <c r="AB305" s="131"/>
      <c r="AC305" s="131"/>
      <c r="AD305" s="131"/>
      <c r="AE305" s="131"/>
      <c r="AF305" s="131"/>
      <c r="AG305" s="131"/>
      <c r="AH305" s="131"/>
      <c r="AI305" s="131"/>
      <c r="AJ305" s="131"/>
      <c r="AK305" s="131"/>
      <c r="AL305" s="131"/>
      <c r="AM305" s="131"/>
      <c r="AN305" s="131"/>
      <c r="AO305" s="131"/>
      <c r="AP305" s="131"/>
      <c r="AQ305" s="131"/>
      <c r="AR305" s="131"/>
      <c r="AS305" s="131"/>
      <c r="AT305" s="131"/>
      <c r="AU305" s="131"/>
      <c r="AV305" s="131"/>
      <c r="AW305" s="131"/>
      <c r="AX305" s="131"/>
    </row>
    <row r="306" spans="1:50" s="177" customFormat="1" ht="13.8" hidden="1" customHeight="1" x14ac:dyDescent="0.25">
      <c r="A306" s="131"/>
      <c r="B306" s="183">
        <f>B301+1</f>
        <v>60</v>
      </c>
      <c r="C306" s="184">
        <f>C301+F306</f>
        <v>-9610</v>
      </c>
      <c r="D306" s="57"/>
      <c r="E306" s="58"/>
      <c r="F306" s="185">
        <f>SUM(G307:G310)</f>
        <v>0</v>
      </c>
      <c r="G306" s="59"/>
      <c r="H306" s="60"/>
      <c r="I306" s="60"/>
      <c r="J306" s="61"/>
      <c r="K306" s="176"/>
      <c r="L306" s="131"/>
      <c r="M306" s="129"/>
      <c r="N306" s="129"/>
      <c r="O306" s="129"/>
      <c r="P306" s="129"/>
      <c r="Q306" s="129"/>
      <c r="R306" s="129"/>
      <c r="S306" s="129"/>
      <c r="T306" s="129"/>
      <c r="U306" s="129"/>
      <c r="V306" s="129"/>
      <c r="W306" s="129"/>
      <c r="X306" s="129"/>
      <c r="Y306" s="129"/>
      <c r="Z306" s="131"/>
      <c r="AA306" s="131"/>
      <c r="AB306" s="131"/>
      <c r="AC306" s="131"/>
      <c r="AD306" s="131"/>
      <c r="AE306" s="131"/>
      <c r="AF306" s="131"/>
      <c r="AG306" s="131"/>
      <c r="AH306" s="131"/>
      <c r="AI306" s="131"/>
      <c r="AJ306" s="131"/>
      <c r="AK306" s="131"/>
      <c r="AL306" s="131"/>
      <c r="AM306" s="131"/>
      <c r="AN306" s="131"/>
      <c r="AO306" s="131"/>
      <c r="AP306" s="131"/>
      <c r="AQ306" s="131"/>
      <c r="AR306" s="131"/>
      <c r="AS306" s="131"/>
      <c r="AT306" s="131"/>
      <c r="AU306" s="131"/>
      <c r="AV306" s="131"/>
      <c r="AW306" s="131"/>
      <c r="AX306" s="131"/>
    </row>
    <row r="307" spans="1:50" s="177" customFormat="1" ht="13.8" hidden="1" customHeight="1" x14ac:dyDescent="0.25">
      <c r="A307" s="131"/>
      <c r="B307" s="186"/>
      <c r="C307" s="187"/>
      <c r="D307" s="187"/>
      <c r="E307" s="187"/>
      <c r="F307" s="188"/>
      <c r="G307" s="62"/>
      <c r="H307" s="63"/>
      <c r="I307" s="64"/>
      <c r="J307" s="65"/>
      <c r="K307" s="176"/>
      <c r="L307" s="131"/>
      <c r="M307" s="129"/>
      <c r="N307" s="129"/>
      <c r="O307" s="129"/>
      <c r="P307" s="129"/>
      <c r="Q307" s="129"/>
      <c r="R307" s="129"/>
      <c r="S307" s="129"/>
      <c r="T307" s="129"/>
      <c r="U307" s="129"/>
      <c r="V307" s="129"/>
      <c r="W307" s="129"/>
      <c r="X307" s="129"/>
      <c r="Y307" s="129"/>
      <c r="Z307" s="131"/>
      <c r="AA307" s="131"/>
      <c r="AB307" s="131"/>
      <c r="AC307" s="131"/>
      <c r="AD307" s="131"/>
      <c r="AE307" s="131"/>
      <c r="AF307" s="131"/>
      <c r="AG307" s="131"/>
      <c r="AH307" s="131"/>
      <c r="AI307" s="131"/>
      <c r="AJ307" s="131"/>
      <c r="AK307" s="131"/>
      <c r="AL307" s="131"/>
      <c r="AM307" s="131"/>
      <c r="AN307" s="131"/>
      <c r="AO307" s="131"/>
      <c r="AP307" s="131"/>
      <c r="AQ307" s="131"/>
      <c r="AR307" s="131"/>
      <c r="AS307" s="131"/>
      <c r="AT307" s="131"/>
      <c r="AU307" s="131"/>
      <c r="AV307" s="131"/>
      <c r="AW307" s="131"/>
      <c r="AX307" s="131"/>
    </row>
    <row r="308" spans="1:50" s="177" customFormat="1" ht="13.8" hidden="1" customHeight="1" x14ac:dyDescent="0.25">
      <c r="A308" s="131"/>
      <c r="B308" s="189"/>
      <c r="C308" s="190"/>
      <c r="D308" s="190"/>
      <c r="E308" s="190"/>
      <c r="F308" s="191"/>
      <c r="G308" s="66"/>
      <c r="H308" s="67"/>
      <c r="I308" s="63"/>
      <c r="J308" s="68"/>
      <c r="K308" s="176"/>
      <c r="L308" s="131"/>
      <c r="M308" s="129"/>
      <c r="N308" s="129"/>
      <c r="O308" s="129"/>
      <c r="P308" s="129"/>
      <c r="Q308" s="129"/>
      <c r="R308" s="129"/>
      <c r="S308" s="129"/>
      <c r="T308" s="129"/>
      <c r="U308" s="129"/>
      <c r="V308" s="129"/>
      <c r="W308" s="129"/>
      <c r="X308" s="129"/>
      <c r="Y308" s="129"/>
      <c r="Z308" s="131"/>
      <c r="AA308" s="131"/>
      <c r="AB308" s="131"/>
      <c r="AC308" s="131"/>
      <c r="AD308" s="131"/>
      <c r="AE308" s="131"/>
      <c r="AF308" s="131"/>
      <c r="AG308" s="131"/>
      <c r="AH308" s="131"/>
      <c r="AI308" s="131"/>
      <c r="AJ308" s="131"/>
      <c r="AK308" s="131"/>
      <c r="AL308" s="131"/>
      <c r="AM308" s="131"/>
      <c r="AN308" s="131"/>
      <c r="AO308" s="131"/>
      <c r="AP308" s="131"/>
      <c r="AQ308" s="131"/>
      <c r="AR308" s="131"/>
      <c r="AS308" s="131"/>
      <c r="AT308" s="131"/>
      <c r="AU308" s="131"/>
      <c r="AV308" s="131"/>
      <c r="AW308" s="131"/>
      <c r="AX308" s="131"/>
    </row>
    <row r="309" spans="1:50" s="177" customFormat="1" ht="13.8" hidden="1" customHeight="1" x14ac:dyDescent="0.25">
      <c r="A309" s="131"/>
      <c r="B309" s="189"/>
      <c r="C309" s="190"/>
      <c r="D309" s="190"/>
      <c r="E309" s="190"/>
      <c r="F309" s="191"/>
      <c r="G309" s="66"/>
      <c r="H309" s="67"/>
      <c r="I309" s="67"/>
      <c r="J309" s="68"/>
      <c r="K309" s="176"/>
      <c r="L309" s="131"/>
      <c r="M309" s="129"/>
      <c r="N309" s="129"/>
      <c r="O309" s="129"/>
      <c r="P309" s="129"/>
      <c r="Q309" s="129"/>
      <c r="R309" s="129"/>
      <c r="S309" s="129"/>
      <c r="T309" s="129"/>
      <c r="U309" s="129"/>
      <c r="V309" s="129"/>
      <c r="W309" s="129"/>
      <c r="X309" s="129"/>
      <c r="Y309" s="129"/>
      <c r="Z309" s="131"/>
      <c r="AA309" s="131"/>
      <c r="AB309" s="131"/>
      <c r="AC309" s="131"/>
      <c r="AD309" s="131"/>
      <c r="AE309" s="131"/>
      <c r="AF309" s="131"/>
      <c r="AG309" s="131"/>
      <c r="AH309" s="131"/>
      <c r="AI309" s="131"/>
      <c r="AJ309" s="131"/>
      <c r="AK309" s="131"/>
      <c r="AL309" s="131"/>
      <c r="AM309" s="131"/>
      <c r="AN309" s="131"/>
      <c r="AO309" s="131"/>
      <c r="AP309" s="131"/>
      <c r="AQ309" s="131"/>
      <c r="AR309" s="131"/>
      <c r="AS309" s="131"/>
      <c r="AT309" s="131"/>
      <c r="AU309" s="131"/>
      <c r="AV309" s="131"/>
      <c r="AW309" s="131"/>
      <c r="AX309" s="131"/>
    </row>
    <row r="310" spans="1:50" s="177" customFormat="1" ht="13.8" hidden="1" customHeight="1" thickBot="1" x14ac:dyDescent="0.3">
      <c r="A310" s="131"/>
      <c r="B310" s="192"/>
      <c r="C310" s="193"/>
      <c r="D310" s="193"/>
      <c r="E310" s="193"/>
      <c r="F310" s="194"/>
      <c r="G310" s="69"/>
      <c r="H310" s="70"/>
      <c r="I310" s="70"/>
      <c r="J310" s="71"/>
      <c r="K310" s="176"/>
      <c r="L310" s="131"/>
      <c r="M310" s="129"/>
      <c r="N310" s="129"/>
      <c r="O310" s="129"/>
      <c r="P310" s="129"/>
      <c r="Q310" s="129"/>
      <c r="R310" s="129"/>
      <c r="S310" s="129"/>
      <c r="T310" s="129"/>
      <c r="U310" s="129"/>
      <c r="V310" s="129"/>
      <c r="W310" s="129"/>
      <c r="X310" s="129"/>
      <c r="Y310" s="129"/>
      <c r="Z310" s="131"/>
      <c r="AA310" s="131"/>
      <c r="AB310" s="131"/>
      <c r="AC310" s="131"/>
      <c r="AD310" s="131"/>
      <c r="AE310" s="131"/>
      <c r="AF310" s="131"/>
      <c r="AG310" s="131"/>
      <c r="AH310" s="131"/>
      <c r="AI310" s="131"/>
      <c r="AJ310" s="131"/>
      <c r="AK310" s="131"/>
      <c r="AL310" s="131"/>
      <c r="AM310" s="131"/>
      <c r="AN310" s="131"/>
      <c r="AO310" s="131"/>
      <c r="AP310" s="131"/>
      <c r="AQ310" s="131"/>
      <c r="AR310" s="131"/>
      <c r="AS310" s="131"/>
      <c r="AT310" s="131"/>
      <c r="AU310" s="131"/>
      <c r="AV310" s="131"/>
      <c r="AW310" s="131"/>
      <c r="AX310" s="131"/>
    </row>
    <row r="311" spans="1:50" s="177" customFormat="1" ht="13.8" hidden="1" customHeight="1" x14ac:dyDescent="0.25">
      <c r="A311" s="131"/>
      <c r="B311" s="183">
        <f>B306+1</f>
        <v>61</v>
      </c>
      <c r="C311" s="184">
        <f>C306+F311</f>
        <v>-9610</v>
      </c>
      <c r="D311" s="57"/>
      <c r="E311" s="58"/>
      <c r="F311" s="185">
        <f>SUM(G312:G315)</f>
        <v>0</v>
      </c>
      <c r="G311" s="59"/>
      <c r="H311" s="60"/>
      <c r="I311" s="60"/>
      <c r="J311" s="61"/>
      <c r="K311" s="176"/>
      <c r="L311" s="131"/>
      <c r="M311" s="129"/>
      <c r="N311" s="129"/>
      <c r="O311" s="129"/>
      <c r="P311" s="129"/>
      <c r="Q311" s="129"/>
      <c r="R311" s="129"/>
      <c r="S311" s="129"/>
      <c r="T311" s="129"/>
      <c r="U311" s="129"/>
      <c r="V311" s="129"/>
      <c r="W311" s="129"/>
      <c r="X311" s="129"/>
      <c r="Y311" s="129"/>
      <c r="Z311" s="131"/>
      <c r="AA311" s="131"/>
      <c r="AB311" s="131"/>
      <c r="AC311" s="131"/>
      <c r="AD311" s="131"/>
      <c r="AE311" s="131"/>
      <c r="AF311" s="131"/>
      <c r="AG311" s="131"/>
      <c r="AH311" s="131"/>
      <c r="AI311" s="131"/>
      <c r="AJ311" s="131"/>
      <c r="AK311" s="131"/>
      <c r="AL311" s="131"/>
      <c r="AM311" s="131"/>
      <c r="AN311" s="131"/>
      <c r="AO311" s="131"/>
      <c r="AP311" s="131"/>
      <c r="AQ311" s="131"/>
      <c r="AR311" s="131"/>
      <c r="AS311" s="131"/>
      <c r="AT311" s="131"/>
      <c r="AU311" s="131"/>
      <c r="AV311" s="131"/>
      <c r="AW311" s="131"/>
      <c r="AX311" s="131"/>
    </row>
    <row r="312" spans="1:50" s="177" customFormat="1" ht="13.8" hidden="1" customHeight="1" x14ac:dyDescent="0.25">
      <c r="A312" s="131"/>
      <c r="B312" s="186"/>
      <c r="C312" s="187"/>
      <c r="D312" s="187"/>
      <c r="E312" s="187"/>
      <c r="F312" s="188"/>
      <c r="G312" s="62"/>
      <c r="H312" s="63"/>
      <c r="I312" s="64"/>
      <c r="J312" s="65"/>
      <c r="K312" s="176"/>
      <c r="L312" s="131"/>
      <c r="M312" s="129"/>
      <c r="N312" s="129"/>
      <c r="O312" s="129"/>
      <c r="P312" s="129"/>
      <c r="Q312" s="129"/>
      <c r="R312" s="129"/>
      <c r="S312" s="129"/>
      <c r="T312" s="129"/>
      <c r="U312" s="129"/>
      <c r="V312" s="129"/>
      <c r="W312" s="129"/>
      <c r="X312" s="129"/>
      <c r="Y312" s="129"/>
      <c r="Z312" s="131"/>
      <c r="AA312" s="131"/>
      <c r="AB312" s="131"/>
      <c r="AC312" s="131"/>
      <c r="AD312" s="131"/>
      <c r="AE312" s="131"/>
      <c r="AF312" s="131"/>
      <c r="AG312" s="131"/>
      <c r="AH312" s="131"/>
      <c r="AI312" s="131"/>
      <c r="AJ312" s="131"/>
      <c r="AK312" s="131"/>
      <c r="AL312" s="131"/>
      <c r="AM312" s="131"/>
      <c r="AN312" s="131"/>
      <c r="AO312" s="131"/>
      <c r="AP312" s="131"/>
      <c r="AQ312" s="131"/>
      <c r="AR312" s="131"/>
      <c r="AS312" s="131"/>
      <c r="AT312" s="131"/>
      <c r="AU312" s="131"/>
      <c r="AV312" s="131"/>
      <c r="AW312" s="131"/>
      <c r="AX312" s="131"/>
    </row>
    <row r="313" spans="1:50" s="177" customFormat="1" ht="13.8" hidden="1" customHeight="1" x14ac:dyDescent="0.25">
      <c r="A313" s="131"/>
      <c r="B313" s="189"/>
      <c r="C313" s="190"/>
      <c r="D313" s="190"/>
      <c r="E313" s="190"/>
      <c r="F313" s="191"/>
      <c r="G313" s="66"/>
      <c r="H313" s="67"/>
      <c r="I313" s="63"/>
      <c r="J313" s="68"/>
      <c r="K313" s="176"/>
      <c r="L313" s="131"/>
      <c r="M313" s="129"/>
      <c r="N313" s="129"/>
      <c r="O313" s="129"/>
      <c r="P313" s="129"/>
      <c r="Q313" s="129"/>
      <c r="R313" s="129"/>
      <c r="S313" s="129"/>
      <c r="T313" s="129"/>
      <c r="U313" s="129"/>
      <c r="V313" s="129"/>
      <c r="W313" s="129"/>
      <c r="X313" s="129"/>
      <c r="Y313" s="129"/>
      <c r="Z313" s="131"/>
      <c r="AA313" s="131"/>
      <c r="AB313" s="131"/>
      <c r="AC313" s="131"/>
      <c r="AD313" s="131"/>
      <c r="AE313" s="131"/>
      <c r="AF313" s="131"/>
      <c r="AG313" s="131"/>
      <c r="AH313" s="131"/>
      <c r="AI313" s="131"/>
      <c r="AJ313" s="131"/>
      <c r="AK313" s="131"/>
      <c r="AL313" s="131"/>
      <c r="AM313" s="131"/>
      <c r="AN313" s="131"/>
      <c r="AO313" s="131"/>
      <c r="AP313" s="131"/>
      <c r="AQ313" s="131"/>
      <c r="AR313" s="131"/>
      <c r="AS313" s="131"/>
      <c r="AT313" s="131"/>
      <c r="AU313" s="131"/>
      <c r="AV313" s="131"/>
      <c r="AW313" s="131"/>
      <c r="AX313" s="131"/>
    </row>
    <row r="314" spans="1:50" s="177" customFormat="1" ht="13.8" hidden="1" customHeight="1" x14ac:dyDescent="0.25">
      <c r="A314" s="131"/>
      <c r="B314" s="189"/>
      <c r="C314" s="190"/>
      <c r="D314" s="190"/>
      <c r="E314" s="190"/>
      <c r="F314" s="191"/>
      <c r="G314" s="66"/>
      <c r="H314" s="67"/>
      <c r="I314" s="67"/>
      <c r="J314" s="68"/>
      <c r="K314" s="176"/>
      <c r="L314" s="131"/>
      <c r="M314" s="129"/>
      <c r="N314" s="129"/>
      <c r="O314" s="129"/>
      <c r="P314" s="129"/>
      <c r="Q314" s="129"/>
      <c r="R314" s="129"/>
      <c r="S314" s="129"/>
      <c r="T314" s="129"/>
      <c r="U314" s="129"/>
      <c r="V314" s="129"/>
      <c r="W314" s="129"/>
      <c r="X314" s="129"/>
      <c r="Y314" s="129"/>
      <c r="Z314" s="131"/>
      <c r="AA314" s="131"/>
      <c r="AB314" s="131"/>
      <c r="AC314" s="131"/>
      <c r="AD314" s="131"/>
      <c r="AE314" s="131"/>
      <c r="AF314" s="131"/>
      <c r="AG314" s="131"/>
      <c r="AH314" s="131"/>
      <c r="AI314" s="131"/>
      <c r="AJ314" s="131"/>
      <c r="AK314" s="131"/>
      <c r="AL314" s="131"/>
      <c r="AM314" s="131"/>
      <c r="AN314" s="131"/>
      <c r="AO314" s="131"/>
      <c r="AP314" s="131"/>
      <c r="AQ314" s="131"/>
      <c r="AR314" s="131"/>
      <c r="AS314" s="131"/>
      <c r="AT314" s="131"/>
      <c r="AU314" s="131"/>
      <c r="AV314" s="131"/>
      <c r="AW314" s="131"/>
      <c r="AX314" s="131"/>
    </row>
    <row r="315" spans="1:50" s="177" customFormat="1" ht="13.8" hidden="1" customHeight="1" thickBot="1" x14ac:dyDescent="0.3">
      <c r="A315" s="131"/>
      <c r="B315" s="192"/>
      <c r="C315" s="193"/>
      <c r="D315" s="193"/>
      <c r="E315" s="193"/>
      <c r="F315" s="194"/>
      <c r="G315" s="69"/>
      <c r="H315" s="70"/>
      <c r="I315" s="70"/>
      <c r="J315" s="71"/>
      <c r="K315" s="176"/>
      <c r="L315" s="131"/>
      <c r="M315" s="129"/>
      <c r="N315" s="129"/>
      <c r="O315" s="129"/>
      <c r="P315" s="129"/>
      <c r="Q315" s="129"/>
      <c r="R315" s="129"/>
      <c r="S315" s="129"/>
      <c r="T315" s="129"/>
      <c r="U315" s="129"/>
      <c r="V315" s="129"/>
      <c r="W315" s="129"/>
      <c r="X315" s="129"/>
      <c r="Y315" s="129"/>
      <c r="Z315" s="131"/>
      <c r="AA315" s="131"/>
      <c r="AB315" s="131"/>
      <c r="AC315" s="131"/>
      <c r="AD315" s="131"/>
      <c r="AE315" s="131"/>
      <c r="AF315" s="131"/>
      <c r="AG315" s="131"/>
      <c r="AH315" s="131"/>
      <c r="AI315" s="131"/>
      <c r="AJ315" s="131"/>
      <c r="AK315" s="131"/>
      <c r="AL315" s="131"/>
      <c r="AM315" s="131"/>
      <c r="AN315" s="131"/>
      <c r="AO315" s="131"/>
      <c r="AP315" s="131"/>
      <c r="AQ315" s="131"/>
      <c r="AR315" s="131"/>
      <c r="AS315" s="131"/>
      <c r="AT315" s="131"/>
      <c r="AU315" s="131"/>
      <c r="AV315" s="131"/>
      <c r="AW315" s="131"/>
      <c r="AX315" s="131"/>
    </row>
    <row r="316" spans="1:50" s="177" customFormat="1" ht="13.8" hidden="1" customHeight="1" x14ac:dyDescent="0.25">
      <c r="A316" s="131"/>
      <c r="B316" s="183">
        <f>B311+1</f>
        <v>62</v>
      </c>
      <c r="C316" s="184">
        <f>C311+F316</f>
        <v>-9610</v>
      </c>
      <c r="D316" s="57"/>
      <c r="E316" s="58"/>
      <c r="F316" s="185">
        <f>SUM(G317:G320)</f>
        <v>0</v>
      </c>
      <c r="G316" s="59"/>
      <c r="H316" s="60"/>
      <c r="I316" s="60"/>
      <c r="J316" s="61"/>
      <c r="K316" s="176"/>
      <c r="L316" s="131"/>
      <c r="M316" s="129"/>
      <c r="N316" s="129"/>
      <c r="O316" s="129"/>
      <c r="P316" s="129"/>
      <c r="Q316" s="129"/>
      <c r="R316" s="129"/>
      <c r="S316" s="129"/>
      <c r="T316" s="129"/>
      <c r="U316" s="129"/>
      <c r="V316" s="129"/>
      <c r="W316" s="129"/>
      <c r="X316" s="129"/>
      <c r="Y316" s="129"/>
      <c r="Z316" s="131"/>
      <c r="AA316" s="131"/>
      <c r="AB316" s="131"/>
      <c r="AC316" s="131"/>
      <c r="AD316" s="131"/>
      <c r="AE316" s="131"/>
      <c r="AF316" s="131"/>
      <c r="AG316" s="131"/>
      <c r="AH316" s="131"/>
      <c r="AI316" s="131"/>
      <c r="AJ316" s="131"/>
      <c r="AK316" s="131"/>
      <c r="AL316" s="131"/>
      <c r="AM316" s="131"/>
      <c r="AN316" s="131"/>
      <c r="AO316" s="131"/>
      <c r="AP316" s="131"/>
      <c r="AQ316" s="131"/>
      <c r="AR316" s="131"/>
      <c r="AS316" s="131"/>
      <c r="AT316" s="131"/>
      <c r="AU316" s="131"/>
      <c r="AV316" s="131"/>
      <c r="AW316" s="131"/>
      <c r="AX316" s="131"/>
    </row>
    <row r="317" spans="1:50" s="177" customFormat="1" ht="13.8" hidden="1" customHeight="1" x14ac:dyDescent="0.25">
      <c r="A317" s="131"/>
      <c r="B317" s="186"/>
      <c r="C317" s="187"/>
      <c r="D317" s="187"/>
      <c r="E317" s="187"/>
      <c r="F317" s="188"/>
      <c r="G317" s="62"/>
      <c r="H317" s="63"/>
      <c r="I317" s="64"/>
      <c r="J317" s="65"/>
      <c r="K317" s="176"/>
      <c r="L317" s="131"/>
      <c r="M317" s="129"/>
      <c r="N317" s="129"/>
      <c r="O317" s="129"/>
      <c r="P317" s="129"/>
      <c r="Q317" s="129"/>
      <c r="R317" s="129"/>
      <c r="S317" s="129"/>
      <c r="T317" s="129"/>
      <c r="U317" s="129"/>
      <c r="V317" s="129"/>
      <c r="W317" s="129"/>
      <c r="X317" s="129"/>
      <c r="Y317" s="129"/>
      <c r="Z317" s="131"/>
      <c r="AA317" s="131"/>
      <c r="AB317" s="131"/>
      <c r="AC317" s="131"/>
      <c r="AD317" s="131"/>
      <c r="AE317" s="131"/>
      <c r="AF317" s="131"/>
      <c r="AG317" s="131"/>
      <c r="AH317" s="131"/>
      <c r="AI317" s="131"/>
      <c r="AJ317" s="131"/>
      <c r="AK317" s="131"/>
      <c r="AL317" s="131"/>
      <c r="AM317" s="131"/>
      <c r="AN317" s="131"/>
      <c r="AO317" s="131"/>
      <c r="AP317" s="131"/>
      <c r="AQ317" s="131"/>
      <c r="AR317" s="131"/>
      <c r="AS317" s="131"/>
      <c r="AT317" s="131"/>
      <c r="AU317" s="131"/>
      <c r="AV317" s="131"/>
      <c r="AW317" s="131"/>
      <c r="AX317" s="131"/>
    </row>
    <row r="318" spans="1:50" s="177" customFormat="1" ht="13.8" hidden="1" customHeight="1" x14ac:dyDescent="0.25">
      <c r="A318" s="131"/>
      <c r="B318" s="189"/>
      <c r="C318" s="190"/>
      <c r="D318" s="190"/>
      <c r="E318" s="190"/>
      <c r="F318" s="191"/>
      <c r="G318" s="66"/>
      <c r="H318" s="67"/>
      <c r="I318" s="63"/>
      <c r="J318" s="68"/>
      <c r="K318" s="176"/>
      <c r="L318" s="131"/>
      <c r="M318" s="129"/>
      <c r="N318" s="129"/>
      <c r="O318" s="129"/>
      <c r="P318" s="129"/>
      <c r="Q318" s="129"/>
      <c r="R318" s="129"/>
      <c r="S318" s="129"/>
      <c r="T318" s="129"/>
      <c r="U318" s="129"/>
      <c r="V318" s="129"/>
      <c r="W318" s="129"/>
      <c r="X318" s="129"/>
      <c r="Y318" s="129"/>
      <c r="Z318" s="131"/>
      <c r="AA318" s="131"/>
      <c r="AB318" s="131"/>
      <c r="AC318" s="131"/>
      <c r="AD318" s="131"/>
      <c r="AE318" s="131"/>
      <c r="AF318" s="131"/>
      <c r="AG318" s="131"/>
      <c r="AH318" s="131"/>
      <c r="AI318" s="131"/>
      <c r="AJ318" s="131"/>
      <c r="AK318" s="131"/>
      <c r="AL318" s="131"/>
      <c r="AM318" s="131"/>
      <c r="AN318" s="131"/>
      <c r="AO318" s="131"/>
      <c r="AP318" s="131"/>
      <c r="AQ318" s="131"/>
      <c r="AR318" s="131"/>
      <c r="AS318" s="131"/>
      <c r="AT318" s="131"/>
      <c r="AU318" s="131"/>
      <c r="AV318" s="131"/>
      <c r="AW318" s="131"/>
      <c r="AX318" s="131"/>
    </row>
    <row r="319" spans="1:50" s="177" customFormat="1" ht="13.8" hidden="1" customHeight="1" x14ac:dyDescent="0.25">
      <c r="A319" s="131"/>
      <c r="B319" s="189"/>
      <c r="C319" s="190"/>
      <c r="D319" s="190"/>
      <c r="E319" s="190"/>
      <c r="F319" s="191"/>
      <c r="G319" s="66"/>
      <c r="H319" s="67"/>
      <c r="I319" s="67"/>
      <c r="J319" s="68"/>
      <c r="K319" s="176"/>
      <c r="L319" s="131"/>
      <c r="M319" s="129"/>
      <c r="N319" s="129"/>
      <c r="O319" s="129"/>
      <c r="P319" s="129"/>
      <c r="Q319" s="129"/>
      <c r="R319" s="129"/>
      <c r="S319" s="129"/>
      <c r="T319" s="129"/>
      <c r="U319" s="129"/>
      <c r="V319" s="129"/>
      <c r="W319" s="129"/>
      <c r="X319" s="129"/>
      <c r="Y319" s="129"/>
      <c r="Z319" s="131"/>
      <c r="AA319" s="131"/>
      <c r="AB319" s="131"/>
      <c r="AC319" s="131"/>
      <c r="AD319" s="131"/>
      <c r="AE319" s="131"/>
      <c r="AF319" s="131"/>
      <c r="AG319" s="131"/>
      <c r="AH319" s="131"/>
      <c r="AI319" s="131"/>
      <c r="AJ319" s="131"/>
      <c r="AK319" s="131"/>
      <c r="AL319" s="131"/>
      <c r="AM319" s="131"/>
      <c r="AN319" s="131"/>
      <c r="AO319" s="131"/>
      <c r="AP319" s="131"/>
      <c r="AQ319" s="131"/>
      <c r="AR319" s="131"/>
      <c r="AS319" s="131"/>
      <c r="AT319" s="131"/>
      <c r="AU319" s="131"/>
      <c r="AV319" s="131"/>
      <c r="AW319" s="131"/>
      <c r="AX319" s="131"/>
    </row>
    <row r="320" spans="1:50" s="177" customFormat="1" ht="13.8" hidden="1" customHeight="1" thickBot="1" x14ac:dyDescent="0.3">
      <c r="A320" s="131"/>
      <c r="B320" s="192"/>
      <c r="C320" s="193"/>
      <c r="D320" s="193"/>
      <c r="E320" s="193"/>
      <c r="F320" s="194"/>
      <c r="G320" s="69"/>
      <c r="H320" s="70"/>
      <c r="I320" s="70"/>
      <c r="J320" s="71"/>
      <c r="K320" s="176"/>
      <c r="L320" s="131"/>
      <c r="M320" s="129"/>
      <c r="N320" s="129"/>
      <c r="O320" s="129"/>
      <c r="P320" s="129"/>
      <c r="Q320" s="129"/>
      <c r="R320" s="129"/>
      <c r="S320" s="129"/>
      <c r="T320" s="129"/>
      <c r="U320" s="129"/>
      <c r="V320" s="129"/>
      <c r="W320" s="129"/>
      <c r="X320" s="129"/>
      <c r="Y320" s="129"/>
      <c r="Z320" s="131"/>
      <c r="AA320" s="131"/>
      <c r="AB320" s="131"/>
      <c r="AC320" s="131"/>
      <c r="AD320" s="131"/>
      <c r="AE320" s="131"/>
      <c r="AF320" s="131"/>
      <c r="AG320" s="131"/>
      <c r="AH320" s="131"/>
      <c r="AI320" s="131"/>
      <c r="AJ320" s="131"/>
      <c r="AK320" s="131"/>
      <c r="AL320" s="131"/>
      <c r="AM320" s="131"/>
      <c r="AN320" s="131"/>
      <c r="AO320" s="131"/>
      <c r="AP320" s="131"/>
      <c r="AQ320" s="131"/>
      <c r="AR320" s="131"/>
      <c r="AS320" s="131"/>
      <c r="AT320" s="131"/>
      <c r="AU320" s="131"/>
      <c r="AV320" s="131"/>
      <c r="AW320" s="131"/>
      <c r="AX320" s="131"/>
    </row>
    <row r="321" spans="1:50" s="177" customFormat="1" ht="13.8" hidden="1" customHeight="1" x14ac:dyDescent="0.25">
      <c r="A321" s="131"/>
      <c r="B321" s="183">
        <f>B316+1</f>
        <v>63</v>
      </c>
      <c r="C321" s="184">
        <f>C316+F321</f>
        <v>-9610</v>
      </c>
      <c r="D321" s="57"/>
      <c r="E321" s="58"/>
      <c r="F321" s="185">
        <f>SUM(G322:G325)</f>
        <v>0</v>
      </c>
      <c r="G321" s="59"/>
      <c r="H321" s="60"/>
      <c r="I321" s="60"/>
      <c r="J321" s="61"/>
      <c r="K321" s="176"/>
      <c r="L321" s="131"/>
      <c r="M321" s="129"/>
      <c r="N321" s="129"/>
      <c r="O321" s="129"/>
      <c r="P321" s="129"/>
      <c r="Q321" s="129"/>
      <c r="R321" s="129"/>
      <c r="S321" s="129"/>
      <c r="T321" s="129"/>
      <c r="U321" s="129"/>
      <c r="V321" s="129"/>
      <c r="W321" s="129"/>
      <c r="X321" s="129"/>
      <c r="Y321" s="129"/>
      <c r="Z321" s="131"/>
      <c r="AA321" s="131"/>
      <c r="AB321" s="131"/>
      <c r="AC321" s="131"/>
      <c r="AD321" s="131"/>
      <c r="AE321" s="131"/>
      <c r="AF321" s="131"/>
      <c r="AG321" s="131"/>
      <c r="AH321" s="131"/>
      <c r="AI321" s="131"/>
      <c r="AJ321" s="131"/>
      <c r="AK321" s="131"/>
      <c r="AL321" s="131"/>
      <c r="AM321" s="131"/>
      <c r="AN321" s="131"/>
      <c r="AO321" s="131"/>
      <c r="AP321" s="131"/>
      <c r="AQ321" s="131"/>
      <c r="AR321" s="131"/>
      <c r="AS321" s="131"/>
      <c r="AT321" s="131"/>
      <c r="AU321" s="131"/>
      <c r="AV321" s="131"/>
      <c r="AW321" s="131"/>
      <c r="AX321" s="131"/>
    </row>
    <row r="322" spans="1:50" s="177" customFormat="1" ht="13.8" hidden="1" customHeight="1" x14ac:dyDescent="0.25">
      <c r="A322" s="131"/>
      <c r="B322" s="186"/>
      <c r="C322" s="187"/>
      <c r="D322" s="187"/>
      <c r="E322" s="187"/>
      <c r="F322" s="188"/>
      <c r="G322" s="62"/>
      <c r="H322" s="63"/>
      <c r="I322" s="64"/>
      <c r="J322" s="65"/>
      <c r="K322" s="176"/>
      <c r="L322" s="131"/>
      <c r="M322" s="129"/>
      <c r="N322" s="129"/>
      <c r="O322" s="129"/>
      <c r="P322" s="129"/>
      <c r="Q322" s="129"/>
      <c r="R322" s="129"/>
      <c r="S322" s="129"/>
      <c r="T322" s="129"/>
      <c r="U322" s="129"/>
      <c r="V322" s="129"/>
      <c r="W322" s="129"/>
      <c r="X322" s="129"/>
      <c r="Y322" s="129"/>
      <c r="Z322" s="131"/>
      <c r="AA322" s="131"/>
      <c r="AB322" s="131"/>
      <c r="AC322" s="131"/>
      <c r="AD322" s="131"/>
      <c r="AE322" s="131"/>
      <c r="AF322" s="131"/>
      <c r="AG322" s="131"/>
      <c r="AH322" s="131"/>
      <c r="AI322" s="131"/>
      <c r="AJ322" s="131"/>
      <c r="AK322" s="131"/>
      <c r="AL322" s="131"/>
      <c r="AM322" s="131"/>
      <c r="AN322" s="131"/>
      <c r="AO322" s="131"/>
      <c r="AP322" s="131"/>
      <c r="AQ322" s="131"/>
      <c r="AR322" s="131"/>
      <c r="AS322" s="131"/>
      <c r="AT322" s="131"/>
      <c r="AU322" s="131"/>
      <c r="AV322" s="131"/>
      <c r="AW322" s="131"/>
      <c r="AX322" s="131"/>
    </row>
    <row r="323" spans="1:50" s="177" customFormat="1" ht="13.8" hidden="1" customHeight="1" x14ac:dyDescent="0.25">
      <c r="A323" s="131"/>
      <c r="B323" s="189"/>
      <c r="C323" s="190"/>
      <c r="D323" s="190"/>
      <c r="E323" s="190"/>
      <c r="F323" s="191"/>
      <c r="G323" s="66"/>
      <c r="H323" s="67"/>
      <c r="I323" s="63"/>
      <c r="J323" s="68"/>
      <c r="K323" s="176"/>
      <c r="L323" s="131"/>
      <c r="M323" s="129"/>
      <c r="N323" s="129"/>
      <c r="O323" s="129"/>
      <c r="P323" s="129"/>
      <c r="Q323" s="129"/>
      <c r="R323" s="129"/>
      <c r="S323" s="129"/>
      <c r="T323" s="129"/>
      <c r="U323" s="129"/>
      <c r="V323" s="129"/>
      <c r="W323" s="129"/>
      <c r="X323" s="129"/>
      <c r="Y323" s="129"/>
      <c r="Z323" s="131"/>
      <c r="AA323" s="131"/>
      <c r="AB323" s="131"/>
      <c r="AC323" s="131"/>
      <c r="AD323" s="131"/>
      <c r="AE323" s="131"/>
      <c r="AF323" s="131"/>
      <c r="AG323" s="131"/>
      <c r="AH323" s="131"/>
      <c r="AI323" s="131"/>
      <c r="AJ323" s="131"/>
      <c r="AK323" s="131"/>
      <c r="AL323" s="131"/>
      <c r="AM323" s="131"/>
      <c r="AN323" s="131"/>
      <c r="AO323" s="131"/>
      <c r="AP323" s="131"/>
      <c r="AQ323" s="131"/>
      <c r="AR323" s="131"/>
      <c r="AS323" s="131"/>
      <c r="AT323" s="131"/>
      <c r="AU323" s="131"/>
      <c r="AV323" s="131"/>
      <c r="AW323" s="131"/>
      <c r="AX323" s="131"/>
    </row>
    <row r="324" spans="1:50" s="177" customFormat="1" ht="13.8" hidden="1" customHeight="1" x14ac:dyDescent="0.25">
      <c r="A324" s="131"/>
      <c r="B324" s="189"/>
      <c r="C324" s="190"/>
      <c r="D324" s="190"/>
      <c r="E324" s="190"/>
      <c r="F324" s="191"/>
      <c r="G324" s="66"/>
      <c r="H324" s="67"/>
      <c r="I324" s="67"/>
      <c r="J324" s="68"/>
      <c r="K324" s="176"/>
      <c r="L324" s="131"/>
      <c r="M324" s="129"/>
      <c r="N324" s="129"/>
      <c r="O324" s="129"/>
      <c r="P324" s="129"/>
      <c r="Q324" s="129"/>
      <c r="R324" s="129"/>
      <c r="S324" s="129"/>
      <c r="T324" s="129"/>
      <c r="U324" s="129"/>
      <c r="V324" s="129"/>
      <c r="W324" s="129"/>
      <c r="X324" s="129"/>
      <c r="Y324" s="129"/>
      <c r="Z324" s="131"/>
      <c r="AA324" s="131"/>
      <c r="AB324" s="131"/>
      <c r="AC324" s="131"/>
      <c r="AD324" s="131"/>
      <c r="AE324" s="131"/>
      <c r="AF324" s="131"/>
      <c r="AG324" s="131"/>
      <c r="AH324" s="131"/>
      <c r="AI324" s="131"/>
      <c r="AJ324" s="131"/>
      <c r="AK324" s="131"/>
      <c r="AL324" s="131"/>
      <c r="AM324" s="131"/>
      <c r="AN324" s="131"/>
      <c r="AO324" s="131"/>
      <c r="AP324" s="131"/>
      <c r="AQ324" s="131"/>
      <c r="AR324" s="131"/>
      <c r="AS324" s="131"/>
      <c r="AT324" s="131"/>
      <c r="AU324" s="131"/>
      <c r="AV324" s="131"/>
      <c r="AW324" s="131"/>
      <c r="AX324" s="131"/>
    </row>
    <row r="325" spans="1:50" s="177" customFormat="1" ht="13.8" hidden="1" customHeight="1" thickBot="1" x14ac:dyDescent="0.3">
      <c r="A325" s="131"/>
      <c r="B325" s="192"/>
      <c r="C325" s="193"/>
      <c r="D325" s="193"/>
      <c r="E325" s="193"/>
      <c r="F325" s="194"/>
      <c r="G325" s="69"/>
      <c r="H325" s="70"/>
      <c r="I325" s="70"/>
      <c r="J325" s="71"/>
      <c r="K325" s="176"/>
      <c r="L325" s="131"/>
      <c r="M325" s="129"/>
      <c r="N325" s="129"/>
      <c r="O325" s="129"/>
      <c r="P325" s="129"/>
      <c r="Q325" s="129"/>
      <c r="R325" s="129"/>
      <c r="S325" s="129"/>
      <c r="T325" s="129"/>
      <c r="U325" s="129"/>
      <c r="V325" s="129"/>
      <c r="W325" s="129"/>
      <c r="X325" s="129"/>
      <c r="Y325" s="129"/>
      <c r="Z325" s="131"/>
      <c r="AA325" s="131"/>
      <c r="AB325" s="131"/>
      <c r="AC325" s="131"/>
      <c r="AD325" s="131"/>
      <c r="AE325" s="131"/>
      <c r="AF325" s="131"/>
      <c r="AG325" s="131"/>
      <c r="AH325" s="131"/>
      <c r="AI325" s="131"/>
      <c r="AJ325" s="131"/>
      <c r="AK325" s="131"/>
      <c r="AL325" s="131"/>
      <c r="AM325" s="131"/>
      <c r="AN325" s="131"/>
      <c r="AO325" s="131"/>
      <c r="AP325" s="131"/>
      <c r="AQ325" s="131"/>
      <c r="AR325" s="131"/>
      <c r="AS325" s="131"/>
      <c r="AT325" s="131"/>
      <c r="AU325" s="131"/>
      <c r="AV325" s="131"/>
      <c r="AW325" s="131"/>
      <c r="AX325" s="131"/>
    </row>
    <row r="326" spans="1:50" s="177" customFormat="1" ht="13.8" hidden="1" customHeight="1" x14ac:dyDescent="0.25">
      <c r="A326" s="131"/>
      <c r="B326" s="183">
        <f>B321+1</f>
        <v>64</v>
      </c>
      <c r="C326" s="184">
        <f>C321+F326</f>
        <v>-9610</v>
      </c>
      <c r="D326" s="57"/>
      <c r="E326" s="58"/>
      <c r="F326" s="185">
        <f>SUM(G327:G330)</f>
        <v>0</v>
      </c>
      <c r="G326" s="59"/>
      <c r="H326" s="60"/>
      <c r="I326" s="60"/>
      <c r="J326" s="61"/>
      <c r="K326" s="176"/>
      <c r="L326" s="131"/>
      <c r="M326" s="129"/>
      <c r="N326" s="129"/>
      <c r="O326" s="129"/>
      <c r="P326" s="129"/>
      <c r="Q326" s="129"/>
      <c r="R326" s="129"/>
      <c r="S326" s="129"/>
      <c r="T326" s="129"/>
      <c r="U326" s="129"/>
      <c r="V326" s="129"/>
      <c r="W326" s="129"/>
      <c r="X326" s="129"/>
      <c r="Y326" s="129"/>
      <c r="Z326" s="131"/>
      <c r="AA326" s="131"/>
      <c r="AB326" s="131"/>
      <c r="AC326" s="131"/>
      <c r="AD326" s="131"/>
      <c r="AE326" s="131"/>
      <c r="AF326" s="131"/>
      <c r="AG326" s="131"/>
      <c r="AH326" s="131"/>
      <c r="AI326" s="131"/>
      <c r="AJ326" s="131"/>
      <c r="AK326" s="131"/>
      <c r="AL326" s="131"/>
      <c r="AM326" s="131"/>
      <c r="AN326" s="131"/>
      <c r="AO326" s="131"/>
      <c r="AP326" s="131"/>
      <c r="AQ326" s="131"/>
      <c r="AR326" s="131"/>
      <c r="AS326" s="131"/>
      <c r="AT326" s="131"/>
      <c r="AU326" s="131"/>
      <c r="AV326" s="131"/>
      <c r="AW326" s="131"/>
      <c r="AX326" s="131"/>
    </row>
    <row r="327" spans="1:50" s="177" customFormat="1" ht="13.8" hidden="1" customHeight="1" x14ac:dyDescent="0.25">
      <c r="A327" s="131"/>
      <c r="B327" s="186"/>
      <c r="C327" s="187"/>
      <c r="D327" s="187"/>
      <c r="E327" s="187"/>
      <c r="F327" s="188"/>
      <c r="G327" s="62"/>
      <c r="H327" s="63"/>
      <c r="I327" s="64"/>
      <c r="J327" s="65"/>
      <c r="K327" s="176"/>
      <c r="L327" s="131"/>
      <c r="M327" s="129"/>
      <c r="N327" s="129"/>
      <c r="O327" s="129"/>
      <c r="P327" s="129"/>
      <c r="Q327" s="129"/>
      <c r="R327" s="129"/>
      <c r="S327" s="129"/>
      <c r="T327" s="129"/>
      <c r="U327" s="129"/>
      <c r="V327" s="129"/>
      <c r="W327" s="129"/>
      <c r="X327" s="129"/>
      <c r="Y327" s="129"/>
      <c r="Z327" s="131"/>
      <c r="AA327" s="131"/>
      <c r="AB327" s="131"/>
      <c r="AC327" s="131"/>
      <c r="AD327" s="131"/>
      <c r="AE327" s="131"/>
      <c r="AF327" s="131"/>
      <c r="AG327" s="131"/>
      <c r="AH327" s="131"/>
      <c r="AI327" s="131"/>
      <c r="AJ327" s="131"/>
      <c r="AK327" s="131"/>
      <c r="AL327" s="131"/>
      <c r="AM327" s="131"/>
      <c r="AN327" s="131"/>
      <c r="AO327" s="131"/>
      <c r="AP327" s="131"/>
      <c r="AQ327" s="131"/>
      <c r="AR327" s="131"/>
      <c r="AS327" s="131"/>
      <c r="AT327" s="131"/>
      <c r="AU327" s="131"/>
      <c r="AV327" s="131"/>
      <c r="AW327" s="131"/>
      <c r="AX327" s="131"/>
    </row>
    <row r="328" spans="1:50" s="177" customFormat="1" ht="13.8" hidden="1" customHeight="1" x14ac:dyDescent="0.25">
      <c r="A328" s="131"/>
      <c r="B328" s="189"/>
      <c r="C328" s="190"/>
      <c r="D328" s="190"/>
      <c r="E328" s="190"/>
      <c r="F328" s="191"/>
      <c r="G328" s="66"/>
      <c r="H328" s="67"/>
      <c r="I328" s="63"/>
      <c r="J328" s="68"/>
      <c r="K328" s="176"/>
      <c r="L328" s="131"/>
      <c r="M328" s="129"/>
      <c r="N328" s="129"/>
      <c r="O328" s="129"/>
      <c r="P328" s="129"/>
      <c r="Q328" s="129"/>
      <c r="R328" s="129"/>
      <c r="S328" s="129"/>
      <c r="T328" s="129"/>
      <c r="U328" s="129"/>
      <c r="V328" s="129"/>
      <c r="W328" s="129"/>
      <c r="X328" s="129"/>
      <c r="Y328" s="129"/>
      <c r="Z328" s="131"/>
      <c r="AA328" s="131"/>
      <c r="AB328" s="131"/>
      <c r="AC328" s="131"/>
      <c r="AD328" s="131"/>
      <c r="AE328" s="131"/>
      <c r="AF328" s="131"/>
      <c r="AG328" s="131"/>
      <c r="AH328" s="131"/>
      <c r="AI328" s="131"/>
      <c r="AJ328" s="131"/>
      <c r="AK328" s="131"/>
      <c r="AL328" s="131"/>
      <c r="AM328" s="131"/>
      <c r="AN328" s="131"/>
      <c r="AO328" s="131"/>
      <c r="AP328" s="131"/>
      <c r="AQ328" s="131"/>
      <c r="AR328" s="131"/>
      <c r="AS328" s="131"/>
      <c r="AT328" s="131"/>
      <c r="AU328" s="131"/>
      <c r="AV328" s="131"/>
      <c r="AW328" s="131"/>
      <c r="AX328" s="131"/>
    </row>
    <row r="329" spans="1:50" s="177" customFormat="1" ht="13.8" hidden="1" customHeight="1" x14ac:dyDescent="0.25">
      <c r="A329" s="131"/>
      <c r="B329" s="189"/>
      <c r="C329" s="190"/>
      <c r="D329" s="190"/>
      <c r="E329" s="190"/>
      <c r="F329" s="191"/>
      <c r="G329" s="66"/>
      <c r="H329" s="67"/>
      <c r="I329" s="67"/>
      <c r="J329" s="68"/>
      <c r="K329" s="176"/>
      <c r="L329" s="131"/>
      <c r="M329" s="129"/>
      <c r="N329" s="129"/>
      <c r="O329" s="129"/>
      <c r="P329" s="129"/>
      <c r="Q329" s="129"/>
      <c r="R329" s="129"/>
      <c r="S329" s="129"/>
      <c r="T329" s="129"/>
      <c r="U329" s="129"/>
      <c r="V329" s="129"/>
      <c r="W329" s="129"/>
      <c r="X329" s="129"/>
      <c r="Y329" s="129"/>
      <c r="Z329" s="131"/>
      <c r="AA329" s="131"/>
      <c r="AB329" s="131"/>
      <c r="AC329" s="131"/>
      <c r="AD329" s="131"/>
      <c r="AE329" s="131"/>
      <c r="AF329" s="131"/>
      <c r="AG329" s="131"/>
      <c r="AH329" s="131"/>
      <c r="AI329" s="131"/>
      <c r="AJ329" s="131"/>
      <c r="AK329" s="131"/>
      <c r="AL329" s="131"/>
      <c r="AM329" s="131"/>
      <c r="AN329" s="131"/>
      <c r="AO329" s="131"/>
      <c r="AP329" s="131"/>
      <c r="AQ329" s="131"/>
      <c r="AR329" s="131"/>
      <c r="AS329" s="131"/>
      <c r="AT329" s="131"/>
      <c r="AU329" s="131"/>
      <c r="AV329" s="131"/>
      <c r="AW329" s="131"/>
      <c r="AX329" s="131"/>
    </row>
    <row r="330" spans="1:50" s="177" customFormat="1" ht="13.8" hidden="1" customHeight="1" thickBot="1" x14ac:dyDescent="0.3">
      <c r="A330" s="131"/>
      <c r="B330" s="192"/>
      <c r="C330" s="193"/>
      <c r="D330" s="193"/>
      <c r="E330" s="193"/>
      <c r="F330" s="194"/>
      <c r="G330" s="69"/>
      <c r="H330" s="70"/>
      <c r="I330" s="70"/>
      <c r="J330" s="71"/>
      <c r="K330" s="176"/>
      <c r="L330" s="131"/>
      <c r="M330" s="129"/>
      <c r="N330" s="129"/>
      <c r="O330" s="129"/>
      <c r="P330" s="129"/>
      <c r="Q330" s="129"/>
      <c r="R330" s="129"/>
      <c r="S330" s="129"/>
      <c r="T330" s="129"/>
      <c r="U330" s="129"/>
      <c r="V330" s="129"/>
      <c r="W330" s="129"/>
      <c r="X330" s="129"/>
      <c r="Y330" s="129"/>
      <c r="Z330" s="131"/>
      <c r="AA330" s="131"/>
      <c r="AB330" s="131"/>
      <c r="AC330" s="131"/>
      <c r="AD330" s="131"/>
      <c r="AE330" s="131"/>
      <c r="AF330" s="131"/>
      <c r="AG330" s="131"/>
      <c r="AH330" s="131"/>
      <c r="AI330" s="131"/>
      <c r="AJ330" s="131"/>
      <c r="AK330" s="131"/>
      <c r="AL330" s="131"/>
      <c r="AM330" s="131"/>
      <c r="AN330" s="131"/>
      <c r="AO330" s="131"/>
      <c r="AP330" s="131"/>
      <c r="AQ330" s="131"/>
      <c r="AR330" s="131"/>
      <c r="AS330" s="131"/>
      <c r="AT330" s="131"/>
      <c r="AU330" s="131"/>
      <c r="AV330" s="131"/>
      <c r="AW330" s="131"/>
      <c r="AX330" s="131"/>
    </row>
    <row r="331" spans="1:50" s="177" customFormat="1" ht="13.8" hidden="1" customHeight="1" x14ac:dyDescent="0.25">
      <c r="A331" s="131"/>
      <c r="B331" s="183">
        <f>B326+1</f>
        <v>65</v>
      </c>
      <c r="C331" s="184">
        <f>C326+F331</f>
        <v>-9610</v>
      </c>
      <c r="D331" s="57"/>
      <c r="E331" s="58"/>
      <c r="F331" s="185">
        <f>SUM(G332:G335)</f>
        <v>0</v>
      </c>
      <c r="G331" s="59"/>
      <c r="H331" s="60"/>
      <c r="I331" s="60"/>
      <c r="J331" s="61"/>
      <c r="K331" s="176"/>
      <c r="L331" s="131"/>
      <c r="M331" s="129"/>
      <c r="N331" s="129"/>
      <c r="O331" s="129"/>
      <c r="P331" s="129"/>
      <c r="Q331" s="129"/>
      <c r="R331" s="129"/>
      <c r="S331" s="129"/>
      <c r="T331" s="129"/>
      <c r="U331" s="129"/>
      <c r="V331" s="129"/>
      <c r="W331" s="129"/>
      <c r="X331" s="129"/>
      <c r="Y331" s="129"/>
      <c r="Z331" s="131"/>
      <c r="AA331" s="131"/>
      <c r="AB331" s="131"/>
      <c r="AC331" s="131"/>
      <c r="AD331" s="131"/>
      <c r="AE331" s="131"/>
      <c r="AF331" s="131"/>
      <c r="AG331" s="131"/>
      <c r="AH331" s="131"/>
      <c r="AI331" s="131"/>
      <c r="AJ331" s="131"/>
      <c r="AK331" s="131"/>
      <c r="AL331" s="131"/>
      <c r="AM331" s="131"/>
      <c r="AN331" s="131"/>
      <c r="AO331" s="131"/>
      <c r="AP331" s="131"/>
      <c r="AQ331" s="131"/>
      <c r="AR331" s="131"/>
      <c r="AS331" s="131"/>
      <c r="AT331" s="131"/>
      <c r="AU331" s="131"/>
      <c r="AV331" s="131"/>
      <c r="AW331" s="131"/>
      <c r="AX331" s="131"/>
    </row>
    <row r="332" spans="1:50" s="177" customFormat="1" ht="13.8" hidden="1" customHeight="1" x14ac:dyDescent="0.25">
      <c r="A332" s="131"/>
      <c r="B332" s="186"/>
      <c r="C332" s="187"/>
      <c r="D332" s="187"/>
      <c r="E332" s="187"/>
      <c r="F332" s="188"/>
      <c r="G332" s="62"/>
      <c r="H332" s="63"/>
      <c r="I332" s="64"/>
      <c r="J332" s="65"/>
      <c r="K332" s="176"/>
      <c r="L332" s="131"/>
      <c r="M332" s="129"/>
      <c r="N332" s="129"/>
      <c r="O332" s="129"/>
      <c r="P332" s="129"/>
      <c r="Q332" s="129"/>
      <c r="R332" s="129"/>
      <c r="S332" s="129"/>
      <c r="T332" s="129"/>
      <c r="U332" s="129"/>
      <c r="V332" s="129"/>
      <c r="W332" s="129"/>
      <c r="X332" s="129"/>
      <c r="Y332" s="129"/>
      <c r="Z332" s="131"/>
      <c r="AA332" s="131"/>
      <c r="AB332" s="131"/>
      <c r="AC332" s="131"/>
      <c r="AD332" s="131"/>
      <c r="AE332" s="131"/>
      <c r="AF332" s="131"/>
      <c r="AG332" s="131"/>
      <c r="AH332" s="131"/>
      <c r="AI332" s="131"/>
      <c r="AJ332" s="131"/>
      <c r="AK332" s="131"/>
      <c r="AL332" s="131"/>
      <c r="AM332" s="131"/>
      <c r="AN332" s="131"/>
      <c r="AO332" s="131"/>
      <c r="AP332" s="131"/>
      <c r="AQ332" s="131"/>
      <c r="AR332" s="131"/>
      <c r="AS332" s="131"/>
      <c r="AT332" s="131"/>
      <c r="AU332" s="131"/>
      <c r="AV332" s="131"/>
      <c r="AW332" s="131"/>
      <c r="AX332" s="131"/>
    </row>
    <row r="333" spans="1:50" s="177" customFormat="1" ht="13.8" hidden="1" customHeight="1" x14ac:dyDescent="0.25">
      <c r="A333" s="131"/>
      <c r="B333" s="189"/>
      <c r="C333" s="190"/>
      <c r="D333" s="190"/>
      <c r="E333" s="190"/>
      <c r="F333" s="191"/>
      <c r="G333" s="66"/>
      <c r="H333" s="67"/>
      <c r="I333" s="63"/>
      <c r="J333" s="68"/>
      <c r="K333" s="176"/>
      <c r="L333" s="131"/>
      <c r="M333" s="129"/>
      <c r="N333" s="129"/>
      <c r="O333" s="129"/>
      <c r="P333" s="129"/>
      <c r="Q333" s="129"/>
      <c r="R333" s="129"/>
      <c r="S333" s="129"/>
      <c r="T333" s="129"/>
      <c r="U333" s="129"/>
      <c r="V333" s="129"/>
      <c r="W333" s="129"/>
      <c r="X333" s="129"/>
      <c r="Y333" s="129"/>
      <c r="Z333" s="131"/>
      <c r="AA333" s="131"/>
      <c r="AB333" s="131"/>
      <c r="AC333" s="131"/>
      <c r="AD333" s="131"/>
      <c r="AE333" s="131"/>
      <c r="AF333" s="131"/>
      <c r="AG333" s="131"/>
      <c r="AH333" s="131"/>
      <c r="AI333" s="131"/>
      <c r="AJ333" s="131"/>
      <c r="AK333" s="131"/>
      <c r="AL333" s="131"/>
      <c r="AM333" s="131"/>
      <c r="AN333" s="131"/>
      <c r="AO333" s="131"/>
      <c r="AP333" s="131"/>
      <c r="AQ333" s="131"/>
      <c r="AR333" s="131"/>
      <c r="AS333" s="131"/>
      <c r="AT333" s="131"/>
      <c r="AU333" s="131"/>
      <c r="AV333" s="131"/>
      <c r="AW333" s="131"/>
      <c r="AX333" s="131"/>
    </row>
    <row r="334" spans="1:50" s="177" customFormat="1" ht="13.8" hidden="1" customHeight="1" x14ac:dyDescent="0.25">
      <c r="A334" s="131"/>
      <c r="B334" s="189"/>
      <c r="C334" s="190"/>
      <c r="D334" s="190"/>
      <c r="E334" s="190"/>
      <c r="F334" s="191"/>
      <c r="G334" s="66"/>
      <c r="H334" s="67"/>
      <c r="I334" s="67"/>
      <c r="J334" s="68"/>
      <c r="K334" s="176"/>
      <c r="L334" s="131"/>
      <c r="M334" s="129"/>
      <c r="N334" s="129"/>
      <c r="O334" s="129"/>
      <c r="P334" s="129"/>
      <c r="Q334" s="129"/>
      <c r="R334" s="129"/>
      <c r="S334" s="129"/>
      <c r="T334" s="129"/>
      <c r="U334" s="129"/>
      <c r="V334" s="129"/>
      <c r="W334" s="129"/>
      <c r="X334" s="129"/>
      <c r="Y334" s="129"/>
      <c r="Z334" s="131"/>
      <c r="AA334" s="131"/>
      <c r="AB334" s="131"/>
      <c r="AC334" s="131"/>
      <c r="AD334" s="131"/>
      <c r="AE334" s="131"/>
      <c r="AF334" s="131"/>
      <c r="AG334" s="131"/>
      <c r="AH334" s="131"/>
      <c r="AI334" s="131"/>
      <c r="AJ334" s="131"/>
      <c r="AK334" s="131"/>
      <c r="AL334" s="131"/>
      <c r="AM334" s="131"/>
      <c r="AN334" s="131"/>
      <c r="AO334" s="131"/>
      <c r="AP334" s="131"/>
      <c r="AQ334" s="131"/>
      <c r="AR334" s="131"/>
      <c r="AS334" s="131"/>
      <c r="AT334" s="131"/>
      <c r="AU334" s="131"/>
      <c r="AV334" s="131"/>
      <c r="AW334" s="131"/>
      <c r="AX334" s="131"/>
    </row>
    <row r="335" spans="1:50" s="177" customFormat="1" ht="13.8" hidden="1" customHeight="1" thickBot="1" x14ac:dyDescent="0.3">
      <c r="A335" s="131"/>
      <c r="B335" s="192"/>
      <c r="C335" s="193"/>
      <c r="D335" s="193"/>
      <c r="E335" s="193"/>
      <c r="F335" s="194"/>
      <c r="G335" s="69"/>
      <c r="H335" s="70"/>
      <c r="I335" s="70"/>
      <c r="J335" s="71"/>
      <c r="K335" s="176"/>
      <c r="L335" s="131"/>
      <c r="M335" s="129"/>
      <c r="N335" s="129"/>
      <c r="O335" s="129"/>
      <c r="P335" s="129"/>
      <c r="Q335" s="129"/>
      <c r="R335" s="129"/>
      <c r="S335" s="129"/>
      <c r="T335" s="129"/>
      <c r="U335" s="129"/>
      <c r="V335" s="129"/>
      <c r="W335" s="129"/>
      <c r="X335" s="129"/>
      <c r="Y335" s="129"/>
      <c r="Z335" s="131"/>
      <c r="AA335" s="131"/>
      <c r="AB335" s="131"/>
      <c r="AC335" s="131"/>
      <c r="AD335" s="131"/>
      <c r="AE335" s="131"/>
      <c r="AF335" s="131"/>
      <c r="AG335" s="131"/>
      <c r="AH335" s="131"/>
      <c r="AI335" s="131"/>
      <c r="AJ335" s="131"/>
      <c r="AK335" s="131"/>
      <c r="AL335" s="131"/>
      <c r="AM335" s="131"/>
      <c r="AN335" s="131"/>
      <c r="AO335" s="131"/>
      <c r="AP335" s="131"/>
      <c r="AQ335" s="131"/>
      <c r="AR335" s="131"/>
      <c r="AS335" s="131"/>
      <c r="AT335" s="131"/>
      <c r="AU335" s="131"/>
      <c r="AV335" s="131"/>
      <c r="AW335" s="131"/>
      <c r="AX335" s="131"/>
    </row>
    <row r="336" spans="1:50" s="177" customFormat="1" ht="13.8" hidden="1" customHeight="1" x14ac:dyDescent="0.25">
      <c r="A336" s="131"/>
      <c r="B336" s="183">
        <f>B331+1</f>
        <v>66</v>
      </c>
      <c r="C336" s="184">
        <f>C331+F336</f>
        <v>-9610</v>
      </c>
      <c r="D336" s="57"/>
      <c r="E336" s="58"/>
      <c r="F336" s="185">
        <f>SUM(G337:G340)</f>
        <v>0</v>
      </c>
      <c r="G336" s="59"/>
      <c r="H336" s="60"/>
      <c r="I336" s="60"/>
      <c r="J336" s="61"/>
      <c r="K336" s="176"/>
      <c r="L336" s="131"/>
      <c r="M336" s="129"/>
      <c r="N336" s="129"/>
      <c r="O336" s="129"/>
      <c r="P336" s="129"/>
      <c r="Q336" s="129"/>
      <c r="R336" s="129"/>
      <c r="S336" s="129"/>
      <c r="T336" s="129"/>
      <c r="U336" s="129"/>
      <c r="V336" s="129"/>
      <c r="W336" s="129"/>
      <c r="X336" s="129"/>
      <c r="Y336" s="129"/>
      <c r="Z336" s="131"/>
      <c r="AA336" s="131"/>
      <c r="AB336" s="131"/>
      <c r="AC336" s="131"/>
      <c r="AD336" s="131"/>
      <c r="AE336" s="131"/>
      <c r="AF336" s="131"/>
      <c r="AG336" s="131"/>
      <c r="AH336" s="131"/>
      <c r="AI336" s="131"/>
      <c r="AJ336" s="131"/>
      <c r="AK336" s="131"/>
      <c r="AL336" s="131"/>
      <c r="AM336" s="131"/>
      <c r="AN336" s="131"/>
      <c r="AO336" s="131"/>
      <c r="AP336" s="131"/>
      <c r="AQ336" s="131"/>
      <c r="AR336" s="131"/>
      <c r="AS336" s="131"/>
      <c r="AT336" s="131"/>
      <c r="AU336" s="131"/>
      <c r="AV336" s="131"/>
      <c r="AW336" s="131"/>
      <c r="AX336" s="131"/>
    </row>
    <row r="337" spans="1:50" s="177" customFormat="1" ht="13.8" hidden="1" customHeight="1" x14ac:dyDescent="0.25">
      <c r="A337" s="131"/>
      <c r="B337" s="186"/>
      <c r="C337" s="187"/>
      <c r="D337" s="187"/>
      <c r="E337" s="187"/>
      <c r="F337" s="188"/>
      <c r="G337" s="62"/>
      <c r="H337" s="63"/>
      <c r="I337" s="64"/>
      <c r="J337" s="65"/>
      <c r="K337" s="176"/>
      <c r="L337" s="131"/>
      <c r="M337" s="129"/>
      <c r="N337" s="129"/>
      <c r="O337" s="129"/>
      <c r="P337" s="129"/>
      <c r="Q337" s="129"/>
      <c r="R337" s="129"/>
      <c r="S337" s="129"/>
      <c r="T337" s="129"/>
      <c r="U337" s="129"/>
      <c r="V337" s="129"/>
      <c r="W337" s="129"/>
      <c r="X337" s="129"/>
      <c r="Y337" s="129"/>
      <c r="Z337" s="131"/>
      <c r="AA337" s="131"/>
      <c r="AB337" s="131"/>
      <c r="AC337" s="131"/>
      <c r="AD337" s="131"/>
      <c r="AE337" s="131"/>
      <c r="AF337" s="131"/>
      <c r="AG337" s="131"/>
      <c r="AH337" s="131"/>
      <c r="AI337" s="131"/>
      <c r="AJ337" s="131"/>
      <c r="AK337" s="131"/>
      <c r="AL337" s="131"/>
      <c r="AM337" s="131"/>
      <c r="AN337" s="131"/>
      <c r="AO337" s="131"/>
      <c r="AP337" s="131"/>
      <c r="AQ337" s="131"/>
      <c r="AR337" s="131"/>
      <c r="AS337" s="131"/>
      <c r="AT337" s="131"/>
      <c r="AU337" s="131"/>
      <c r="AV337" s="131"/>
      <c r="AW337" s="131"/>
      <c r="AX337" s="131"/>
    </row>
    <row r="338" spans="1:50" s="177" customFormat="1" ht="13.8" hidden="1" customHeight="1" x14ac:dyDescent="0.25">
      <c r="A338" s="131"/>
      <c r="B338" s="189"/>
      <c r="C338" s="190"/>
      <c r="D338" s="190"/>
      <c r="E338" s="190"/>
      <c r="F338" s="191"/>
      <c r="G338" s="66"/>
      <c r="H338" s="67"/>
      <c r="I338" s="63"/>
      <c r="J338" s="68"/>
      <c r="K338" s="176"/>
      <c r="L338" s="131"/>
      <c r="M338" s="129"/>
      <c r="N338" s="129"/>
      <c r="O338" s="129"/>
      <c r="P338" s="129"/>
      <c r="Q338" s="129"/>
      <c r="R338" s="129"/>
      <c r="S338" s="129"/>
      <c r="T338" s="129"/>
      <c r="U338" s="129"/>
      <c r="V338" s="129"/>
      <c r="W338" s="129"/>
      <c r="X338" s="129"/>
      <c r="Y338" s="129"/>
      <c r="Z338" s="131"/>
      <c r="AA338" s="131"/>
      <c r="AB338" s="131"/>
      <c r="AC338" s="131"/>
      <c r="AD338" s="131"/>
      <c r="AE338" s="131"/>
      <c r="AF338" s="131"/>
      <c r="AG338" s="131"/>
      <c r="AH338" s="131"/>
      <c r="AI338" s="131"/>
      <c r="AJ338" s="131"/>
      <c r="AK338" s="131"/>
      <c r="AL338" s="131"/>
      <c r="AM338" s="131"/>
      <c r="AN338" s="131"/>
      <c r="AO338" s="131"/>
      <c r="AP338" s="131"/>
      <c r="AQ338" s="131"/>
      <c r="AR338" s="131"/>
      <c r="AS338" s="131"/>
      <c r="AT338" s="131"/>
      <c r="AU338" s="131"/>
      <c r="AV338" s="131"/>
      <c r="AW338" s="131"/>
      <c r="AX338" s="131"/>
    </row>
    <row r="339" spans="1:50" s="177" customFormat="1" ht="13.8" hidden="1" customHeight="1" x14ac:dyDescent="0.25">
      <c r="A339" s="131"/>
      <c r="B339" s="189"/>
      <c r="C339" s="190"/>
      <c r="D339" s="190"/>
      <c r="E339" s="190"/>
      <c r="F339" s="191"/>
      <c r="G339" s="66"/>
      <c r="H339" s="67"/>
      <c r="I339" s="67"/>
      <c r="J339" s="68"/>
      <c r="K339" s="176"/>
      <c r="L339" s="131"/>
      <c r="M339" s="129"/>
      <c r="N339" s="129"/>
      <c r="O339" s="129"/>
      <c r="P339" s="129"/>
      <c r="Q339" s="129"/>
      <c r="R339" s="129"/>
      <c r="S339" s="129"/>
      <c r="T339" s="129"/>
      <c r="U339" s="129"/>
      <c r="V339" s="129"/>
      <c r="W339" s="129"/>
      <c r="X339" s="129"/>
      <c r="Y339" s="129"/>
      <c r="Z339" s="131"/>
      <c r="AA339" s="131"/>
      <c r="AB339" s="131"/>
      <c r="AC339" s="131"/>
      <c r="AD339" s="131"/>
      <c r="AE339" s="131"/>
      <c r="AF339" s="131"/>
      <c r="AG339" s="131"/>
      <c r="AH339" s="131"/>
      <c r="AI339" s="131"/>
      <c r="AJ339" s="131"/>
      <c r="AK339" s="131"/>
      <c r="AL339" s="131"/>
      <c r="AM339" s="131"/>
      <c r="AN339" s="131"/>
      <c r="AO339" s="131"/>
      <c r="AP339" s="131"/>
      <c r="AQ339" s="131"/>
      <c r="AR339" s="131"/>
      <c r="AS339" s="131"/>
      <c r="AT339" s="131"/>
      <c r="AU339" s="131"/>
      <c r="AV339" s="131"/>
      <c r="AW339" s="131"/>
      <c r="AX339" s="131"/>
    </row>
    <row r="340" spans="1:50" s="177" customFormat="1" ht="13.8" hidden="1" customHeight="1" thickBot="1" x14ac:dyDescent="0.3">
      <c r="A340" s="131"/>
      <c r="B340" s="192"/>
      <c r="C340" s="193"/>
      <c r="D340" s="193"/>
      <c r="E340" s="193"/>
      <c r="F340" s="194"/>
      <c r="G340" s="69"/>
      <c r="H340" s="70"/>
      <c r="I340" s="70"/>
      <c r="J340" s="71"/>
      <c r="K340" s="176"/>
      <c r="L340" s="131"/>
      <c r="M340" s="129"/>
      <c r="N340" s="129"/>
      <c r="O340" s="129"/>
      <c r="P340" s="129"/>
      <c r="Q340" s="129"/>
      <c r="R340" s="129"/>
      <c r="S340" s="129"/>
      <c r="T340" s="129"/>
      <c r="U340" s="129"/>
      <c r="V340" s="129"/>
      <c r="W340" s="129"/>
      <c r="X340" s="129"/>
      <c r="Y340" s="129"/>
      <c r="Z340" s="131"/>
      <c r="AA340" s="131"/>
      <c r="AB340" s="131"/>
      <c r="AC340" s="131"/>
      <c r="AD340" s="131"/>
      <c r="AE340" s="131"/>
      <c r="AF340" s="131"/>
      <c r="AG340" s="131"/>
      <c r="AH340" s="131"/>
      <c r="AI340" s="131"/>
      <c r="AJ340" s="131"/>
      <c r="AK340" s="131"/>
      <c r="AL340" s="131"/>
      <c r="AM340" s="131"/>
      <c r="AN340" s="131"/>
      <c r="AO340" s="131"/>
      <c r="AP340" s="131"/>
      <c r="AQ340" s="131"/>
      <c r="AR340" s="131"/>
      <c r="AS340" s="131"/>
      <c r="AT340" s="131"/>
      <c r="AU340" s="131"/>
      <c r="AV340" s="131"/>
      <c r="AW340" s="131"/>
      <c r="AX340" s="131"/>
    </row>
    <row r="341" spans="1:50" s="177" customFormat="1" ht="13.8" hidden="1" customHeight="1" x14ac:dyDescent="0.25">
      <c r="A341" s="131"/>
      <c r="B341" s="183">
        <f>B336+1</f>
        <v>67</v>
      </c>
      <c r="C341" s="184">
        <f>C336+F341</f>
        <v>-9610</v>
      </c>
      <c r="D341" s="57"/>
      <c r="E341" s="58"/>
      <c r="F341" s="185">
        <f>SUM(G342:G345)</f>
        <v>0</v>
      </c>
      <c r="G341" s="59"/>
      <c r="H341" s="60"/>
      <c r="I341" s="60"/>
      <c r="J341" s="61"/>
      <c r="K341" s="176"/>
      <c r="L341" s="131"/>
      <c r="M341" s="129"/>
      <c r="N341" s="129"/>
      <c r="O341" s="129"/>
      <c r="P341" s="129"/>
      <c r="Q341" s="129"/>
      <c r="R341" s="129"/>
      <c r="S341" s="129"/>
      <c r="T341" s="129"/>
      <c r="U341" s="129"/>
      <c r="V341" s="129"/>
      <c r="W341" s="129"/>
      <c r="X341" s="129"/>
      <c r="Y341" s="129"/>
      <c r="Z341" s="131"/>
      <c r="AA341" s="131"/>
      <c r="AB341" s="131"/>
      <c r="AC341" s="131"/>
      <c r="AD341" s="131"/>
      <c r="AE341" s="131"/>
      <c r="AF341" s="131"/>
      <c r="AG341" s="131"/>
      <c r="AH341" s="131"/>
      <c r="AI341" s="131"/>
      <c r="AJ341" s="131"/>
      <c r="AK341" s="131"/>
      <c r="AL341" s="131"/>
      <c r="AM341" s="131"/>
      <c r="AN341" s="131"/>
      <c r="AO341" s="131"/>
      <c r="AP341" s="131"/>
      <c r="AQ341" s="131"/>
      <c r="AR341" s="131"/>
      <c r="AS341" s="131"/>
      <c r="AT341" s="131"/>
      <c r="AU341" s="131"/>
      <c r="AV341" s="131"/>
      <c r="AW341" s="131"/>
      <c r="AX341" s="131"/>
    </row>
    <row r="342" spans="1:50" s="177" customFormat="1" ht="13.8" hidden="1" customHeight="1" x14ac:dyDescent="0.25">
      <c r="A342" s="131"/>
      <c r="B342" s="186"/>
      <c r="C342" s="187"/>
      <c r="D342" s="187"/>
      <c r="E342" s="187"/>
      <c r="F342" s="188"/>
      <c r="G342" s="62"/>
      <c r="H342" s="63"/>
      <c r="I342" s="64"/>
      <c r="J342" s="65"/>
      <c r="K342" s="176"/>
      <c r="L342" s="131"/>
      <c r="M342" s="129"/>
      <c r="N342" s="129"/>
      <c r="O342" s="129"/>
      <c r="P342" s="129"/>
      <c r="Q342" s="129"/>
      <c r="R342" s="129"/>
      <c r="S342" s="129"/>
      <c r="T342" s="129"/>
      <c r="U342" s="129"/>
      <c r="V342" s="129"/>
      <c r="W342" s="129"/>
      <c r="X342" s="129"/>
      <c r="Y342" s="129"/>
      <c r="Z342" s="131"/>
      <c r="AA342" s="131"/>
      <c r="AB342" s="131"/>
      <c r="AC342" s="131"/>
      <c r="AD342" s="131"/>
      <c r="AE342" s="131"/>
      <c r="AF342" s="131"/>
      <c r="AG342" s="131"/>
      <c r="AH342" s="131"/>
      <c r="AI342" s="131"/>
      <c r="AJ342" s="131"/>
      <c r="AK342" s="131"/>
      <c r="AL342" s="131"/>
      <c r="AM342" s="131"/>
      <c r="AN342" s="131"/>
      <c r="AO342" s="131"/>
      <c r="AP342" s="131"/>
      <c r="AQ342" s="131"/>
      <c r="AR342" s="131"/>
      <c r="AS342" s="131"/>
      <c r="AT342" s="131"/>
      <c r="AU342" s="131"/>
      <c r="AV342" s="131"/>
      <c r="AW342" s="131"/>
      <c r="AX342" s="131"/>
    </row>
    <row r="343" spans="1:50" s="177" customFormat="1" ht="13.8" hidden="1" customHeight="1" x14ac:dyDescent="0.25">
      <c r="A343" s="131"/>
      <c r="B343" s="189"/>
      <c r="C343" s="190"/>
      <c r="D343" s="190"/>
      <c r="E343" s="190"/>
      <c r="F343" s="191"/>
      <c r="G343" s="66"/>
      <c r="H343" s="67"/>
      <c r="I343" s="63"/>
      <c r="J343" s="68"/>
      <c r="K343" s="176"/>
      <c r="L343" s="131"/>
      <c r="M343" s="129"/>
      <c r="N343" s="129"/>
      <c r="O343" s="129"/>
      <c r="P343" s="129"/>
      <c r="Q343" s="129"/>
      <c r="R343" s="129"/>
      <c r="S343" s="129"/>
      <c r="T343" s="129"/>
      <c r="U343" s="129"/>
      <c r="V343" s="129"/>
      <c r="W343" s="129"/>
      <c r="X343" s="129"/>
      <c r="Y343" s="129"/>
      <c r="Z343" s="131"/>
      <c r="AA343" s="131"/>
      <c r="AB343" s="131"/>
      <c r="AC343" s="131"/>
      <c r="AD343" s="131"/>
      <c r="AE343" s="131"/>
      <c r="AF343" s="131"/>
      <c r="AG343" s="131"/>
      <c r="AH343" s="131"/>
      <c r="AI343" s="131"/>
      <c r="AJ343" s="131"/>
      <c r="AK343" s="131"/>
      <c r="AL343" s="131"/>
      <c r="AM343" s="131"/>
      <c r="AN343" s="131"/>
      <c r="AO343" s="131"/>
      <c r="AP343" s="131"/>
      <c r="AQ343" s="131"/>
      <c r="AR343" s="131"/>
      <c r="AS343" s="131"/>
      <c r="AT343" s="131"/>
      <c r="AU343" s="131"/>
      <c r="AV343" s="131"/>
      <c r="AW343" s="131"/>
      <c r="AX343" s="131"/>
    </row>
    <row r="344" spans="1:50" s="177" customFormat="1" ht="13.8" hidden="1" customHeight="1" x14ac:dyDescent="0.25">
      <c r="A344" s="131"/>
      <c r="B344" s="189"/>
      <c r="C344" s="190"/>
      <c r="D344" s="190"/>
      <c r="E344" s="190"/>
      <c r="F344" s="191"/>
      <c r="G344" s="66"/>
      <c r="H344" s="67"/>
      <c r="I344" s="67"/>
      <c r="J344" s="68"/>
      <c r="K344" s="176"/>
      <c r="L344" s="131"/>
      <c r="M344" s="129"/>
      <c r="N344" s="129"/>
      <c r="O344" s="129"/>
      <c r="P344" s="129"/>
      <c r="Q344" s="129"/>
      <c r="R344" s="129"/>
      <c r="S344" s="129"/>
      <c r="T344" s="129"/>
      <c r="U344" s="129"/>
      <c r="V344" s="129"/>
      <c r="W344" s="129"/>
      <c r="X344" s="129"/>
      <c r="Y344" s="129"/>
      <c r="Z344" s="131"/>
      <c r="AA344" s="131"/>
      <c r="AB344" s="131"/>
      <c r="AC344" s="131"/>
      <c r="AD344" s="131"/>
      <c r="AE344" s="131"/>
      <c r="AF344" s="131"/>
      <c r="AG344" s="131"/>
      <c r="AH344" s="131"/>
      <c r="AI344" s="131"/>
      <c r="AJ344" s="131"/>
      <c r="AK344" s="131"/>
      <c r="AL344" s="131"/>
      <c r="AM344" s="131"/>
      <c r="AN344" s="131"/>
      <c r="AO344" s="131"/>
      <c r="AP344" s="131"/>
      <c r="AQ344" s="131"/>
      <c r="AR344" s="131"/>
      <c r="AS344" s="131"/>
      <c r="AT344" s="131"/>
      <c r="AU344" s="131"/>
      <c r="AV344" s="131"/>
      <c r="AW344" s="131"/>
      <c r="AX344" s="131"/>
    </row>
    <row r="345" spans="1:50" s="177" customFormat="1" ht="13.8" hidden="1" customHeight="1" thickBot="1" x14ac:dyDescent="0.3">
      <c r="A345" s="131"/>
      <c r="B345" s="192"/>
      <c r="C345" s="193"/>
      <c r="D345" s="193"/>
      <c r="E345" s="193"/>
      <c r="F345" s="194"/>
      <c r="G345" s="69"/>
      <c r="H345" s="70"/>
      <c r="I345" s="70"/>
      <c r="J345" s="71"/>
      <c r="K345" s="176"/>
      <c r="L345" s="131"/>
      <c r="M345" s="129"/>
      <c r="N345" s="129"/>
      <c r="O345" s="129"/>
      <c r="P345" s="129"/>
      <c r="Q345" s="129"/>
      <c r="R345" s="129"/>
      <c r="S345" s="129"/>
      <c r="T345" s="129"/>
      <c r="U345" s="129"/>
      <c r="V345" s="129"/>
      <c r="W345" s="129"/>
      <c r="X345" s="129"/>
      <c r="Y345" s="129"/>
      <c r="Z345" s="131"/>
      <c r="AA345" s="131"/>
      <c r="AB345" s="131"/>
      <c r="AC345" s="131"/>
      <c r="AD345" s="131"/>
      <c r="AE345" s="131"/>
      <c r="AF345" s="131"/>
      <c r="AG345" s="131"/>
      <c r="AH345" s="131"/>
      <c r="AI345" s="131"/>
      <c r="AJ345" s="131"/>
      <c r="AK345" s="131"/>
      <c r="AL345" s="131"/>
      <c r="AM345" s="131"/>
      <c r="AN345" s="131"/>
      <c r="AO345" s="131"/>
      <c r="AP345" s="131"/>
      <c r="AQ345" s="131"/>
      <c r="AR345" s="131"/>
      <c r="AS345" s="131"/>
      <c r="AT345" s="131"/>
      <c r="AU345" s="131"/>
      <c r="AV345" s="131"/>
      <c r="AW345" s="131"/>
      <c r="AX345" s="131"/>
    </row>
    <row r="346" spans="1:50" s="177" customFormat="1" ht="13.8" hidden="1" customHeight="1" x14ac:dyDescent="0.25">
      <c r="A346" s="131"/>
      <c r="B346" s="183">
        <f>B341+1</f>
        <v>68</v>
      </c>
      <c r="C346" s="184">
        <f>C341+F346</f>
        <v>-9610</v>
      </c>
      <c r="D346" s="57"/>
      <c r="E346" s="58"/>
      <c r="F346" s="185">
        <f>SUM(G347:G350)</f>
        <v>0</v>
      </c>
      <c r="G346" s="59"/>
      <c r="H346" s="60"/>
      <c r="I346" s="60"/>
      <c r="J346" s="61"/>
      <c r="K346" s="176"/>
      <c r="L346" s="131"/>
      <c r="M346" s="129"/>
      <c r="N346" s="129"/>
      <c r="O346" s="129"/>
      <c r="P346" s="129"/>
      <c r="Q346" s="129"/>
      <c r="R346" s="129"/>
      <c r="S346" s="129"/>
      <c r="T346" s="129"/>
      <c r="U346" s="129"/>
      <c r="V346" s="129"/>
      <c r="W346" s="129"/>
      <c r="X346" s="129"/>
      <c r="Y346" s="129"/>
      <c r="Z346" s="131"/>
      <c r="AA346" s="131"/>
      <c r="AB346" s="131"/>
      <c r="AC346" s="131"/>
      <c r="AD346" s="131"/>
      <c r="AE346" s="131"/>
      <c r="AF346" s="131"/>
      <c r="AG346" s="131"/>
      <c r="AH346" s="131"/>
      <c r="AI346" s="131"/>
      <c r="AJ346" s="131"/>
      <c r="AK346" s="131"/>
      <c r="AL346" s="131"/>
      <c r="AM346" s="131"/>
      <c r="AN346" s="131"/>
      <c r="AO346" s="131"/>
      <c r="AP346" s="131"/>
      <c r="AQ346" s="131"/>
      <c r="AR346" s="131"/>
      <c r="AS346" s="131"/>
      <c r="AT346" s="131"/>
      <c r="AU346" s="131"/>
      <c r="AV346" s="131"/>
      <c r="AW346" s="131"/>
      <c r="AX346" s="131"/>
    </row>
    <row r="347" spans="1:50" s="177" customFormat="1" ht="13.8" hidden="1" customHeight="1" x14ac:dyDescent="0.25">
      <c r="A347" s="131"/>
      <c r="B347" s="186"/>
      <c r="C347" s="187"/>
      <c r="D347" s="187"/>
      <c r="E347" s="187"/>
      <c r="F347" s="188"/>
      <c r="G347" s="62"/>
      <c r="H347" s="63"/>
      <c r="I347" s="64"/>
      <c r="J347" s="65"/>
      <c r="K347" s="176"/>
      <c r="L347" s="131"/>
      <c r="M347" s="129"/>
      <c r="N347" s="129"/>
      <c r="O347" s="129"/>
      <c r="P347" s="129"/>
      <c r="Q347" s="129"/>
      <c r="R347" s="129"/>
      <c r="S347" s="129"/>
      <c r="T347" s="129"/>
      <c r="U347" s="129"/>
      <c r="V347" s="129"/>
      <c r="W347" s="129"/>
      <c r="X347" s="129"/>
      <c r="Y347" s="129"/>
      <c r="Z347" s="131"/>
      <c r="AA347" s="131"/>
      <c r="AB347" s="131"/>
      <c r="AC347" s="131"/>
      <c r="AD347" s="131"/>
      <c r="AE347" s="131"/>
      <c r="AF347" s="131"/>
      <c r="AG347" s="131"/>
      <c r="AH347" s="131"/>
      <c r="AI347" s="131"/>
      <c r="AJ347" s="131"/>
      <c r="AK347" s="131"/>
      <c r="AL347" s="131"/>
      <c r="AM347" s="131"/>
      <c r="AN347" s="131"/>
      <c r="AO347" s="131"/>
      <c r="AP347" s="131"/>
      <c r="AQ347" s="131"/>
      <c r="AR347" s="131"/>
      <c r="AS347" s="131"/>
      <c r="AT347" s="131"/>
      <c r="AU347" s="131"/>
      <c r="AV347" s="131"/>
      <c r="AW347" s="131"/>
      <c r="AX347" s="131"/>
    </row>
    <row r="348" spans="1:50" s="177" customFormat="1" ht="13.8" hidden="1" customHeight="1" x14ac:dyDescent="0.25">
      <c r="A348" s="131"/>
      <c r="B348" s="189"/>
      <c r="C348" s="190"/>
      <c r="D348" s="190"/>
      <c r="E348" s="190"/>
      <c r="F348" s="191"/>
      <c r="G348" s="66"/>
      <c r="H348" s="67"/>
      <c r="I348" s="63"/>
      <c r="J348" s="68"/>
      <c r="K348" s="176"/>
      <c r="L348" s="131"/>
      <c r="M348" s="129"/>
      <c r="N348" s="129"/>
      <c r="O348" s="129"/>
      <c r="P348" s="129"/>
      <c r="Q348" s="129"/>
      <c r="R348" s="129"/>
      <c r="S348" s="129"/>
      <c r="T348" s="129"/>
      <c r="U348" s="129"/>
      <c r="V348" s="129"/>
      <c r="W348" s="129"/>
      <c r="X348" s="129"/>
      <c r="Y348" s="129"/>
      <c r="Z348" s="131"/>
      <c r="AA348" s="131"/>
      <c r="AB348" s="131"/>
      <c r="AC348" s="131"/>
      <c r="AD348" s="131"/>
      <c r="AE348" s="131"/>
      <c r="AF348" s="131"/>
      <c r="AG348" s="131"/>
      <c r="AH348" s="131"/>
      <c r="AI348" s="131"/>
      <c r="AJ348" s="131"/>
      <c r="AK348" s="131"/>
      <c r="AL348" s="131"/>
      <c r="AM348" s="131"/>
      <c r="AN348" s="131"/>
      <c r="AO348" s="131"/>
      <c r="AP348" s="131"/>
      <c r="AQ348" s="131"/>
      <c r="AR348" s="131"/>
      <c r="AS348" s="131"/>
      <c r="AT348" s="131"/>
      <c r="AU348" s="131"/>
      <c r="AV348" s="131"/>
      <c r="AW348" s="131"/>
      <c r="AX348" s="131"/>
    </row>
    <row r="349" spans="1:50" s="177" customFormat="1" ht="13.8" hidden="1" customHeight="1" x14ac:dyDescent="0.25">
      <c r="A349" s="131"/>
      <c r="B349" s="189"/>
      <c r="C349" s="190"/>
      <c r="D349" s="190"/>
      <c r="E349" s="190"/>
      <c r="F349" s="191"/>
      <c r="G349" s="66"/>
      <c r="H349" s="67"/>
      <c r="I349" s="67"/>
      <c r="J349" s="68"/>
      <c r="K349" s="176"/>
      <c r="L349" s="131"/>
      <c r="M349" s="129"/>
      <c r="N349" s="129"/>
      <c r="O349" s="129"/>
      <c r="P349" s="129"/>
      <c r="Q349" s="129"/>
      <c r="R349" s="129"/>
      <c r="S349" s="129"/>
      <c r="T349" s="129"/>
      <c r="U349" s="129"/>
      <c r="V349" s="129"/>
      <c r="W349" s="129"/>
      <c r="X349" s="129"/>
      <c r="Y349" s="129"/>
      <c r="Z349" s="131"/>
      <c r="AA349" s="131"/>
      <c r="AB349" s="131"/>
      <c r="AC349" s="131"/>
      <c r="AD349" s="131"/>
      <c r="AE349" s="131"/>
      <c r="AF349" s="131"/>
      <c r="AG349" s="131"/>
      <c r="AH349" s="131"/>
      <c r="AI349" s="131"/>
      <c r="AJ349" s="131"/>
      <c r="AK349" s="131"/>
      <c r="AL349" s="131"/>
      <c r="AM349" s="131"/>
      <c r="AN349" s="131"/>
      <c r="AO349" s="131"/>
      <c r="AP349" s="131"/>
      <c r="AQ349" s="131"/>
      <c r="AR349" s="131"/>
      <c r="AS349" s="131"/>
      <c r="AT349" s="131"/>
      <c r="AU349" s="131"/>
      <c r="AV349" s="131"/>
      <c r="AW349" s="131"/>
      <c r="AX349" s="131"/>
    </row>
    <row r="350" spans="1:50" s="177" customFormat="1" ht="13.8" hidden="1" customHeight="1" thickBot="1" x14ac:dyDescent="0.3">
      <c r="A350" s="131"/>
      <c r="B350" s="192"/>
      <c r="C350" s="193"/>
      <c r="D350" s="193"/>
      <c r="E350" s="193"/>
      <c r="F350" s="194"/>
      <c r="G350" s="69"/>
      <c r="H350" s="70"/>
      <c r="I350" s="70"/>
      <c r="J350" s="71"/>
      <c r="K350" s="176"/>
      <c r="L350" s="131"/>
      <c r="M350" s="129"/>
      <c r="N350" s="129"/>
      <c r="O350" s="129"/>
      <c r="P350" s="129"/>
      <c r="Q350" s="129"/>
      <c r="R350" s="129"/>
      <c r="S350" s="129"/>
      <c r="T350" s="129"/>
      <c r="U350" s="129"/>
      <c r="V350" s="129"/>
      <c r="W350" s="129"/>
      <c r="X350" s="129"/>
      <c r="Y350" s="129"/>
      <c r="Z350" s="131"/>
      <c r="AA350" s="131"/>
      <c r="AB350" s="131"/>
      <c r="AC350" s="131"/>
      <c r="AD350" s="131"/>
      <c r="AE350" s="131"/>
      <c r="AF350" s="131"/>
      <c r="AG350" s="131"/>
      <c r="AH350" s="131"/>
      <c r="AI350" s="131"/>
      <c r="AJ350" s="131"/>
      <c r="AK350" s="131"/>
      <c r="AL350" s="131"/>
      <c r="AM350" s="131"/>
      <c r="AN350" s="131"/>
      <c r="AO350" s="131"/>
      <c r="AP350" s="131"/>
      <c r="AQ350" s="131"/>
      <c r="AR350" s="131"/>
      <c r="AS350" s="131"/>
      <c r="AT350" s="131"/>
      <c r="AU350" s="131"/>
      <c r="AV350" s="131"/>
      <c r="AW350" s="131"/>
      <c r="AX350" s="131"/>
    </row>
    <row r="351" spans="1:50" s="177" customFormat="1" ht="13.8" hidden="1" customHeight="1" x14ac:dyDescent="0.25">
      <c r="A351" s="131"/>
      <c r="B351" s="183">
        <f>B346+1</f>
        <v>69</v>
      </c>
      <c r="C351" s="184">
        <f>C346+F351</f>
        <v>-9610</v>
      </c>
      <c r="D351" s="57"/>
      <c r="E351" s="58"/>
      <c r="F351" s="185">
        <f>SUM(G352:G355)</f>
        <v>0</v>
      </c>
      <c r="G351" s="59"/>
      <c r="H351" s="60"/>
      <c r="I351" s="60"/>
      <c r="J351" s="61"/>
      <c r="K351" s="176"/>
      <c r="L351" s="131"/>
      <c r="M351" s="129"/>
      <c r="N351" s="129"/>
      <c r="O351" s="129"/>
      <c r="P351" s="129"/>
      <c r="Q351" s="129"/>
      <c r="R351" s="129"/>
      <c r="S351" s="129"/>
      <c r="T351" s="129"/>
      <c r="U351" s="129"/>
      <c r="V351" s="129"/>
      <c r="W351" s="129"/>
      <c r="X351" s="129"/>
      <c r="Y351" s="129"/>
      <c r="Z351" s="131"/>
      <c r="AA351" s="131"/>
      <c r="AB351" s="131"/>
      <c r="AC351" s="131"/>
      <c r="AD351" s="131"/>
      <c r="AE351" s="131"/>
      <c r="AF351" s="131"/>
      <c r="AG351" s="131"/>
      <c r="AH351" s="131"/>
      <c r="AI351" s="131"/>
      <c r="AJ351" s="131"/>
      <c r="AK351" s="131"/>
      <c r="AL351" s="131"/>
      <c r="AM351" s="131"/>
      <c r="AN351" s="131"/>
      <c r="AO351" s="131"/>
      <c r="AP351" s="131"/>
      <c r="AQ351" s="131"/>
      <c r="AR351" s="131"/>
      <c r="AS351" s="131"/>
      <c r="AT351" s="131"/>
      <c r="AU351" s="131"/>
      <c r="AV351" s="131"/>
      <c r="AW351" s="131"/>
      <c r="AX351" s="131"/>
    </row>
    <row r="352" spans="1:50" s="177" customFormat="1" ht="13.8" hidden="1" customHeight="1" x14ac:dyDescent="0.25">
      <c r="A352" s="131"/>
      <c r="B352" s="186"/>
      <c r="C352" s="187"/>
      <c r="D352" s="187"/>
      <c r="E352" s="187"/>
      <c r="F352" s="188"/>
      <c r="G352" s="62"/>
      <c r="H352" s="63"/>
      <c r="I352" s="64"/>
      <c r="J352" s="65"/>
      <c r="K352" s="176"/>
      <c r="L352" s="131"/>
      <c r="M352" s="129"/>
      <c r="N352" s="129"/>
      <c r="O352" s="129"/>
      <c r="P352" s="129"/>
      <c r="Q352" s="129"/>
      <c r="R352" s="129"/>
      <c r="S352" s="129"/>
      <c r="T352" s="129"/>
      <c r="U352" s="129"/>
      <c r="V352" s="129"/>
      <c r="W352" s="129"/>
      <c r="X352" s="129"/>
      <c r="Y352" s="129"/>
      <c r="Z352" s="131"/>
      <c r="AA352" s="131"/>
      <c r="AB352" s="131"/>
      <c r="AC352" s="131"/>
      <c r="AD352" s="131"/>
      <c r="AE352" s="131"/>
      <c r="AF352" s="131"/>
      <c r="AG352" s="131"/>
      <c r="AH352" s="131"/>
      <c r="AI352" s="131"/>
      <c r="AJ352" s="131"/>
      <c r="AK352" s="131"/>
      <c r="AL352" s="131"/>
      <c r="AM352" s="131"/>
      <c r="AN352" s="131"/>
      <c r="AO352" s="131"/>
      <c r="AP352" s="131"/>
      <c r="AQ352" s="131"/>
      <c r="AR352" s="131"/>
      <c r="AS352" s="131"/>
      <c r="AT352" s="131"/>
      <c r="AU352" s="131"/>
      <c r="AV352" s="131"/>
      <c r="AW352" s="131"/>
      <c r="AX352" s="131"/>
    </row>
    <row r="353" spans="1:50" s="177" customFormat="1" ht="13.8" hidden="1" customHeight="1" x14ac:dyDescent="0.25">
      <c r="A353" s="131"/>
      <c r="B353" s="189"/>
      <c r="C353" s="190"/>
      <c r="D353" s="190"/>
      <c r="E353" s="190"/>
      <c r="F353" s="191"/>
      <c r="G353" s="66"/>
      <c r="H353" s="67"/>
      <c r="I353" s="63"/>
      <c r="J353" s="68"/>
      <c r="K353" s="176"/>
      <c r="L353" s="131"/>
      <c r="M353" s="129"/>
      <c r="N353" s="129"/>
      <c r="O353" s="129"/>
      <c r="P353" s="129"/>
      <c r="Q353" s="129"/>
      <c r="R353" s="129"/>
      <c r="S353" s="129"/>
      <c r="T353" s="129"/>
      <c r="U353" s="129"/>
      <c r="V353" s="129"/>
      <c r="W353" s="129"/>
      <c r="X353" s="129"/>
      <c r="Y353" s="129"/>
      <c r="Z353" s="131"/>
      <c r="AA353" s="131"/>
      <c r="AB353" s="131"/>
      <c r="AC353" s="131"/>
      <c r="AD353" s="131"/>
      <c r="AE353" s="131"/>
      <c r="AF353" s="131"/>
      <c r="AG353" s="131"/>
      <c r="AH353" s="131"/>
      <c r="AI353" s="131"/>
      <c r="AJ353" s="131"/>
      <c r="AK353" s="131"/>
      <c r="AL353" s="131"/>
      <c r="AM353" s="131"/>
      <c r="AN353" s="131"/>
      <c r="AO353" s="131"/>
      <c r="AP353" s="131"/>
      <c r="AQ353" s="131"/>
      <c r="AR353" s="131"/>
      <c r="AS353" s="131"/>
      <c r="AT353" s="131"/>
      <c r="AU353" s="131"/>
      <c r="AV353" s="131"/>
      <c r="AW353" s="131"/>
      <c r="AX353" s="131"/>
    </row>
    <row r="354" spans="1:50" s="177" customFormat="1" ht="13.8" hidden="1" customHeight="1" x14ac:dyDescent="0.25">
      <c r="A354" s="131"/>
      <c r="B354" s="189"/>
      <c r="C354" s="190"/>
      <c r="D354" s="190"/>
      <c r="E354" s="190"/>
      <c r="F354" s="191"/>
      <c r="G354" s="66"/>
      <c r="H354" s="67"/>
      <c r="I354" s="67"/>
      <c r="J354" s="68"/>
      <c r="K354" s="176"/>
      <c r="L354" s="131"/>
      <c r="M354" s="129"/>
      <c r="N354" s="129"/>
      <c r="O354" s="129"/>
      <c r="P354" s="129"/>
      <c r="Q354" s="129"/>
      <c r="R354" s="129"/>
      <c r="S354" s="129"/>
      <c r="T354" s="129"/>
      <c r="U354" s="129"/>
      <c r="V354" s="129"/>
      <c r="W354" s="129"/>
      <c r="X354" s="129"/>
      <c r="Y354" s="129"/>
      <c r="Z354" s="131"/>
      <c r="AA354" s="131"/>
      <c r="AB354" s="131"/>
      <c r="AC354" s="131"/>
      <c r="AD354" s="131"/>
      <c r="AE354" s="131"/>
      <c r="AF354" s="131"/>
      <c r="AG354" s="131"/>
      <c r="AH354" s="131"/>
      <c r="AI354" s="131"/>
      <c r="AJ354" s="131"/>
      <c r="AK354" s="131"/>
      <c r="AL354" s="131"/>
      <c r="AM354" s="131"/>
      <c r="AN354" s="131"/>
      <c r="AO354" s="131"/>
      <c r="AP354" s="131"/>
      <c r="AQ354" s="131"/>
      <c r="AR354" s="131"/>
      <c r="AS354" s="131"/>
      <c r="AT354" s="131"/>
      <c r="AU354" s="131"/>
      <c r="AV354" s="131"/>
      <c r="AW354" s="131"/>
      <c r="AX354" s="131"/>
    </row>
    <row r="355" spans="1:50" s="177" customFormat="1" ht="13.8" hidden="1" customHeight="1" thickBot="1" x14ac:dyDescent="0.3">
      <c r="A355" s="131"/>
      <c r="B355" s="192"/>
      <c r="C355" s="193"/>
      <c r="D355" s="193"/>
      <c r="E355" s="193"/>
      <c r="F355" s="194"/>
      <c r="G355" s="69"/>
      <c r="H355" s="70"/>
      <c r="I355" s="70"/>
      <c r="J355" s="71"/>
      <c r="K355" s="176"/>
      <c r="L355" s="131"/>
      <c r="M355" s="129"/>
      <c r="N355" s="129"/>
      <c r="O355" s="129"/>
      <c r="P355" s="129"/>
      <c r="Q355" s="129"/>
      <c r="R355" s="129"/>
      <c r="S355" s="129"/>
      <c r="T355" s="129"/>
      <c r="U355" s="129"/>
      <c r="V355" s="129"/>
      <c r="W355" s="129"/>
      <c r="X355" s="129"/>
      <c r="Y355" s="129"/>
      <c r="Z355" s="131"/>
      <c r="AA355" s="131"/>
      <c r="AB355" s="131"/>
      <c r="AC355" s="131"/>
      <c r="AD355" s="131"/>
      <c r="AE355" s="131"/>
      <c r="AF355" s="131"/>
      <c r="AG355" s="131"/>
      <c r="AH355" s="131"/>
      <c r="AI355" s="131"/>
      <c r="AJ355" s="131"/>
      <c r="AK355" s="131"/>
      <c r="AL355" s="131"/>
      <c r="AM355" s="131"/>
      <c r="AN355" s="131"/>
      <c r="AO355" s="131"/>
      <c r="AP355" s="131"/>
      <c r="AQ355" s="131"/>
      <c r="AR355" s="131"/>
      <c r="AS355" s="131"/>
      <c r="AT355" s="131"/>
      <c r="AU355" s="131"/>
      <c r="AV355" s="131"/>
      <c r="AW355" s="131"/>
      <c r="AX355" s="131"/>
    </row>
    <row r="356" spans="1:50" s="177" customFormat="1" ht="13.8" hidden="1" customHeight="1" x14ac:dyDescent="0.25">
      <c r="A356" s="131"/>
      <c r="B356" s="183">
        <f>B351+1</f>
        <v>70</v>
      </c>
      <c r="C356" s="184">
        <f>C351+F356</f>
        <v>-9610</v>
      </c>
      <c r="D356" s="57"/>
      <c r="E356" s="58"/>
      <c r="F356" s="185">
        <f>SUM(G357:G360)</f>
        <v>0</v>
      </c>
      <c r="G356" s="59"/>
      <c r="H356" s="60"/>
      <c r="I356" s="60"/>
      <c r="J356" s="61"/>
      <c r="K356" s="176"/>
      <c r="L356" s="131"/>
      <c r="M356" s="129"/>
      <c r="N356" s="129"/>
      <c r="O356" s="129"/>
      <c r="P356" s="129"/>
      <c r="Q356" s="129"/>
      <c r="R356" s="129"/>
      <c r="S356" s="129"/>
      <c r="T356" s="129"/>
      <c r="U356" s="129"/>
      <c r="V356" s="129"/>
      <c r="W356" s="129"/>
      <c r="X356" s="129"/>
      <c r="Y356" s="129"/>
      <c r="Z356" s="131"/>
      <c r="AA356" s="131"/>
      <c r="AB356" s="131"/>
      <c r="AC356" s="131"/>
      <c r="AD356" s="131"/>
      <c r="AE356" s="131"/>
      <c r="AF356" s="131"/>
      <c r="AG356" s="131"/>
      <c r="AH356" s="131"/>
      <c r="AI356" s="131"/>
      <c r="AJ356" s="131"/>
      <c r="AK356" s="131"/>
      <c r="AL356" s="131"/>
      <c r="AM356" s="131"/>
      <c r="AN356" s="131"/>
      <c r="AO356" s="131"/>
      <c r="AP356" s="131"/>
      <c r="AQ356" s="131"/>
      <c r="AR356" s="131"/>
      <c r="AS356" s="131"/>
      <c r="AT356" s="131"/>
      <c r="AU356" s="131"/>
      <c r="AV356" s="131"/>
      <c r="AW356" s="131"/>
      <c r="AX356" s="131"/>
    </row>
    <row r="357" spans="1:50" s="177" customFormat="1" ht="13.8" hidden="1" customHeight="1" x14ac:dyDescent="0.25">
      <c r="A357" s="131"/>
      <c r="B357" s="186"/>
      <c r="C357" s="187"/>
      <c r="D357" s="187"/>
      <c r="E357" s="187"/>
      <c r="F357" s="188"/>
      <c r="G357" s="62"/>
      <c r="H357" s="63"/>
      <c r="I357" s="64"/>
      <c r="J357" s="65"/>
      <c r="K357" s="176"/>
      <c r="L357" s="131"/>
      <c r="M357" s="129"/>
      <c r="N357" s="129"/>
      <c r="O357" s="129"/>
      <c r="P357" s="129"/>
      <c r="Q357" s="129"/>
      <c r="R357" s="129"/>
      <c r="S357" s="129"/>
      <c r="T357" s="129"/>
      <c r="U357" s="129"/>
      <c r="V357" s="129"/>
      <c r="W357" s="129"/>
      <c r="X357" s="129"/>
      <c r="Y357" s="129"/>
      <c r="Z357" s="131"/>
      <c r="AA357" s="131"/>
      <c r="AB357" s="131"/>
      <c r="AC357" s="131"/>
      <c r="AD357" s="131"/>
      <c r="AE357" s="131"/>
      <c r="AF357" s="131"/>
      <c r="AG357" s="131"/>
      <c r="AH357" s="131"/>
      <c r="AI357" s="131"/>
      <c r="AJ357" s="131"/>
      <c r="AK357" s="131"/>
      <c r="AL357" s="131"/>
      <c r="AM357" s="131"/>
      <c r="AN357" s="131"/>
      <c r="AO357" s="131"/>
      <c r="AP357" s="131"/>
      <c r="AQ357" s="131"/>
      <c r="AR357" s="131"/>
      <c r="AS357" s="131"/>
      <c r="AT357" s="131"/>
      <c r="AU357" s="131"/>
      <c r="AV357" s="131"/>
      <c r="AW357" s="131"/>
      <c r="AX357" s="131"/>
    </row>
    <row r="358" spans="1:50" s="177" customFormat="1" ht="13.8" hidden="1" customHeight="1" x14ac:dyDescent="0.25">
      <c r="A358" s="131"/>
      <c r="B358" s="189"/>
      <c r="C358" s="190"/>
      <c r="D358" s="190"/>
      <c r="E358" s="190"/>
      <c r="F358" s="191"/>
      <c r="G358" s="66"/>
      <c r="H358" s="67"/>
      <c r="I358" s="63"/>
      <c r="J358" s="68"/>
      <c r="K358" s="176"/>
      <c r="L358" s="131"/>
      <c r="M358" s="129"/>
      <c r="N358" s="129"/>
      <c r="O358" s="129"/>
      <c r="P358" s="129"/>
      <c r="Q358" s="129"/>
      <c r="R358" s="129"/>
      <c r="S358" s="129"/>
      <c r="T358" s="129"/>
      <c r="U358" s="129"/>
      <c r="V358" s="129"/>
      <c r="W358" s="129"/>
      <c r="X358" s="129"/>
      <c r="Y358" s="129"/>
      <c r="Z358" s="131"/>
      <c r="AA358" s="131"/>
      <c r="AB358" s="131"/>
      <c r="AC358" s="131"/>
      <c r="AD358" s="131"/>
      <c r="AE358" s="131"/>
      <c r="AF358" s="131"/>
      <c r="AG358" s="131"/>
      <c r="AH358" s="131"/>
      <c r="AI358" s="131"/>
      <c r="AJ358" s="131"/>
      <c r="AK358" s="131"/>
      <c r="AL358" s="131"/>
      <c r="AM358" s="131"/>
      <c r="AN358" s="131"/>
      <c r="AO358" s="131"/>
      <c r="AP358" s="131"/>
      <c r="AQ358" s="131"/>
      <c r="AR358" s="131"/>
      <c r="AS358" s="131"/>
      <c r="AT358" s="131"/>
      <c r="AU358" s="131"/>
      <c r="AV358" s="131"/>
      <c r="AW358" s="131"/>
      <c r="AX358" s="131"/>
    </row>
    <row r="359" spans="1:50" s="177" customFormat="1" ht="13.8" hidden="1" customHeight="1" x14ac:dyDescent="0.25">
      <c r="A359" s="131"/>
      <c r="B359" s="189"/>
      <c r="C359" s="190"/>
      <c r="D359" s="190"/>
      <c r="E359" s="190"/>
      <c r="F359" s="191"/>
      <c r="G359" s="66"/>
      <c r="H359" s="67"/>
      <c r="I359" s="67"/>
      <c r="J359" s="68"/>
      <c r="K359" s="176"/>
      <c r="L359" s="131"/>
      <c r="M359" s="129"/>
      <c r="N359" s="129"/>
      <c r="O359" s="129"/>
      <c r="P359" s="129"/>
      <c r="Q359" s="129"/>
      <c r="R359" s="129"/>
      <c r="S359" s="129"/>
      <c r="T359" s="129"/>
      <c r="U359" s="129"/>
      <c r="V359" s="129"/>
      <c r="W359" s="129"/>
      <c r="X359" s="129"/>
      <c r="Y359" s="129"/>
      <c r="Z359" s="131"/>
      <c r="AA359" s="131"/>
      <c r="AB359" s="131"/>
      <c r="AC359" s="131"/>
      <c r="AD359" s="131"/>
      <c r="AE359" s="131"/>
      <c r="AF359" s="131"/>
      <c r="AG359" s="131"/>
      <c r="AH359" s="131"/>
      <c r="AI359" s="131"/>
      <c r="AJ359" s="131"/>
      <c r="AK359" s="131"/>
      <c r="AL359" s="131"/>
      <c r="AM359" s="131"/>
      <c r="AN359" s="131"/>
      <c r="AO359" s="131"/>
      <c r="AP359" s="131"/>
      <c r="AQ359" s="131"/>
      <c r="AR359" s="131"/>
      <c r="AS359" s="131"/>
      <c r="AT359" s="131"/>
      <c r="AU359" s="131"/>
      <c r="AV359" s="131"/>
      <c r="AW359" s="131"/>
      <c r="AX359" s="131"/>
    </row>
    <row r="360" spans="1:50" s="177" customFormat="1" ht="13.8" hidden="1" customHeight="1" thickBot="1" x14ac:dyDescent="0.3">
      <c r="A360" s="131"/>
      <c r="B360" s="192"/>
      <c r="C360" s="193"/>
      <c r="D360" s="193"/>
      <c r="E360" s="193"/>
      <c r="F360" s="194"/>
      <c r="G360" s="69"/>
      <c r="H360" s="70"/>
      <c r="I360" s="70"/>
      <c r="J360" s="71"/>
      <c r="K360" s="176"/>
      <c r="L360" s="131"/>
      <c r="M360" s="129"/>
      <c r="N360" s="129"/>
      <c r="O360" s="129"/>
      <c r="P360" s="129"/>
      <c r="Q360" s="129"/>
      <c r="R360" s="129"/>
      <c r="S360" s="129"/>
      <c r="T360" s="129"/>
      <c r="U360" s="129"/>
      <c r="V360" s="129"/>
      <c r="W360" s="129"/>
      <c r="X360" s="129"/>
      <c r="Y360" s="129"/>
      <c r="Z360" s="131"/>
      <c r="AA360" s="131"/>
      <c r="AB360" s="131"/>
      <c r="AC360" s="131"/>
      <c r="AD360" s="131"/>
      <c r="AE360" s="131"/>
      <c r="AF360" s="131"/>
      <c r="AG360" s="131"/>
      <c r="AH360" s="131"/>
      <c r="AI360" s="131"/>
      <c r="AJ360" s="131"/>
      <c r="AK360" s="131"/>
      <c r="AL360" s="131"/>
      <c r="AM360" s="131"/>
      <c r="AN360" s="131"/>
      <c r="AO360" s="131"/>
      <c r="AP360" s="131"/>
      <c r="AQ360" s="131"/>
      <c r="AR360" s="131"/>
      <c r="AS360" s="131"/>
      <c r="AT360" s="131"/>
      <c r="AU360" s="131"/>
      <c r="AV360" s="131"/>
      <c r="AW360" s="131"/>
      <c r="AX360" s="131"/>
    </row>
    <row r="361" spans="1:50" s="177" customFormat="1" ht="13.8" hidden="1" customHeight="1" x14ac:dyDescent="0.25">
      <c r="A361" s="131"/>
      <c r="B361" s="183">
        <f>B356+1</f>
        <v>71</v>
      </c>
      <c r="C361" s="184">
        <f>C356+F361</f>
        <v>-9610</v>
      </c>
      <c r="D361" s="57"/>
      <c r="E361" s="58"/>
      <c r="F361" s="185">
        <f>SUM(G362:G365)</f>
        <v>0</v>
      </c>
      <c r="G361" s="59"/>
      <c r="H361" s="60"/>
      <c r="I361" s="60"/>
      <c r="J361" s="61"/>
      <c r="K361" s="176"/>
      <c r="L361" s="131"/>
      <c r="M361" s="129"/>
      <c r="N361" s="129"/>
      <c r="O361" s="129"/>
      <c r="P361" s="129"/>
      <c r="Q361" s="129"/>
      <c r="R361" s="129"/>
      <c r="S361" s="129"/>
      <c r="T361" s="129"/>
      <c r="U361" s="129"/>
      <c r="V361" s="129"/>
      <c r="W361" s="129"/>
      <c r="X361" s="129"/>
      <c r="Y361" s="129"/>
      <c r="Z361" s="131"/>
      <c r="AA361" s="131"/>
      <c r="AB361" s="131"/>
      <c r="AC361" s="131"/>
      <c r="AD361" s="131"/>
      <c r="AE361" s="131"/>
      <c r="AF361" s="131"/>
      <c r="AG361" s="131"/>
      <c r="AH361" s="131"/>
      <c r="AI361" s="131"/>
      <c r="AJ361" s="131"/>
      <c r="AK361" s="131"/>
      <c r="AL361" s="131"/>
      <c r="AM361" s="131"/>
      <c r="AN361" s="131"/>
      <c r="AO361" s="131"/>
      <c r="AP361" s="131"/>
      <c r="AQ361" s="131"/>
      <c r="AR361" s="131"/>
      <c r="AS361" s="131"/>
      <c r="AT361" s="131"/>
      <c r="AU361" s="131"/>
      <c r="AV361" s="131"/>
      <c r="AW361" s="131"/>
      <c r="AX361" s="131"/>
    </row>
    <row r="362" spans="1:50" s="177" customFormat="1" ht="13.8" hidden="1" customHeight="1" x14ac:dyDescent="0.25">
      <c r="A362" s="131"/>
      <c r="B362" s="186"/>
      <c r="C362" s="187"/>
      <c r="D362" s="187"/>
      <c r="E362" s="187"/>
      <c r="F362" s="188"/>
      <c r="G362" s="62"/>
      <c r="H362" s="63"/>
      <c r="I362" s="64"/>
      <c r="J362" s="65"/>
      <c r="K362" s="176"/>
      <c r="L362" s="131"/>
      <c r="M362" s="129"/>
      <c r="N362" s="129"/>
      <c r="O362" s="129"/>
      <c r="P362" s="129"/>
      <c r="Q362" s="129"/>
      <c r="R362" s="129"/>
      <c r="S362" s="129"/>
      <c r="T362" s="129"/>
      <c r="U362" s="129"/>
      <c r="V362" s="129"/>
      <c r="W362" s="129"/>
      <c r="X362" s="129"/>
      <c r="Y362" s="129"/>
      <c r="Z362" s="131"/>
      <c r="AA362" s="131"/>
      <c r="AB362" s="131"/>
      <c r="AC362" s="131"/>
      <c r="AD362" s="131"/>
      <c r="AE362" s="131"/>
      <c r="AF362" s="131"/>
      <c r="AG362" s="131"/>
      <c r="AH362" s="131"/>
      <c r="AI362" s="131"/>
      <c r="AJ362" s="131"/>
      <c r="AK362" s="131"/>
      <c r="AL362" s="131"/>
      <c r="AM362" s="131"/>
      <c r="AN362" s="131"/>
      <c r="AO362" s="131"/>
      <c r="AP362" s="131"/>
      <c r="AQ362" s="131"/>
      <c r="AR362" s="131"/>
      <c r="AS362" s="131"/>
      <c r="AT362" s="131"/>
      <c r="AU362" s="131"/>
      <c r="AV362" s="131"/>
      <c r="AW362" s="131"/>
      <c r="AX362" s="131"/>
    </row>
    <row r="363" spans="1:50" s="177" customFormat="1" ht="13.8" hidden="1" customHeight="1" x14ac:dyDescent="0.25">
      <c r="A363" s="131"/>
      <c r="B363" s="189"/>
      <c r="C363" s="190"/>
      <c r="D363" s="190"/>
      <c r="E363" s="190"/>
      <c r="F363" s="191"/>
      <c r="G363" s="66"/>
      <c r="H363" s="67"/>
      <c r="I363" s="63"/>
      <c r="J363" s="68"/>
      <c r="K363" s="176"/>
      <c r="L363" s="131"/>
      <c r="M363" s="129"/>
      <c r="N363" s="129"/>
      <c r="O363" s="129"/>
      <c r="P363" s="129"/>
      <c r="Q363" s="129"/>
      <c r="R363" s="129"/>
      <c r="S363" s="129"/>
      <c r="T363" s="129"/>
      <c r="U363" s="129"/>
      <c r="V363" s="129"/>
      <c r="W363" s="129"/>
      <c r="X363" s="129"/>
      <c r="Y363" s="129"/>
      <c r="Z363" s="131"/>
      <c r="AA363" s="131"/>
      <c r="AB363" s="131"/>
      <c r="AC363" s="131"/>
      <c r="AD363" s="131"/>
      <c r="AE363" s="131"/>
      <c r="AF363" s="131"/>
      <c r="AG363" s="131"/>
      <c r="AH363" s="131"/>
      <c r="AI363" s="131"/>
      <c r="AJ363" s="131"/>
      <c r="AK363" s="131"/>
      <c r="AL363" s="131"/>
      <c r="AM363" s="131"/>
      <c r="AN363" s="131"/>
      <c r="AO363" s="131"/>
      <c r="AP363" s="131"/>
      <c r="AQ363" s="131"/>
      <c r="AR363" s="131"/>
      <c r="AS363" s="131"/>
      <c r="AT363" s="131"/>
      <c r="AU363" s="131"/>
      <c r="AV363" s="131"/>
      <c r="AW363" s="131"/>
      <c r="AX363" s="131"/>
    </row>
    <row r="364" spans="1:50" s="177" customFormat="1" ht="13.8" hidden="1" customHeight="1" x14ac:dyDescent="0.25">
      <c r="A364" s="131"/>
      <c r="B364" s="189"/>
      <c r="C364" s="190"/>
      <c r="D364" s="190"/>
      <c r="E364" s="190"/>
      <c r="F364" s="191"/>
      <c r="G364" s="66"/>
      <c r="H364" s="67"/>
      <c r="I364" s="67"/>
      <c r="J364" s="68"/>
      <c r="K364" s="176"/>
      <c r="L364" s="131"/>
      <c r="M364" s="129"/>
      <c r="N364" s="129"/>
      <c r="O364" s="129"/>
      <c r="P364" s="129"/>
      <c r="Q364" s="129"/>
      <c r="R364" s="129"/>
      <c r="S364" s="129"/>
      <c r="T364" s="129"/>
      <c r="U364" s="129"/>
      <c r="V364" s="129"/>
      <c r="W364" s="129"/>
      <c r="X364" s="129"/>
      <c r="Y364" s="129"/>
      <c r="Z364" s="131"/>
      <c r="AA364" s="131"/>
      <c r="AB364" s="131"/>
      <c r="AC364" s="131"/>
      <c r="AD364" s="131"/>
      <c r="AE364" s="131"/>
      <c r="AF364" s="131"/>
      <c r="AG364" s="131"/>
      <c r="AH364" s="131"/>
      <c r="AI364" s="131"/>
      <c r="AJ364" s="131"/>
      <c r="AK364" s="131"/>
      <c r="AL364" s="131"/>
      <c r="AM364" s="131"/>
      <c r="AN364" s="131"/>
      <c r="AO364" s="131"/>
      <c r="AP364" s="131"/>
      <c r="AQ364" s="131"/>
      <c r="AR364" s="131"/>
      <c r="AS364" s="131"/>
      <c r="AT364" s="131"/>
      <c r="AU364" s="131"/>
      <c r="AV364" s="131"/>
      <c r="AW364" s="131"/>
      <c r="AX364" s="131"/>
    </row>
    <row r="365" spans="1:50" s="177" customFormat="1" ht="13.8" hidden="1" customHeight="1" thickBot="1" x14ac:dyDescent="0.3">
      <c r="A365" s="131"/>
      <c r="B365" s="192"/>
      <c r="C365" s="193"/>
      <c r="D365" s="193"/>
      <c r="E365" s="193"/>
      <c r="F365" s="194"/>
      <c r="G365" s="69"/>
      <c r="H365" s="70"/>
      <c r="I365" s="70"/>
      <c r="J365" s="71"/>
      <c r="K365" s="176"/>
      <c r="L365" s="131"/>
      <c r="M365" s="129"/>
      <c r="N365" s="129"/>
      <c r="O365" s="129"/>
      <c r="P365" s="129"/>
      <c r="Q365" s="129"/>
      <c r="R365" s="129"/>
      <c r="S365" s="129"/>
      <c r="T365" s="129"/>
      <c r="U365" s="129"/>
      <c r="V365" s="129"/>
      <c r="W365" s="129"/>
      <c r="X365" s="129"/>
      <c r="Y365" s="129"/>
      <c r="Z365" s="131"/>
      <c r="AA365" s="131"/>
      <c r="AB365" s="131"/>
      <c r="AC365" s="131"/>
      <c r="AD365" s="131"/>
      <c r="AE365" s="131"/>
      <c r="AF365" s="131"/>
      <c r="AG365" s="131"/>
      <c r="AH365" s="131"/>
      <c r="AI365" s="131"/>
      <c r="AJ365" s="131"/>
      <c r="AK365" s="131"/>
      <c r="AL365" s="131"/>
      <c r="AM365" s="131"/>
      <c r="AN365" s="131"/>
      <c r="AO365" s="131"/>
      <c r="AP365" s="131"/>
      <c r="AQ365" s="131"/>
      <c r="AR365" s="131"/>
      <c r="AS365" s="131"/>
      <c r="AT365" s="131"/>
      <c r="AU365" s="131"/>
      <c r="AV365" s="131"/>
      <c r="AW365" s="131"/>
      <c r="AX365" s="131"/>
    </row>
    <row r="366" spans="1:50" s="177" customFormat="1" ht="13.8" hidden="1" customHeight="1" x14ac:dyDescent="0.25">
      <c r="A366" s="131"/>
      <c r="B366" s="183">
        <f>B361+1</f>
        <v>72</v>
      </c>
      <c r="C366" s="184">
        <f>C361+F366</f>
        <v>-9610</v>
      </c>
      <c r="D366" s="57"/>
      <c r="E366" s="58"/>
      <c r="F366" s="185">
        <f>SUM(G367:G370)</f>
        <v>0</v>
      </c>
      <c r="G366" s="59"/>
      <c r="H366" s="60"/>
      <c r="I366" s="60"/>
      <c r="J366" s="61"/>
      <c r="K366" s="176"/>
      <c r="L366" s="131"/>
      <c r="M366" s="129"/>
      <c r="N366" s="129"/>
      <c r="O366" s="129"/>
      <c r="P366" s="129"/>
      <c r="Q366" s="129"/>
      <c r="R366" s="129"/>
      <c r="S366" s="129"/>
      <c r="T366" s="129"/>
      <c r="U366" s="129"/>
      <c r="V366" s="129"/>
      <c r="W366" s="129"/>
      <c r="X366" s="129"/>
      <c r="Y366" s="129"/>
      <c r="Z366" s="131"/>
      <c r="AA366" s="131"/>
      <c r="AB366" s="131"/>
      <c r="AC366" s="131"/>
      <c r="AD366" s="131"/>
      <c r="AE366" s="131"/>
      <c r="AF366" s="131"/>
      <c r="AG366" s="131"/>
      <c r="AH366" s="131"/>
      <c r="AI366" s="131"/>
      <c r="AJ366" s="131"/>
      <c r="AK366" s="131"/>
      <c r="AL366" s="131"/>
      <c r="AM366" s="131"/>
      <c r="AN366" s="131"/>
      <c r="AO366" s="131"/>
      <c r="AP366" s="131"/>
      <c r="AQ366" s="131"/>
      <c r="AR366" s="131"/>
      <c r="AS366" s="131"/>
      <c r="AT366" s="131"/>
      <c r="AU366" s="131"/>
      <c r="AV366" s="131"/>
      <c r="AW366" s="131"/>
      <c r="AX366" s="131"/>
    </row>
    <row r="367" spans="1:50" s="177" customFormat="1" ht="13.8" hidden="1" customHeight="1" x14ac:dyDescent="0.25">
      <c r="A367" s="131"/>
      <c r="B367" s="186"/>
      <c r="C367" s="187"/>
      <c r="D367" s="187"/>
      <c r="E367" s="187"/>
      <c r="F367" s="188"/>
      <c r="G367" s="62"/>
      <c r="H367" s="63"/>
      <c r="I367" s="64"/>
      <c r="J367" s="65"/>
      <c r="K367" s="176"/>
      <c r="L367" s="131"/>
      <c r="M367" s="129"/>
      <c r="N367" s="129"/>
      <c r="O367" s="129"/>
      <c r="P367" s="129"/>
      <c r="Q367" s="129"/>
      <c r="R367" s="129"/>
      <c r="S367" s="129"/>
      <c r="T367" s="129"/>
      <c r="U367" s="129"/>
      <c r="V367" s="129"/>
      <c r="W367" s="129"/>
      <c r="X367" s="129"/>
      <c r="Y367" s="129"/>
      <c r="Z367" s="131"/>
      <c r="AA367" s="131"/>
      <c r="AB367" s="131"/>
      <c r="AC367" s="131"/>
      <c r="AD367" s="131"/>
      <c r="AE367" s="131"/>
      <c r="AF367" s="131"/>
      <c r="AG367" s="131"/>
      <c r="AH367" s="131"/>
      <c r="AI367" s="131"/>
      <c r="AJ367" s="131"/>
      <c r="AK367" s="131"/>
      <c r="AL367" s="131"/>
      <c r="AM367" s="131"/>
      <c r="AN367" s="131"/>
      <c r="AO367" s="131"/>
      <c r="AP367" s="131"/>
      <c r="AQ367" s="131"/>
      <c r="AR367" s="131"/>
      <c r="AS367" s="131"/>
      <c r="AT367" s="131"/>
      <c r="AU367" s="131"/>
      <c r="AV367" s="131"/>
      <c r="AW367" s="131"/>
      <c r="AX367" s="131"/>
    </row>
    <row r="368" spans="1:50" s="177" customFormat="1" ht="13.8" hidden="1" customHeight="1" x14ac:dyDescent="0.25">
      <c r="A368" s="131"/>
      <c r="B368" s="189"/>
      <c r="C368" s="190"/>
      <c r="D368" s="190"/>
      <c r="E368" s="190"/>
      <c r="F368" s="191"/>
      <c r="G368" s="66"/>
      <c r="H368" s="67"/>
      <c r="I368" s="63"/>
      <c r="J368" s="68"/>
      <c r="K368" s="176"/>
      <c r="L368" s="131"/>
      <c r="M368" s="129"/>
      <c r="N368" s="129"/>
      <c r="O368" s="129"/>
      <c r="P368" s="129"/>
      <c r="Q368" s="129"/>
      <c r="R368" s="129"/>
      <c r="S368" s="129"/>
      <c r="T368" s="129"/>
      <c r="U368" s="129"/>
      <c r="V368" s="129"/>
      <c r="W368" s="129"/>
      <c r="X368" s="129"/>
      <c r="Y368" s="129"/>
      <c r="Z368" s="131"/>
      <c r="AA368" s="131"/>
      <c r="AB368" s="131"/>
      <c r="AC368" s="131"/>
      <c r="AD368" s="131"/>
      <c r="AE368" s="131"/>
      <c r="AF368" s="131"/>
      <c r="AG368" s="131"/>
      <c r="AH368" s="131"/>
      <c r="AI368" s="131"/>
      <c r="AJ368" s="131"/>
      <c r="AK368" s="131"/>
      <c r="AL368" s="131"/>
      <c r="AM368" s="131"/>
      <c r="AN368" s="131"/>
      <c r="AO368" s="131"/>
      <c r="AP368" s="131"/>
      <c r="AQ368" s="131"/>
      <c r="AR368" s="131"/>
      <c r="AS368" s="131"/>
      <c r="AT368" s="131"/>
      <c r="AU368" s="131"/>
      <c r="AV368" s="131"/>
      <c r="AW368" s="131"/>
      <c r="AX368" s="131"/>
    </row>
    <row r="369" spans="1:50" s="177" customFormat="1" ht="13.8" hidden="1" customHeight="1" x14ac:dyDescent="0.25">
      <c r="A369" s="131"/>
      <c r="B369" s="189"/>
      <c r="C369" s="190"/>
      <c r="D369" s="190"/>
      <c r="E369" s="190"/>
      <c r="F369" s="191"/>
      <c r="G369" s="66"/>
      <c r="H369" s="67"/>
      <c r="I369" s="67"/>
      <c r="J369" s="68"/>
      <c r="K369" s="176"/>
      <c r="L369" s="131"/>
      <c r="M369" s="129"/>
      <c r="N369" s="129"/>
      <c r="O369" s="129"/>
      <c r="P369" s="129"/>
      <c r="Q369" s="129"/>
      <c r="R369" s="129"/>
      <c r="S369" s="129"/>
      <c r="T369" s="129"/>
      <c r="U369" s="129"/>
      <c r="V369" s="129"/>
      <c r="W369" s="129"/>
      <c r="X369" s="129"/>
      <c r="Y369" s="129"/>
      <c r="Z369" s="131"/>
      <c r="AA369" s="131"/>
      <c r="AB369" s="131"/>
      <c r="AC369" s="131"/>
      <c r="AD369" s="131"/>
      <c r="AE369" s="131"/>
      <c r="AF369" s="131"/>
      <c r="AG369" s="131"/>
      <c r="AH369" s="131"/>
      <c r="AI369" s="131"/>
      <c r="AJ369" s="131"/>
      <c r="AK369" s="131"/>
      <c r="AL369" s="131"/>
      <c r="AM369" s="131"/>
      <c r="AN369" s="131"/>
      <c r="AO369" s="131"/>
      <c r="AP369" s="131"/>
      <c r="AQ369" s="131"/>
      <c r="AR369" s="131"/>
      <c r="AS369" s="131"/>
      <c r="AT369" s="131"/>
      <c r="AU369" s="131"/>
      <c r="AV369" s="131"/>
      <c r="AW369" s="131"/>
      <c r="AX369" s="131"/>
    </row>
    <row r="370" spans="1:50" s="177" customFormat="1" ht="13.8" hidden="1" customHeight="1" thickBot="1" x14ac:dyDescent="0.3">
      <c r="A370" s="131"/>
      <c r="B370" s="192"/>
      <c r="C370" s="193"/>
      <c r="D370" s="193"/>
      <c r="E370" s="193"/>
      <c r="F370" s="194"/>
      <c r="G370" s="69"/>
      <c r="H370" s="70"/>
      <c r="I370" s="70"/>
      <c r="J370" s="71"/>
      <c r="K370" s="176"/>
      <c r="L370" s="131"/>
      <c r="M370" s="129"/>
      <c r="N370" s="129"/>
      <c r="O370" s="129"/>
      <c r="P370" s="129"/>
      <c r="Q370" s="129"/>
      <c r="R370" s="129"/>
      <c r="S370" s="129"/>
      <c r="T370" s="129"/>
      <c r="U370" s="129"/>
      <c r="V370" s="129"/>
      <c r="W370" s="129"/>
      <c r="X370" s="129"/>
      <c r="Y370" s="129"/>
      <c r="Z370" s="131"/>
      <c r="AA370" s="131"/>
      <c r="AB370" s="131"/>
      <c r="AC370" s="131"/>
      <c r="AD370" s="131"/>
      <c r="AE370" s="131"/>
      <c r="AF370" s="131"/>
      <c r="AG370" s="131"/>
      <c r="AH370" s="131"/>
      <c r="AI370" s="131"/>
      <c r="AJ370" s="131"/>
      <c r="AK370" s="131"/>
      <c r="AL370" s="131"/>
      <c r="AM370" s="131"/>
      <c r="AN370" s="131"/>
      <c r="AO370" s="131"/>
      <c r="AP370" s="131"/>
      <c r="AQ370" s="131"/>
      <c r="AR370" s="131"/>
      <c r="AS370" s="131"/>
      <c r="AT370" s="131"/>
      <c r="AU370" s="131"/>
      <c r="AV370" s="131"/>
      <c r="AW370" s="131"/>
      <c r="AX370" s="131"/>
    </row>
    <row r="371" spans="1:50" s="177" customFormat="1" ht="13.8" hidden="1" customHeight="1" x14ac:dyDescent="0.25">
      <c r="A371" s="131"/>
      <c r="B371" s="183">
        <f>B366+1</f>
        <v>73</v>
      </c>
      <c r="C371" s="184">
        <f>C366+F371</f>
        <v>-9610</v>
      </c>
      <c r="D371" s="57"/>
      <c r="E371" s="58"/>
      <c r="F371" s="185">
        <f>SUM(G372:G375)</f>
        <v>0</v>
      </c>
      <c r="G371" s="59"/>
      <c r="H371" s="60"/>
      <c r="I371" s="60"/>
      <c r="J371" s="61"/>
      <c r="K371" s="176"/>
      <c r="L371" s="131"/>
      <c r="M371" s="129"/>
      <c r="N371" s="129"/>
      <c r="O371" s="129"/>
      <c r="P371" s="129"/>
      <c r="Q371" s="129"/>
      <c r="R371" s="129"/>
      <c r="S371" s="129"/>
      <c r="T371" s="129"/>
      <c r="U371" s="129"/>
      <c r="V371" s="129"/>
      <c r="W371" s="129"/>
      <c r="X371" s="129"/>
      <c r="Y371" s="129"/>
      <c r="Z371" s="131"/>
      <c r="AA371" s="131"/>
      <c r="AB371" s="131"/>
      <c r="AC371" s="131"/>
      <c r="AD371" s="131"/>
      <c r="AE371" s="131"/>
      <c r="AF371" s="131"/>
      <c r="AG371" s="131"/>
      <c r="AH371" s="131"/>
      <c r="AI371" s="131"/>
      <c r="AJ371" s="131"/>
      <c r="AK371" s="131"/>
      <c r="AL371" s="131"/>
      <c r="AM371" s="131"/>
      <c r="AN371" s="131"/>
      <c r="AO371" s="131"/>
      <c r="AP371" s="131"/>
      <c r="AQ371" s="131"/>
      <c r="AR371" s="131"/>
      <c r="AS371" s="131"/>
      <c r="AT371" s="131"/>
      <c r="AU371" s="131"/>
      <c r="AV371" s="131"/>
      <c r="AW371" s="131"/>
      <c r="AX371" s="131"/>
    </row>
    <row r="372" spans="1:50" s="177" customFormat="1" ht="13.8" hidden="1" customHeight="1" x14ac:dyDescent="0.25">
      <c r="A372" s="131"/>
      <c r="B372" s="186"/>
      <c r="C372" s="187"/>
      <c r="D372" s="187"/>
      <c r="E372" s="187"/>
      <c r="F372" s="188"/>
      <c r="G372" s="62"/>
      <c r="H372" s="63"/>
      <c r="I372" s="64"/>
      <c r="J372" s="65"/>
      <c r="K372" s="176"/>
      <c r="L372" s="131"/>
      <c r="M372" s="129"/>
      <c r="N372" s="129"/>
      <c r="O372" s="129"/>
      <c r="P372" s="129"/>
      <c r="Q372" s="129"/>
      <c r="R372" s="129"/>
      <c r="S372" s="129"/>
      <c r="T372" s="129"/>
      <c r="U372" s="129"/>
      <c r="V372" s="129"/>
      <c r="W372" s="129"/>
      <c r="X372" s="129"/>
      <c r="Y372" s="129"/>
      <c r="Z372" s="131"/>
      <c r="AA372" s="131"/>
      <c r="AB372" s="131"/>
      <c r="AC372" s="131"/>
      <c r="AD372" s="131"/>
      <c r="AE372" s="131"/>
      <c r="AF372" s="131"/>
      <c r="AG372" s="131"/>
      <c r="AH372" s="131"/>
      <c r="AI372" s="131"/>
      <c r="AJ372" s="131"/>
      <c r="AK372" s="131"/>
      <c r="AL372" s="131"/>
      <c r="AM372" s="131"/>
      <c r="AN372" s="131"/>
      <c r="AO372" s="131"/>
      <c r="AP372" s="131"/>
      <c r="AQ372" s="131"/>
      <c r="AR372" s="131"/>
      <c r="AS372" s="131"/>
      <c r="AT372" s="131"/>
      <c r="AU372" s="131"/>
      <c r="AV372" s="131"/>
      <c r="AW372" s="131"/>
      <c r="AX372" s="131"/>
    </row>
    <row r="373" spans="1:50" s="177" customFormat="1" ht="13.8" hidden="1" customHeight="1" x14ac:dyDescent="0.25">
      <c r="A373" s="131"/>
      <c r="B373" s="189"/>
      <c r="C373" s="190"/>
      <c r="D373" s="190"/>
      <c r="E373" s="190"/>
      <c r="F373" s="191"/>
      <c r="G373" s="66"/>
      <c r="H373" s="67"/>
      <c r="I373" s="63"/>
      <c r="J373" s="68"/>
      <c r="K373" s="176"/>
      <c r="L373" s="131"/>
      <c r="M373" s="129"/>
      <c r="N373" s="129"/>
      <c r="O373" s="129"/>
      <c r="P373" s="129"/>
      <c r="Q373" s="129"/>
      <c r="R373" s="129"/>
      <c r="S373" s="129"/>
      <c r="T373" s="129"/>
      <c r="U373" s="129"/>
      <c r="V373" s="129"/>
      <c r="W373" s="129"/>
      <c r="X373" s="129"/>
      <c r="Y373" s="129"/>
      <c r="Z373" s="131"/>
      <c r="AA373" s="131"/>
      <c r="AB373" s="131"/>
      <c r="AC373" s="131"/>
      <c r="AD373" s="131"/>
      <c r="AE373" s="131"/>
      <c r="AF373" s="131"/>
      <c r="AG373" s="131"/>
      <c r="AH373" s="131"/>
      <c r="AI373" s="131"/>
      <c r="AJ373" s="131"/>
      <c r="AK373" s="131"/>
      <c r="AL373" s="131"/>
      <c r="AM373" s="131"/>
      <c r="AN373" s="131"/>
      <c r="AO373" s="131"/>
      <c r="AP373" s="131"/>
      <c r="AQ373" s="131"/>
      <c r="AR373" s="131"/>
      <c r="AS373" s="131"/>
      <c r="AT373" s="131"/>
      <c r="AU373" s="131"/>
      <c r="AV373" s="131"/>
      <c r="AW373" s="131"/>
      <c r="AX373" s="131"/>
    </row>
    <row r="374" spans="1:50" s="177" customFormat="1" ht="13.8" hidden="1" customHeight="1" x14ac:dyDescent="0.25">
      <c r="A374" s="131"/>
      <c r="B374" s="189"/>
      <c r="C374" s="190"/>
      <c r="D374" s="190"/>
      <c r="E374" s="190"/>
      <c r="F374" s="191"/>
      <c r="G374" s="66"/>
      <c r="H374" s="67"/>
      <c r="I374" s="67"/>
      <c r="J374" s="68"/>
      <c r="K374" s="176"/>
      <c r="L374" s="131"/>
      <c r="M374" s="129"/>
      <c r="N374" s="129"/>
      <c r="O374" s="129"/>
      <c r="P374" s="129"/>
      <c r="Q374" s="129"/>
      <c r="R374" s="129"/>
      <c r="S374" s="129"/>
      <c r="T374" s="129"/>
      <c r="U374" s="129"/>
      <c r="V374" s="129"/>
      <c r="W374" s="129"/>
      <c r="X374" s="129"/>
      <c r="Y374" s="129"/>
      <c r="Z374" s="131"/>
      <c r="AA374" s="131"/>
      <c r="AB374" s="131"/>
      <c r="AC374" s="131"/>
      <c r="AD374" s="131"/>
      <c r="AE374" s="131"/>
      <c r="AF374" s="131"/>
      <c r="AG374" s="131"/>
      <c r="AH374" s="131"/>
      <c r="AI374" s="131"/>
      <c r="AJ374" s="131"/>
      <c r="AK374" s="131"/>
      <c r="AL374" s="131"/>
      <c r="AM374" s="131"/>
      <c r="AN374" s="131"/>
      <c r="AO374" s="131"/>
      <c r="AP374" s="131"/>
      <c r="AQ374" s="131"/>
      <c r="AR374" s="131"/>
      <c r="AS374" s="131"/>
      <c r="AT374" s="131"/>
      <c r="AU374" s="131"/>
      <c r="AV374" s="131"/>
      <c r="AW374" s="131"/>
      <c r="AX374" s="131"/>
    </row>
    <row r="375" spans="1:50" s="177" customFormat="1" ht="13.8" hidden="1" customHeight="1" thickBot="1" x14ac:dyDescent="0.3">
      <c r="A375" s="131"/>
      <c r="B375" s="192"/>
      <c r="C375" s="193"/>
      <c r="D375" s="193"/>
      <c r="E375" s="193"/>
      <c r="F375" s="194"/>
      <c r="G375" s="69"/>
      <c r="H375" s="70"/>
      <c r="I375" s="70"/>
      <c r="J375" s="71"/>
      <c r="K375" s="176"/>
      <c r="L375" s="131"/>
      <c r="M375" s="129"/>
      <c r="N375" s="129"/>
      <c r="O375" s="129"/>
      <c r="P375" s="129"/>
      <c r="Q375" s="129"/>
      <c r="R375" s="129"/>
      <c r="S375" s="129"/>
      <c r="T375" s="129"/>
      <c r="U375" s="129"/>
      <c r="V375" s="129"/>
      <c r="W375" s="129"/>
      <c r="X375" s="129"/>
      <c r="Y375" s="129"/>
      <c r="Z375" s="131"/>
      <c r="AA375" s="131"/>
      <c r="AB375" s="131"/>
      <c r="AC375" s="131"/>
      <c r="AD375" s="131"/>
      <c r="AE375" s="131"/>
      <c r="AF375" s="131"/>
      <c r="AG375" s="131"/>
      <c r="AH375" s="131"/>
      <c r="AI375" s="131"/>
      <c r="AJ375" s="131"/>
      <c r="AK375" s="131"/>
      <c r="AL375" s="131"/>
      <c r="AM375" s="131"/>
      <c r="AN375" s="131"/>
      <c r="AO375" s="131"/>
      <c r="AP375" s="131"/>
      <c r="AQ375" s="131"/>
      <c r="AR375" s="131"/>
      <c r="AS375" s="131"/>
      <c r="AT375" s="131"/>
      <c r="AU375" s="131"/>
      <c r="AV375" s="131"/>
      <c r="AW375" s="131"/>
      <c r="AX375" s="131"/>
    </row>
    <row r="376" spans="1:50" s="177" customFormat="1" ht="13.8" hidden="1" customHeight="1" x14ac:dyDescent="0.25">
      <c r="A376" s="131"/>
      <c r="B376" s="183">
        <f>B371+1</f>
        <v>74</v>
      </c>
      <c r="C376" s="184">
        <f>C371+F376</f>
        <v>-9610</v>
      </c>
      <c r="D376" s="57"/>
      <c r="E376" s="58"/>
      <c r="F376" s="185">
        <f>SUM(G377:G380)</f>
        <v>0</v>
      </c>
      <c r="G376" s="59"/>
      <c r="H376" s="60"/>
      <c r="I376" s="60"/>
      <c r="J376" s="61"/>
      <c r="K376" s="176"/>
      <c r="L376" s="131"/>
      <c r="M376" s="129"/>
      <c r="N376" s="129"/>
      <c r="O376" s="129"/>
      <c r="P376" s="129"/>
      <c r="Q376" s="129"/>
      <c r="R376" s="129"/>
      <c r="S376" s="129"/>
      <c r="T376" s="129"/>
      <c r="U376" s="129"/>
      <c r="V376" s="129"/>
      <c r="W376" s="129"/>
      <c r="X376" s="129"/>
      <c r="Y376" s="129"/>
      <c r="Z376" s="131"/>
      <c r="AA376" s="131"/>
      <c r="AB376" s="131"/>
      <c r="AC376" s="131"/>
      <c r="AD376" s="131"/>
      <c r="AE376" s="131"/>
      <c r="AF376" s="131"/>
      <c r="AG376" s="131"/>
      <c r="AH376" s="131"/>
      <c r="AI376" s="131"/>
      <c r="AJ376" s="131"/>
      <c r="AK376" s="131"/>
      <c r="AL376" s="131"/>
      <c r="AM376" s="131"/>
      <c r="AN376" s="131"/>
      <c r="AO376" s="131"/>
      <c r="AP376" s="131"/>
      <c r="AQ376" s="131"/>
      <c r="AR376" s="131"/>
      <c r="AS376" s="131"/>
      <c r="AT376" s="131"/>
      <c r="AU376" s="131"/>
      <c r="AV376" s="131"/>
      <c r="AW376" s="131"/>
      <c r="AX376" s="131"/>
    </row>
    <row r="377" spans="1:50" s="177" customFormat="1" ht="13.8" hidden="1" customHeight="1" x14ac:dyDescent="0.25">
      <c r="A377" s="131"/>
      <c r="B377" s="186"/>
      <c r="C377" s="187"/>
      <c r="D377" s="187"/>
      <c r="E377" s="187"/>
      <c r="F377" s="188"/>
      <c r="G377" s="62"/>
      <c r="H377" s="63"/>
      <c r="I377" s="64"/>
      <c r="J377" s="65"/>
      <c r="K377" s="176"/>
      <c r="L377" s="131"/>
      <c r="M377" s="129"/>
      <c r="N377" s="129"/>
      <c r="O377" s="129"/>
      <c r="P377" s="129"/>
      <c r="Q377" s="129"/>
      <c r="R377" s="129"/>
      <c r="S377" s="129"/>
      <c r="T377" s="129"/>
      <c r="U377" s="129"/>
      <c r="V377" s="129"/>
      <c r="W377" s="129"/>
      <c r="X377" s="129"/>
      <c r="Y377" s="129"/>
      <c r="Z377" s="131"/>
      <c r="AA377" s="131"/>
      <c r="AB377" s="131"/>
      <c r="AC377" s="131"/>
      <c r="AD377" s="131"/>
      <c r="AE377" s="131"/>
      <c r="AF377" s="131"/>
      <c r="AG377" s="131"/>
      <c r="AH377" s="131"/>
      <c r="AI377" s="131"/>
      <c r="AJ377" s="131"/>
      <c r="AK377" s="131"/>
      <c r="AL377" s="131"/>
      <c r="AM377" s="131"/>
      <c r="AN377" s="131"/>
      <c r="AO377" s="131"/>
      <c r="AP377" s="131"/>
      <c r="AQ377" s="131"/>
      <c r="AR377" s="131"/>
      <c r="AS377" s="131"/>
      <c r="AT377" s="131"/>
      <c r="AU377" s="131"/>
      <c r="AV377" s="131"/>
      <c r="AW377" s="131"/>
      <c r="AX377" s="131"/>
    </row>
    <row r="378" spans="1:50" s="177" customFormat="1" ht="13.8" hidden="1" customHeight="1" x14ac:dyDescent="0.25">
      <c r="A378" s="131"/>
      <c r="B378" s="189"/>
      <c r="C378" s="190"/>
      <c r="D378" s="190"/>
      <c r="E378" s="190"/>
      <c r="F378" s="191"/>
      <c r="G378" s="66"/>
      <c r="H378" s="67"/>
      <c r="I378" s="63"/>
      <c r="J378" s="68"/>
      <c r="K378" s="176"/>
      <c r="L378" s="131"/>
      <c r="M378" s="129"/>
      <c r="N378" s="129"/>
      <c r="O378" s="129"/>
      <c r="P378" s="129"/>
      <c r="Q378" s="129"/>
      <c r="R378" s="129"/>
      <c r="S378" s="129"/>
      <c r="T378" s="129"/>
      <c r="U378" s="129"/>
      <c r="V378" s="129"/>
      <c r="W378" s="129"/>
      <c r="X378" s="129"/>
      <c r="Y378" s="129"/>
      <c r="Z378" s="131"/>
      <c r="AA378" s="131"/>
      <c r="AB378" s="131"/>
      <c r="AC378" s="131"/>
      <c r="AD378" s="131"/>
      <c r="AE378" s="131"/>
      <c r="AF378" s="131"/>
      <c r="AG378" s="131"/>
      <c r="AH378" s="131"/>
      <c r="AI378" s="131"/>
      <c r="AJ378" s="131"/>
      <c r="AK378" s="131"/>
      <c r="AL378" s="131"/>
      <c r="AM378" s="131"/>
      <c r="AN378" s="131"/>
      <c r="AO378" s="131"/>
      <c r="AP378" s="131"/>
      <c r="AQ378" s="131"/>
      <c r="AR378" s="131"/>
      <c r="AS378" s="131"/>
      <c r="AT378" s="131"/>
      <c r="AU378" s="131"/>
      <c r="AV378" s="131"/>
      <c r="AW378" s="131"/>
      <c r="AX378" s="131"/>
    </row>
    <row r="379" spans="1:50" s="177" customFormat="1" ht="13.8" hidden="1" customHeight="1" x14ac:dyDescent="0.25">
      <c r="A379" s="131"/>
      <c r="B379" s="189"/>
      <c r="C379" s="190"/>
      <c r="D379" s="190"/>
      <c r="E379" s="190"/>
      <c r="F379" s="191"/>
      <c r="G379" s="66"/>
      <c r="H379" s="67"/>
      <c r="I379" s="67"/>
      <c r="J379" s="68"/>
      <c r="K379" s="176"/>
      <c r="L379" s="131"/>
      <c r="M379" s="129"/>
      <c r="N379" s="129"/>
      <c r="O379" s="129"/>
      <c r="P379" s="129"/>
      <c r="Q379" s="129"/>
      <c r="R379" s="129"/>
      <c r="S379" s="129"/>
      <c r="T379" s="129"/>
      <c r="U379" s="129"/>
      <c r="V379" s="129"/>
      <c r="W379" s="129"/>
      <c r="X379" s="129"/>
      <c r="Y379" s="129"/>
      <c r="Z379" s="131"/>
      <c r="AA379" s="131"/>
      <c r="AB379" s="131"/>
      <c r="AC379" s="131"/>
      <c r="AD379" s="131"/>
      <c r="AE379" s="131"/>
      <c r="AF379" s="131"/>
      <c r="AG379" s="131"/>
      <c r="AH379" s="131"/>
      <c r="AI379" s="131"/>
      <c r="AJ379" s="131"/>
      <c r="AK379" s="131"/>
      <c r="AL379" s="131"/>
      <c r="AM379" s="131"/>
      <c r="AN379" s="131"/>
      <c r="AO379" s="131"/>
      <c r="AP379" s="131"/>
      <c r="AQ379" s="131"/>
      <c r="AR379" s="131"/>
      <c r="AS379" s="131"/>
      <c r="AT379" s="131"/>
      <c r="AU379" s="131"/>
      <c r="AV379" s="131"/>
      <c r="AW379" s="131"/>
      <c r="AX379" s="131"/>
    </row>
    <row r="380" spans="1:50" s="177" customFormat="1" ht="13.8" hidden="1" customHeight="1" thickBot="1" x14ac:dyDescent="0.3">
      <c r="A380" s="131"/>
      <c r="B380" s="192"/>
      <c r="C380" s="193"/>
      <c r="D380" s="193"/>
      <c r="E380" s="193"/>
      <c r="F380" s="194"/>
      <c r="G380" s="69"/>
      <c r="H380" s="70"/>
      <c r="I380" s="70"/>
      <c r="J380" s="71"/>
      <c r="K380" s="176"/>
      <c r="L380" s="131"/>
      <c r="M380" s="129"/>
      <c r="N380" s="129"/>
      <c r="O380" s="129"/>
      <c r="P380" s="129"/>
      <c r="Q380" s="129"/>
      <c r="R380" s="129"/>
      <c r="S380" s="129"/>
      <c r="T380" s="129"/>
      <c r="U380" s="129"/>
      <c r="V380" s="129"/>
      <c r="W380" s="129"/>
      <c r="X380" s="129"/>
      <c r="Y380" s="129"/>
      <c r="Z380" s="131"/>
      <c r="AA380" s="131"/>
      <c r="AB380" s="131"/>
      <c r="AC380" s="131"/>
      <c r="AD380" s="131"/>
      <c r="AE380" s="131"/>
      <c r="AF380" s="131"/>
      <c r="AG380" s="131"/>
      <c r="AH380" s="131"/>
      <c r="AI380" s="131"/>
      <c r="AJ380" s="131"/>
      <c r="AK380" s="131"/>
      <c r="AL380" s="131"/>
      <c r="AM380" s="131"/>
      <c r="AN380" s="131"/>
      <c r="AO380" s="131"/>
      <c r="AP380" s="131"/>
      <c r="AQ380" s="131"/>
      <c r="AR380" s="131"/>
      <c r="AS380" s="131"/>
      <c r="AT380" s="131"/>
      <c r="AU380" s="131"/>
      <c r="AV380" s="131"/>
      <c r="AW380" s="131"/>
      <c r="AX380" s="131"/>
    </row>
    <row r="381" spans="1:50" s="177" customFormat="1" ht="13.8" hidden="1" customHeight="1" x14ac:dyDescent="0.25">
      <c r="A381" s="131"/>
      <c r="B381" s="183">
        <f>B376+1</f>
        <v>75</v>
      </c>
      <c r="C381" s="184">
        <f>C376+F381</f>
        <v>-9610</v>
      </c>
      <c r="D381" s="57"/>
      <c r="E381" s="58"/>
      <c r="F381" s="185">
        <f>SUM(G382:G385)</f>
        <v>0</v>
      </c>
      <c r="G381" s="59"/>
      <c r="H381" s="60"/>
      <c r="I381" s="60"/>
      <c r="J381" s="61"/>
      <c r="K381" s="176"/>
      <c r="L381" s="131"/>
      <c r="M381" s="129"/>
      <c r="N381" s="129"/>
      <c r="O381" s="129"/>
      <c r="P381" s="129"/>
      <c r="Q381" s="129"/>
      <c r="R381" s="129"/>
      <c r="S381" s="129"/>
      <c r="T381" s="129"/>
      <c r="U381" s="129"/>
      <c r="V381" s="129"/>
      <c r="W381" s="129"/>
      <c r="X381" s="129"/>
      <c r="Y381" s="129"/>
      <c r="Z381" s="131"/>
      <c r="AA381" s="131"/>
      <c r="AB381" s="131"/>
      <c r="AC381" s="131"/>
      <c r="AD381" s="131"/>
      <c r="AE381" s="131"/>
      <c r="AF381" s="131"/>
      <c r="AG381" s="131"/>
      <c r="AH381" s="131"/>
      <c r="AI381" s="131"/>
      <c r="AJ381" s="131"/>
      <c r="AK381" s="131"/>
      <c r="AL381" s="131"/>
      <c r="AM381" s="131"/>
      <c r="AN381" s="131"/>
      <c r="AO381" s="131"/>
      <c r="AP381" s="131"/>
      <c r="AQ381" s="131"/>
      <c r="AR381" s="131"/>
      <c r="AS381" s="131"/>
      <c r="AT381" s="131"/>
      <c r="AU381" s="131"/>
      <c r="AV381" s="131"/>
      <c r="AW381" s="131"/>
      <c r="AX381" s="131"/>
    </row>
    <row r="382" spans="1:50" s="177" customFormat="1" ht="13.8" hidden="1" customHeight="1" x14ac:dyDescent="0.25">
      <c r="A382" s="131"/>
      <c r="B382" s="186"/>
      <c r="C382" s="187"/>
      <c r="D382" s="187"/>
      <c r="E382" s="187"/>
      <c r="F382" s="188"/>
      <c r="G382" s="62"/>
      <c r="H382" s="63"/>
      <c r="I382" s="64"/>
      <c r="J382" s="65"/>
      <c r="K382" s="176"/>
      <c r="L382" s="131"/>
      <c r="M382" s="129"/>
      <c r="N382" s="129"/>
      <c r="O382" s="129"/>
      <c r="P382" s="129"/>
      <c r="Q382" s="129"/>
      <c r="R382" s="129"/>
      <c r="S382" s="129"/>
      <c r="T382" s="129"/>
      <c r="U382" s="129"/>
      <c r="V382" s="129"/>
      <c r="W382" s="129"/>
      <c r="X382" s="129"/>
      <c r="Y382" s="129"/>
      <c r="Z382" s="131"/>
      <c r="AA382" s="131"/>
      <c r="AB382" s="131"/>
      <c r="AC382" s="131"/>
      <c r="AD382" s="131"/>
      <c r="AE382" s="131"/>
      <c r="AF382" s="131"/>
      <c r="AG382" s="131"/>
      <c r="AH382" s="131"/>
      <c r="AI382" s="131"/>
      <c r="AJ382" s="131"/>
      <c r="AK382" s="131"/>
      <c r="AL382" s="131"/>
      <c r="AM382" s="131"/>
      <c r="AN382" s="131"/>
      <c r="AO382" s="131"/>
      <c r="AP382" s="131"/>
      <c r="AQ382" s="131"/>
      <c r="AR382" s="131"/>
      <c r="AS382" s="131"/>
      <c r="AT382" s="131"/>
      <c r="AU382" s="131"/>
      <c r="AV382" s="131"/>
      <c r="AW382" s="131"/>
      <c r="AX382" s="131"/>
    </row>
    <row r="383" spans="1:50" s="177" customFormat="1" ht="13.8" hidden="1" customHeight="1" x14ac:dyDescent="0.25">
      <c r="A383" s="131"/>
      <c r="B383" s="189"/>
      <c r="C383" s="190"/>
      <c r="D383" s="190"/>
      <c r="E383" s="190"/>
      <c r="F383" s="191"/>
      <c r="G383" s="66"/>
      <c r="H383" s="67"/>
      <c r="I383" s="63"/>
      <c r="J383" s="68"/>
      <c r="K383" s="176"/>
      <c r="L383" s="131"/>
      <c r="M383" s="129"/>
      <c r="N383" s="129"/>
      <c r="O383" s="129"/>
      <c r="P383" s="129"/>
      <c r="Q383" s="129"/>
      <c r="R383" s="129"/>
      <c r="S383" s="129"/>
      <c r="T383" s="129"/>
      <c r="U383" s="129"/>
      <c r="V383" s="129"/>
      <c r="W383" s="129"/>
      <c r="X383" s="129"/>
      <c r="Y383" s="129"/>
      <c r="Z383" s="131"/>
      <c r="AA383" s="131"/>
      <c r="AB383" s="131"/>
      <c r="AC383" s="131"/>
      <c r="AD383" s="131"/>
      <c r="AE383" s="131"/>
      <c r="AF383" s="131"/>
      <c r="AG383" s="131"/>
      <c r="AH383" s="131"/>
      <c r="AI383" s="131"/>
      <c r="AJ383" s="131"/>
      <c r="AK383" s="131"/>
      <c r="AL383" s="131"/>
      <c r="AM383" s="131"/>
      <c r="AN383" s="131"/>
      <c r="AO383" s="131"/>
      <c r="AP383" s="131"/>
      <c r="AQ383" s="131"/>
      <c r="AR383" s="131"/>
      <c r="AS383" s="131"/>
      <c r="AT383" s="131"/>
      <c r="AU383" s="131"/>
      <c r="AV383" s="131"/>
      <c r="AW383" s="131"/>
      <c r="AX383" s="131"/>
    </row>
    <row r="384" spans="1:50" s="177" customFormat="1" ht="13.8" hidden="1" customHeight="1" x14ac:dyDescent="0.25">
      <c r="A384" s="131"/>
      <c r="B384" s="189"/>
      <c r="C384" s="190"/>
      <c r="D384" s="190"/>
      <c r="E384" s="190"/>
      <c r="F384" s="191"/>
      <c r="G384" s="66"/>
      <c r="H384" s="67"/>
      <c r="I384" s="67"/>
      <c r="J384" s="68"/>
      <c r="K384" s="176"/>
      <c r="L384" s="131"/>
      <c r="M384" s="129"/>
      <c r="N384" s="129"/>
      <c r="O384" s="129"/>
      <c r="P384" s="129"/>
      <c r="Q384" s="129"/>
      <c r="R384" s="129"/>
      <c r="S384" s="129"/>
      <c r="T384" s="129"/>
      <c r="U384" s="129"/>
      <c r="V384" s="129"/>
      <c r="W384" s="129"/>
      <c r="X384" s="129"/>
      <c r="Y384" s="129"/>
      <c r="Z384" s="131"/>
      <c r="AA384" s="131"/>
      <c r="AB384" s="131"/>
      <c r="AC384" s="131"/>
      <c r="AD384" s="131"/>
      <c r="AE384" s="131"/>
      <c r="AF384" s="131"/>
      <c r="AG384" s="131"/>
      <c r="AH384" s="131"/>
      <c r="AI384" s="131"/>
      <c r="AJ384" s="131"/>
      <c r="AK384" s="131"/>
      <c r="AL384" s="131"/>
      <c r="AM384" s="131"/>
      <c r="AN384" s="131"/>
      <c r="AO384" s="131"/>
      <c r="AP384" s="131"/>
      <c r="AQ384" s="131"/>
      <c r="AR384" s="131"/>
      <c r="AS384" s="131"/>
      <c r="AT384" s="131"/>
      <c r="AU384" s="131"/>
      <c r="AV384" s="131"/>
      <c r="AW384" s="131"/>
      <c r="AX384" s="131"/>
    </row>
    <row r="385" spans="1:50" s="177" customFormat="1" ht="13.8" hidden="1" customHeight="1" thickBot="1" x14ac:dyDescent="0.3">
      <c r="A385" s="131"/>
      <c r="B385" s="192"/>
      <c r="C385" s="193"/>
      <c r="D385" s="193"/>
      <c r="E385" s="193"/>
      <c r="F385" s="194"/>
      <c r="G385" s="69"/>
      <c r="H385" s="70"/>
      <c r="I385" s="70"/>
      <c r="J385" s="71"/>
      <c r="K385" s="176"/>
      <c r="L385" s="131"/>
      <c r="M385" s="129"/>
      <c r="N385" s="129"/>
      <c r="O385" s="129"/>
      <c r="P385" s="129"/>
      <c r="Q385" s="129"/>
      <c r="R385" s="129"/>
      <c r="S385" s="129"/>
      <c r="T385" s="129"/>
      <c r="U385" s="129"/>
      <c r="V385" s="129"/>
      <c r="W385" s="129"/>
      <c r="X385" s="129"/>
      <c r="Y385" s="129"/>
      <c r="Z385" s="131"/>
      <c r="AA385" s="131"/>
      <c r="AB385" s="131"/>
      <c r="AC385" s="131"/>
      <c r="AD385" s="131"/>
      <c r="AE385" s="131"/>
      <c r="AF385" s="131"/>
      <c r="AG385" s="131"/>
      <c r="AH385" s="131"/>
      <c r="AI385" s="131"/>
      <c r="AJ385" s="131"/>
      <c r="AK385" s="131"/>
      <c r="AL385" s="131"/>
      <c r="AM385" s="131"/>
      <c r="AN385" s="131"/>
      <c r="AO385" s="131"/>
      <c r="AP385" s="131"/>
      <c r="AQ385" s="131"/>
      <c r="AR385" s="131"/>
      <c r="AS385" s="131"/>
      <c r="AT385" s="131"/>
      <c r="AU385" s="131"/>
      <c r="AV385" s="131"/>
      <c r="AW385" s="131"/>
      <c r="AX385" s="131"/>
    </row>
    <row r="386" spans="1:50" s="177" customFormat="1" ht="13.8" hidden="1" customHeight="1" x14ac:dyDescent="0.25">
      <c r="A386" s="131"/>
      <c r="B386" s="183">
        <f>B381+1</f>
        <v>76</v>
      </c>
      <c r="C386" s="184">
        <f>C381+F386</f>
        <v>-9610</v>
      </c>
      <c r="D386" s="57"/>
      <c r="E386" s="58"/>
      <c r="F386" s="185">
        <f>SUM(G387:G390)</f>
        <v>0</v>
      </c>
      <c r="G386" s="59"/>
      <c r="H386" s="60"/>
      <c r="I386" s="60"/>
      <c r="J386" s="61"/>
      <c r="K386" s="176"/>
      <c r="L386" s="131"/>
      <c r="M386" s="129"/>
      <c r="N386" s="129"/>
      <c r="O386" s="129"/>
      <c r="P386" s="129"/>
      <c r="Q386" s="129"/>
      <c r="R386" s="129"/>
      <c r="S386" s="129"/>
      <c r="T386" s="129"/>
      <c r="U386" s="129"/>
      <c r="V386" s="129"/>
      <c r="W386" s="129"/>
      <c r="X386" s="129"/>
      <c r="Y386" s="129"/>
      <c r="Z386" s="131"/>
      <c r="AA386" s="131"/>
      <c r="AB386" s="131"/>
      <c r="AC386" s="131"/>
      <c r="AD386" s="131"/>
      <c r="AE386" s="131"/>
      <c r="AF386" s="131"/>
      <c r="AG386" s="131"/>
      <c r="AH386" s="131"/>
      <c r="AI386" s="131"/>
      <c r="AJ386" s="131"/>
      <c r="AK386" s="131"/>
      <c r="AL386" s="131"/>
      <c r="AM386" s="131"/>
      <c r="AN386" s="131"/>
      <c r="AO386" s="131"/>
      <c r="AP386" s="131"/>
      <c r="AQ386" s="131"/>
      <c r="AR386" s="131"/>
      <c r="AS386" s="131"/>
      <c r="AT386" s="131"/>
      <c r="AU386" s="131"/>
      <c r="AV386" s="131"/>
      <c r="AW386" s="131"/>
      <c r="AX386" s="131"/>
    </row>
    <row r="387" spans="1:50" s="177" customFormat="1" ht="13.8" hidden="1" customHeight="1" x14ac:dyDescent="0.25">
      <c r="A387" s="131"/>
      <c r="B387" s="186"/>
      <c r="C387" s="187"/>
      <c r="D387" s="187"/>
      <c r="E387" s="187"/>
      <c r="F387" s="188"/>
      <c r="G387" s="62"/>
      <c r="H387" s="63"/>
      <c r="I387" s="64"/>
      <c r="J387" s="65"/>
      <c r="K387" s="176"/>
      <c r="L387" s="131"/>
      <c r="M387" s="129"/>
      <c r="N387" s="129"/>
      <c r="O387" s="129"/>
      <c r="P387" s="129"/>
      <c r="Q387" s="129"/>
      <c r="R387" s="129"/>
      <c r="S387" s="129"/>
      <c r="T387" s="129"/>
      <c r="U387" s="129"/>
      <c r="V387" s="129"/>
      <c r="W387" s="129"/>
      <c r="X387" s="129"/>
      <c r="Y387" s="129"/>
      <c r="Z387" s="131"/>
      <c r="AA387" s="131"/>
      <c r="AB387" s="131"/>
      <c r="AC387" s="131"/>
      <c r="AD387" s="131"/>
      <c r="AE387" s="131"/>
      <c r="AF387" s="131"/>
      <c r="AG387" s="131"/>
      <c r="AH387" s="131"/>
      <c r="AI387" s="131"/>
      <c r="AJ387" s="131"/>
      <c r="AK387" s="131"/>
      <c r="AL387" s="131"/>
      <c r="AM387" s="131"/>
      <c r="AN387" s="131"/>
      <c r="AO387" s="131"/>
      <c r="AP387" s="131"/>
      <c r="AQ387" s="131"/>
      <c r="AR387" s="131"/>
      <c r="AS387" s="131"/>
      <c r="AT387" s="131"/>
      <c r="AU387" s="131"/>
      <c r="AV387" s="131"/>
      <c r="AW387" s="131"/>
      <c r="AX387" s="131"/>
    </row>
    <row r="388" spans="1:50" s="177" customFormat="1" ht="13.8" hidden="1" customHeight="1" x14ac:dyDescent="0.25">
      <c r="A388" s="131"/>
      <c r="B388" s="189"/>
      <c r="C388" s="190"/>
      <c r="D388" s="190"/>
      <c r="E388" s="190"/>
      <c r="F388" s="191"/>
      <c r="G388" s="66"/>
      <c r="H388" s="67"/>
      <c r="I388" s="63"/>
      <c r="J388" s="68"/>
      <c r="K388" s="176"/>
      <c r="L388" s="131"/>
      <c r="M388" s="129"/>
      <c r="N388" s="129"/>
      <c r="O388" s="129"/>
      <c r="P388" s="129"/>
      <c r="Q388" s="129"/>
      <c r="R388" s="129"/>
      <c r="S388" s="129"/>
      <c r="T388" s="129"/>
      <c r="U388" s="129"/>
      <c r="V388" s="129"/>
      <c r="W388" s="129"/>
      <c r="X388" s="129"/>
      <c r="Y388" s="129"/>
      <c r="Z388" s="131"/>
      <c r="AA388" s="131"/>
      <c r="AB388" s="131"/>
      <c r="AC388" s="131"/>
      <c r="AD388" s="131"/>
      <c r="AE388" s="131"/>
      <c r="AF388" s="131"/>
      <c r="AG388" s="131"/>
      <c r="AH388" s="131"/>
      <c r="AI388" s="131"/>
      <c r="AJ388" s="131"/>
      <c r="AK388" s="131"/>
      <c r="AL388" s="131"/>
      <c r="AM388" s="131"/>
      <c r="AN388" s="131"/>
      <c r="AO388" s="131"/>
      <c r="AP388" s="131"/>
      <c r="AQ388" s="131"/>
      <c r="AR388" s="131"/>
      <c r="AS388" s="131"/>
      <c r="AT388" s="131"/>
      <c r="AU388" s="131"/>
      <c r="AV388" s="131"/>
      <c r="AW388" s="131"/>
      <c r="AX388" s="131"/>
    </row>
    <row r="389" spans="1:50" s="177" customFormat="1" ht="13.8" hidden="1" customHeight="1" x14ac:dyDescent="0.25">
      <c r="A389" s="131"/>
      <c r="B389" s="189"/>
      <c r="C389" s="190"/>
      <c r="D389" s="190"/>
      <c r="E389" s="190"/>
      <c r="F389" s="191"/>
      <c r="G389" s="66"/>
      <c r="H389" s="67"/>
      <c r="I389" s="67"/>
      <c r="J389" s="68"/>
      <c r="K389" s="176"/>
      <c r="L389" s="131"/>
      <c r="M389" s="129"/>
      <c r="N389" s="129"/>
      <c r="O389" s="129"/>
      <c r="P389" s="129"/>
      <c r="Q389" s="129"/>
      <c r="R389" s="129"/>
      <c r="S389" s="129"/>
      <c r="T389" s="129"/>
      <c r="U389" s="129"/>
      <c r="V389" s="129"/>
      <c r="W389" s="129"/>
      <c r="X389" s="129"/>
      <c r="Y389" s="129"/>
      <c r="Z389" s="131"/>
      <c r="AA389" s="131"/>
      <c r="AB389" s="131"/>
      <c r="AC389" s="131"/>
      <c r="AD389" s="131"/>
      <c r="AE389" s="131"/>
      <c r="AF389" s="131"/>
      <c r="AG389" s="131"/>
      <c r="AH389" s="131"/>
      <c r="AI389" s="131"/>
      <c r="AJ389" s="131"/>
      <c r="AK389" s="131"/>
      <c r="AL389" s="131"/>
      <c r="AM389" s="131"/>
      <c r="AN389" s="131"/>
      <c r="AO389" s="131"/>
      <c r="AP389" s="131"/>
      <c r="AQ389" s="131"/>
      <c r="AR389" s="131"/>
      <c r="AS389" s="131"/>
      <c r="AT389" s="131"/>
      <c r="AU389" s="131"/>
      <c r="AV389" s="131"/>
      <c r="AW389" s="131"/>
      <c r="AX389" s="131"/>
    </row>
    <row r="390" spans="1:50" s="177" customFormat="1" ht="13.8" hidden="1" customHeight="1" thickBot="1" x14ac:dyDescent="0.3">
      <c r="A390" s="131"/>
      <c r="B390" s="192"/>
      <c r="C390" s="193"/>
      <c r="D390" s="193"/>
      <c r="E390" s="193"/>
      <c r="F390" s="194"/>
      <c r="G390" s="69"/>
      <c r="H390" s="70"/>
      <c r="I390" s="70"/>
      <c r="J390" s="71"/>
      <c r="K390" s="176"/>
      <c r="L390" s="131"/>
      <c r="M390" s="129"/>
      <c r="N390" s="129"/>
      <c r="O390" s="129"/>
      <c r="P390" s="129"/>
      <c r="Q390" s="129"/>
      <c r="R390" s="129"/>
      <c r="S390" s="129"/>
      <c r="T390" s="129"/>
      <c r="U390" s="129"/>
      <c r="V390" s="129"/>
      <c r="W390" s="129"/>
      <c r="X390" s="129"/>
      <c r="Y390" s="129"/>
      <c r="Z390" s="131"/>
      <c r="AA390" s="131"/>
      <c r="AB390" s="131"/>
      <c r="AC390" s="131"/>
      <c r="AD390" s="131"/>
      <c r="AE390" s="131"/>
      <c r="AF390" s="131"/>
      <c r="AG390" s="131"/>
      <c r="AH390" s="131"/>
      <c r="AI390" s="131"/>
      <c r="AJ390" s="131"/>
      <c r="AK390" s="131"/>
      <c r="AL390" s="131"/>
      <c r="AM390" s="131"/>
      <c r="AN390" s="131"/>
      <c r="AO390" s="131"/>
      <c r="AP390" s="131"/>
      <c r="AQ390" s="131"/>
      <c r="AR390" s="131"/>
      <c r="AS390" s="131"/>
      <c r="AT390" s="131"/>
      <c r="AU390" s="131"/>
      <c r="AV390" s="131"/>
      <c r="AW390" s="131"/>
      <c r="AX390" s="131"/>
    </row>
    <row r="391" spans="1:50" s="177" customFormat="1" ht="13.8" hidden="1" customHeight="1" x14ac:dyDescent="0.25">
      <c r="A391" s="131"/>
      <c r="B391" s="183">
        <f>B386+1</f>
        <v>77</v>
      </c>
      <c r="C391" s="184">
        <f>C386+F391</f>
        <v>-9610</v>
      </c>
      <c r="D391" s="57"/>
      <c r="E391" s="58"/>
      <c r="F391" s="185">
        <f>SUM(G392:G395)</f>
        <v>0</v>
      </c>
      <c r="G391" s="59"/>
      <c r="H391" s="60"/>
      <c r="I391" s="60"/>
      <c r="J391" s="61"/>
      <c r="K391" s="176"/>
      <c r="L391" s="131"/>
      <c r="M391" s="129"/>
      <c r="N391" s="129"/>
      <c r="O391" s="129"/>
      <c r="P391" s="129"/>
      <c r="Q391" s="129"/>
      <c r="R391" s="129"/>
      <c r="S391" s="129"/>
      <c r="T391" s="129"/>
      <c r="U391" s="129"/>
      <c r="V391" s="129"/>
      <c r="W391" s="129"/>
      <c r="X391" s="129"/>
      <c r="Y391" s="129"/>
      <c r="Z391" s="131"/>
      <c r="AA391" s="131"/>
      <c r="AB391" s="131"/>
      <c r="AC391" s="131"/>
      <c r="AD391" s="131"/>
      <c r="AE391" s="131"/>
      <c r="AF391" s="131"/>
      <c r="AG391" s="131"/>
      <c r="AH391" s="131"/>
      <c r="AI391" s="131"/>
      <c r="AJ391" s="131"/>
      <c r="AK391" s="131"/>
      <c r="AL391" s="131"/>
      <c r="AM391" s="131"/>
      <c r="AN391" s="131"/>
      <c r="AO391" s="131"/>
      <c r="AP391" s="131"/>
      <c r="AQ391" s="131"/>
      <c r="AR391" s="131"/>
      <c r="AS391" s="131"/>
      <c r="AT391" s="131"/>
      <c r="AU391" s="131"/>
      <c r="AV391" s="131"/>
      <c r="AW391" s="131"/>
      <c r="AX391" s="131"/>
    </row>
    <row r="392" spans="1:50" s="177" customFormat="1" ht="13.8" hidden="1" customHeight="1" x14ac:dyDescent="0.25">
      <c r="A392" s="131"/>
      <c r="B392" s="186"/>
      <c r="C392" s="187"/>
      <c r="D392" s="187"/>
      <c r="E392" s="187"/>
      <c r="F392" s="188"/>
      <c r="G392" s="62"/>
      <c r="H392" s="63"/>
      <c r="I392" s="64"/>
      <c r="J392" s="65"/>
      <c r="K392" s="176"/>
      <c r="L392" s="131"/>
      <c r="M392" s="129"/>
      <c r="N392" s="129"/>
      <c r="O392" s="129"/>
      <c r="P392" s="129"/>
      <c r="Q392" s="129"/>
      <c r="R392" s="129"/>
      <c r="S392" s="129"/>
      <c r="T392" s="129"/>
      <c r="U392" s="129"/>
      <c r="V392" s="129"/>
      <c r="W392" s="129"/>
      <c r="X392" s="129"/>
      <c r="Y392" s="129"/>
      <c r="Z392" s="131"/>
      <c r="AA392" s="131"/>
      <c r="AB392" s="131"/>
      <c r="AC392" s="131"/>
      <c r="AD392" s="131"/>
      <c r="AE392" s="131"/>
      <c r="AF392" s="131"/>
      <c r="AG392" s="131"/>
      <c r="AH392" s="131"/>
      <c r="AI392" s="131"/>
      <c r="AJ392" s="131"/>
      <c r="AK392" s="131"/>
      <c r="AL392" s="131"/>
      <c r="AM392" s="131"/>
      <c r="AN392" s="131"/>
      <c r="AO392" s="131"/>
      <c r="AP392" s="131"/>
      <c r="AQ392" s="131"/>
      <c r="AR392" s="131"/>
      <c r="AS392" s="131"/>
      <c r="AT392" s="131"/>
      <c r="AU392" s="131"/>
      <c r="AV392" s="131"/>
      <c r="AW392" s="131"/>
      <c r="AX392" s="131"/>
    </row>
    <row r="393" spans="1:50" s="177" customFormat="1" ht="13.8" hidden="1" customHeight="1" x14ac:dyDescent="0.25">
      <c r="A393" s="131"/>
      <c r="B393" s="189"/>
      <c r="C393" s="190"/>
      <c r="D393" s="190"/>
      <c r="E393" s="190"/>
      <c r="F393" s="191"/>
      <c r="G393" s="66"/>
      <c r="H393" s="67"/>
      <c r="I393" s="63"/>
      <c r="J393" s="68"/>
      <c r="K393" s="176"/>
      <c r="L393" s="131"/>
      <c r="M393" s="129"/>
      <c r="N393" s="129"/>
      <c r="O393" s="129"/>
      <c r="P393" s="129"/>
      <c r="Q393" s="129"/>
      <c r="R393" s="129"/>
      <c r="S393" s="129"/>
      <c r="T393" s="129"/>
      <c r="U393" s="129"/>
      <c r="V393" s="129"/>
      <c r="W393" s="129"/>
      <c r="X393" s="129"/>
      <c r="Y393" s="129"/>
      <c r="Z393" s="131"/>
      <c r="AA393" s="131"/>
      <c r="AB393" s="131"/>
      <c r="AC393" s="131"/>
      <c r="AD393" s="131"/>
      <c r="AE393" s="131"/>
      <c r="AF393" s="131"/>
      <c r="AG393" s="131"/>
      <c r="AH393" s="131"/>
      <c r="AI393" s="131"/>
      <c r="AJ393" s="131"/>
      <c r="AK393" s="131"/>
      <c r="AL393" s="131"/>
      <c r="AM393" s="131"/>
      <c r="AN393" s="131"/>
      <c r="AO393" s="131"/>
      <c r="AP393" s="131"/>
      <c r="AQ393" s="131"/>
      <c r="AR393" s="131"/>
      <c r="AS393" s="131"/>
      <c r="AT393" s="131"/>
      <c r="AU393" s="131"/>
      <c r="AV393" s="131"/>
      <c r="AW393" s="131"/>
      <c r="AX393" s="131"/>
    </row>
    <row r="394" spans="1:50" s="177" customFormat="1" ht="13.8" hidden="1" customHeight="1" x14ac:dyDescent="0.25">
      <c r="A394" s="131"/>
      <c r="B394" s="189"/>
      <c r="C394" s="190"/>
      <c r="D394" s="190"/>
      <c r="E394" s="190"/>
      <c r="F394" s="191"/>
      <c r="G394" s="66"/>
      <c r="H394" s="67"/>
      <c r="I394" s="67"/>
      <c r="J394" s="68"/>
      <c r="K394" s="176"/>
      <c r="L394" s="131"/>
      <c r="M394" s="129"/>
      <c r="N394" s="129"/>
      <c r="O394" s="129"/>
      <c r="P394" s="129"/>
      <c r="Q394" s="129"/>
      <c r="R394" s="129"/>
      <c r="S394" s="129"/>
      <c r="T394" s="129"/>
      <c r="U394" s="129"/>
      <c r="V394" s="129"/>
      <c r="W394" s="129"/>
      <c r="X394" s="129"/>
      <c r="Y394" s="129"/>
      <c r="Z394" s="131"/>
      <c r="AA394" s="131"/>
      <c r="AB394" s="131"/>
      <c r="AC394" s="131"/>
      <c r="AD394" s="131"/>
      <c r="AE394" s="131"/>
      <c r="AF394" s="131"/>
      <c r="AG394" s="131"/>
      <c r="AH394" s="131"/>
      <c r="AI394" s="131"/>
      <c r="AJ394" s="131"/>
      <c r="AK394" s="131"/>
      <c r="AL394" s="131"/>
      <c r="AM394" s="131"/>
      <c r="AN394" s="131"/>
      <c r="AO394" s="131"/>
      <c r="AP394" s="131"/>
      <c r="AQ394" s="131"/>
      <c r="AR394" s="131"/>
      <c r="AS394" s="131"/>
      <c r="AT394" s="131"/>
      <c r="AU394" s="131"/>
      <c r="AV394" s="131"/>
      <c r="AW394" s="131"/>
      <c r="AX394" s="131"/>
    </row>
    <row r="395" spans="1:50" s="177" customFormat="1" ht="13.8" hidden="1" customHeight="1" thickBot="1" x14ac:dyDescent="0.3">
      <c r="A395" s="131"/>
      <c r="B395" s="192"/>
      <c r="C395" s="193"/>
      <c r="D395" s="193"/>
      <c r="E395" s="193"/>
      <c r="F395" s="194"/>
      <c r="G395" s="69"/>
      <c r="H395" s="70"/>
      <c r="I395" s="70"/>
      <c r="J395" s="71"/>
      <c r="K395" s="176"/>
      <c r="L395" s="131"/>
      <c r="M395" s="129"/>
      <c r="N395" s="129"/>
      <c r="O395" s="129"/>
      <c r="P395" s="129"/>
      <c r="Q395" s="129"/>
      <c r="R395" s="129"/>
      <c r="S395" s="129"/>
      <c r="T395" s="129"/>
      <c r="U395" s="129"/>
      <c r="V395" s="129"/>
      <c r="W395" s="129"/>
      <c r="X395" s="129"/>
      <c r="Y395" s="129"/>
      <c r="Z395" s="131"/>
      <c r="AA395" s="131"/>
      <c r="AB395" s="131"/>
      <c r="AC395" s="131"/>
      <c r="AD395" s="131"/>
      <c r="AE395" s="131"/>
      <c r="AF395" s="131"/>
      <c r="AG395" s="131"/>
      <c r="AH395" s="131"/>
      <c r="AI395" s="131"/>
      <c r="AJ395" s="131"/>
      <c r="AK395" s="131"/>
      <c r="AL395" s="131"/>
      <c r="AM395" s="131"/>
      <c r="AN395" s="131"/>
      <c r="AO395" s="131"/>
      <c r="AP395" s="131"/>
      <c r="AQ395" s="131"/>
      <c r="AR395" s="131"/>
      <c r="AS395" s="131"/>
      <c r="AT395" s="131"/>
      <c r="AU395" s="131"/>
      <c r="AV395" s="131"/>
      <c r="AW395" s="131"/>
      <c r="AX395" s="131"/>
    </row>
    <row r="396" spans="1:50" s="177" customFormat="1" ht="13.8" hidden="1" customHeight="1" x14ac:dyDescent="0.25">
      <c r="A396" s="131"/>
      <c r="B396" s="183">
        <f>B391+1</f>
        <v>78</v>
      </c>
      <c r="C396" s="184">
        <f>C391+F396</f>
        <v>-9610</v>
      </c>
      <c r="D396" s="57"/>
      <c r="E396" s="58"/>
      <c r="F396" s="185">
        <f>SUM(G397:G400)</f>
        <v>0</v>
      </c>
      <c r="G396" s="59"/>
      <c r="H396" s="60"/>
      <c r="I396" s="60"/>
      <c r="J396" s="61"/>
      <c r="K396" s="176"/>
      <c r="L396" s="131"/>
      <c r="M396" s="129"/>
      <c r="N396" s="129"/>
      <c r="O396" s="129"/>
      <c r="P396" s="129"/>
      <c r="Q396" s="129"/>
      <c r="R396" s="129"/>
      <c r="S396" s="129"/>
      <c r="T396" s="129"/>
      <c r="U396" s="129"/>
      <c r="V396" s="129"/>
      <c r="W396" s="129"/>
      <c r="X396" s="129"/>
      <c r="Y396" s="129"/>
      <c r="Z396" s="131"/>
      <c r="AA396" s="131"/>
      <c r="AB396" s="131"/>
      <c r="AC396" s="131"/>
      <c r="AD396" s="131"/>
      <c r="AE396" s="131"/>
      <c r="AF396" s="131"/>
      <c r="AG396" s="131"/>
      <c r="AH396" s="131"/>
      <c r="AI396" s="131"/>
      <c r="AJ396" s="131"/>
      <c r="AK396" s="131"/>
      <c r="AL396" s="131"/>
      <c r="AM396" s="131"/>
      <c r="AN396" s="131"/>
      <c r="AO396" s="131"/>
      <c r="AP396" s="131"/>
      <c r="AQ396" s="131"/>
      <c r="AR396" s="131"/>
      <c r="AS396" s="131"/>
      <c r="AT396" s="131"/>
      <c r="AU396" s="131"/>
      <c r="AV396" s="131"/>
      <c r="AW396" s="131"/>
      <c r="AX396" s="131"/>
    </row>
    <row r="397" spans="1:50" s="177" customFormat="1" ht="13.8" hidden="1" customHeight="1" x14ac:dyDescent="0.25">
      <c r="A397" s="131"/>
      <c r="B397" s="186"/>
      <c r="C397" s="187"/>
      <c r="D397" s="187"/>
      <c r="E397" s="187"/>
      <c r="F397" s="188"/>
      <c r="G397" s="62"/>
      <c r="H397" s="63"/>
      <c r="I397" s="64"/>
      <c r="J397" s="65"/>
      <c r="K397" s="176"/>
      <c r="L397" s="131"/>
      <c r="M397" s="129"/>
      <c r="N397" s="129"/>
      <c r="O397" s="129"/>
      <c r="P397" s="129"/>
      <c r="Q397" s="129"/>
      <c r="R397" s="129"/>
      <c r="S397" s="129"/>
      <c r="T397" s="129"/>
      <c r="U397" s="129"/>
      <c r="V397" s="129"/>
      <c r="W397" s="129"/>
      <c r="X397" s="129"/>
      <c r="Y397" s="129"/>
      <c r="Z397" s="131"/>
      <c r="AA397" s="131"/>
      <c r="AB397" s="131"/>
      <c r="AC397" s="131"/>
      <c r="AD397" s="131"/>
      <c r="AE397" s="131"/>
      <c r="AF397" s="131"/>
      <c r="AG397" s="131"/>
      <c r="AH397" s="131"/>
      <c r="AI397" s="131"/>
      <c r="AJ397" s="131"/>
      <c r="AK397" s="131"/>
      <c r="AL397" s="131"/>
      <c r="AM397" s="131"/>
      <c r="AN397" s="131"/>
      <c r="AO397" s="131"/>
      <c r="AP397" s="131"/>
      <c r="AQ397" s="131"/>
      <c r="AR397" s="131"/>
      <c r="AS397" s="131"/>
      <c r="AT397" s="131"/>
      <c r="AU397" s="131"/>
      <c r="AV397" s="131"/>
      <c r="AW397" s="131"/>
      <c r="AX397" s="131"/>
    </row>
    <row r="398" spans="1:50" s="177" customFormat="1" ht="13.8" hidden="1" customHeight="1" x14ac:dyDescent="0.25">
      <c r="A398" s="131"/>
      <c r="B398" s="189"/>
      <c r="C398" s="190"/>
      <c r="D398" s="190"/>
      <c r="E398" s="190"/>
      <c r="F398" s="191"/>
      <c r="G398" s="66"/>
      <c r="H398" s="67"/>
      <c r="I398" s="63"/>
      <c r="J398" s="68"/>
      <c r="K398" s="176"/>
      <c r="L398" s="131"/>
      <c r="M398" s="129"/>
      <c r="N398" s="129"/>
      <c r="O398" s="129"/>
      <c r="P398" s="129"/>
      <c r="Q398" s="129"/>
      <c r="R398" s="129"/>
      <c r="S398" s="129"/>
      <c r="T398" s="129"/>
      <c r="U398" s="129"/>
      <c r="V398" s="129"/>
      <c r="W398" s="129"/>
      <c r="X398" s="129"/>
      <c r="Y398" s="129"/>
      <c r="Z398" s="131"/>
      <c r="AA398" s="131"/>
      <c r="AB398" s="131"/>
      <c r="AC398" s="131"/>
      <c r="AD398" s="131"/>
      <c r="AE398" s="131"/>
      <c r="AF398" s="131"/>
      <c r="AG398" s="131"/>
      <c r="AH398" s="131"/>
      <c r="AI398" s="131"/>
      <c r="AJ398" s="131"/>
      <c r="AK398" s="131"/>
      <c r="AL398" s="131"/>
      <c r="AM398" s="131"/>
      <c r="AN398" s="131"/>
      <c r="AO398" s="131"/>
      <c r="AP398" s="131"/>
      <c r="AQ398" s="131"/>
      <c r="AR398" s="131"/>
      <c r="AS398" s="131"/>
      <c r="AT398" s="131"/>
      <c r="AU398" s="131"/>
      <c r="AV398" s="131"/>
      <c r="AW398" s="131"/>
      <c r="AX398" s="131"/>
    </row>
    <row r="399" spans="1:50" s="177" customFormat="1" ht="13.8" hidden="1" customHeight="1" x14ac:dyDescent="0.25">
      <c r="A399" s="131"/>
      <c r="B399" s="189"/>
      <c r="C399" s="190"/>
      <c r="D399" s="190"/>
      <c r="E399" s="190"/>
      <c r="F399" s="191"/>
      <c r="G399" s="66"/>
      <c r="H399" s="67"/>
      <c r="I399" s="67"/>
      <c r="J399" s="68"/>
      <c r="K399" s="176"/>
      <c r="L399" s="131"/>
      <c r="M399" s="129"/>
      <c r="N399" s="129"/>
      <c r="O399" s="129"/>
      <c r="P399" s="129"/>
      <c r="Q399" s="129"/>
      <c r="R399" s="129"/>
      <c r="S399" s="129"/>
      <c r="T399" s="129"/>
      <c r="U399" s="129"/>
      <c r="V399" s="129"/>
      <c r="W399" s="129"/>
      <c r="X399" s="129"/>
      <c r="Y399" s="129"/>
      <c r="Z399" s="131"/>
      <c r="AA399" s="131"/>
      <c r="AB399" s="131"/>
      <c r="AC399" s="131"/>
      <c r="AD399" s="131"/>
      <c r="AE399" s="131"/>
      <c r="AF399" s="131"/>
      <c r="AG399" s="131"/>
      <c r="AH399" s="131"/>
      <c r="AI399" s="131"/>
      <c r="AJ399" s="131"/>
      <c r="AK399" s="131"/>
      <c r="AL399" s="131"/>
      <c r="AM399" s="131"/>
      <c r="AN399" s="131"/>
      <c r="AO399" s="131"/>
      <c r="AP399" s="131"/>
      <c r="AQ399" s="131"/>
      <c r="AR399" s="131"/>
      <c r="AS399" s="131"/>
      <c r="AT399" s="131"/>
      <c r="AU399" s="131"/>
      <c r="AV399" s="131"/>
      <c r="AW399" s="131"/>
      <c r="AX399" s="131"/>
    </row>
    <row r="400" spans="1:50" s="177" customFormat="1" ht="13.8" hidden="1" customHeight="1" thickBot="1" x14ac:dyDescent="0.3">
      <c r="A400" s="131"/>
      <c r="B400" s="192"/>
      <c r="C400" s="193"/>
      <c r="D400" s="193"/>
      <c r="E400" s="193"/>
      <c r="F400" s="194"/>
      <c r="G400" s="69"/>
      <c r="H400" s="70"/>
      <c r="I400" s="70"/>
      <c r="J400" s="71"/>
      <c r="K400" s="176"/>
      <c r="L400" s="131"/>
      <c r="M400" s="129"/>
      <c r="N400" s="129"/>
      <c r="O400" s="129"/>
      <c r="P400" s="129"/>
      <c r="Q400" s="129"/>
      <c r="R400" s="129"/>
      <c r="S400" s="129"/>
      <c r="T400" s="129"/>
      <c r="U400" s="129"/>
      <c r="V400" s="129"/>
      <c r="W400" s="129"/>
      <c r="X400" s="129"/>
      <c r="Y400" s="129"/>
      <c r="Z400" s="131"/>
      <c r="AA400" s="131"/>
      <c r="AB400" s="131"/>
      <c r="AC400" s="131"/>
      <c r="AD400" s="131"/>
      <c r="AE400" s="131"/>
      <c r="AF400" s="131"/>
      <c r="AG400" s="131"/>
      <c r="AH400" s="131"/>
      <c r="AI400" s="131"/>
      <c r="AJ400" s="131"/>
      <c r="AK400" s="131"/>
      <c r="AL400" s="131"/>
      <c r="AM400" s="131"/>
      <c r="AN400" s="131"/>
      <c r="AO400" s="131"/>
      <c r="AP400" s="131"/>
      <c r="AQ400" s="131"/>
      <c r="AR400" s="131"/>
      <c r="AS400" s="131"/>
      <c r="AT400" s="131"/>
      <c r="AU400" s="131"/>
      <c r="AV400" s="131"/>
      <c r="AW400" s="131"/>
      <c r="AX400" s="131"/>
    </row>
    <row r="401" spans="1:50" s="177" customFormat="1" ht="13.8" hidden="1" customHeight="1" x14ac:dyDescent="0.25">
      <c r="A401" s="131"/>
      <c r="B401" s="183">
        <f>B396+1</f>
        <v>79</v>
      </c>
      <c r="C401" s="184">
        <f>C396+F401</f>
        <v>-9610</v>
      </c>
      <c r="D401" s="57"/>
      <c r="E401" s="58"/>
      <c r="F401" s="185">
        <f>SUM(G402:G405)</f>
        <v>0</v>
      </c>
      <c r="G401" s="59"/>
      <c r="H401" s="60"/>
      <c r="I401" s="60"/>
      <c r="J401" s="61"/>
      <c r="K401" s="176"/>
      <c r="L401" s="131"/>
      <c r="M401" s="129"/>
      <c r="N401" s="129"/>
      <c r="O401" s="129"/>
      <c r="P401" s="129"/>
      <c r="Q401" s="129"/>
      <c r="R401" s="129"/>
      <c r="S401" s="129"/>
      <c r="T401" s="129"/>
      <c r="U401" s="129"/>
      <c r="V401" s="129"/>
      <c r="W401" s="129"/>
      <c r="X401" s="129"/>
      <c r="Y401" s="129"/>
      <c r="Z401" s="131"/>
      <c r="AA401" s="131"/>
      <c r="AB401" s="131"/>
      <c r="AC401" s="131"/>
      <c r="AD401" s="131"/>
      <c r="AE401" s="131"/>
      <c r="AF401" s="131"/>
      <c r="AG401" s="131"/>
      <c r="AH401" s="131"/>
      <c r="AI401" s="131"/>
      <c r="AJ401" s="131"/>
      <c r="AK401" s="131"/>
      <c r="AL401" s="131"/>
      <c r="AM401" s="131"/>
      <c r="AN401" s="131"/>
      <c r="AO401" s="131"/>
      <c r="AP401" s="131"/>
      <c r="AQ401" s="131"/>
      <c r="AR401" s="131"/>
      <c r="AS401" s="131"/>
      <c r="AT401" s="131"/>
      <c r="AU401" s="131"/>
      <c r="AV401" s="131"/>
      <c r="AW401" s="131"/>
      <c r="AX401" s="131"/>
    </row>
    <row r="402" spans="1:50" s="177" customFormat="1" ht="13.8" hidden="1" customHeight="1" x14ac:dyDescent="0.25">
      <c r="A402" s="131"/>
      <c r="B402" s="186"/>
      <c r="C402" s="187"/>
      <c r="D402" s="187"/>
      <c r="E402" s="187"/>
      <c r="F402" s="188"/>
      <c r="G402" s="62"/>
      <c r="H402" s="63"/>
      <c r="I402" s="64"/>
      <c r="J402" s="65"/>
      <c r="K402" s="176"/>
      <c r="L402" s="131"/>
      <c r="M402" s="129"/>
      <c r="N402" s="129"/>
      <c r="O402" s="129"/>
      <c r="P402" s="129"/>
      <c r="Q402" s="129"/>
      <c r="R402" s="129"/>
      <c r="S402" s="129"/>
      <c r="T402" s="129"/>
      <c r="U402" s="129"/>
      <c r="V402" s="129"/>
      <c r="W402" s="129"/>
      <c r="X402" s="129"/>
      <c r="Y402" s="129"/>
      <c r="Z402" s="131"/>
      <c r="AA402" s="131"/>
      <c r="AB402" s="131"/>
      <c r="AC402" s="131"/>
      <c r="AD402" s="131"/>
      <c r="AE402" s="131"/>
      <c r="AF402" s="131"/>
      <c r="AG402" s="131"/>
      <c r="AH402" s="131"/>
      <c r="AI402" s="131"/>
      <c r="AJ402" s="131"/>
      <c r="AK402" s="131"/>
      <c r="AL402" s="131"/>
      <c r="AM402" s="131"/>
      <c r="AN402" s="131"/>
      <c r="AO402" s="131"/>
      <c r="AP402" s="131"/>
      <c r="AQ402" s="131"/>
      <c r="AR402" s="131"/>
      <c r="AS402" s="131"/>
      <c r="AT402" s="131"/>
      <c r="AU402" s="131"/>
      <c r="AV402" s="131"/>
      <c r="AW402" s="131"/>
      <c r="AX402" s="131"/>
    </row>
    <row r="403" spans="1:50" s="177" customFormat="1" ht="13.8" hidden="1" customHeight="1" x14ac:dyDescent="0.25">
      <c r="A403" s="131"/>
      <c r="B403" s="189"/>
      <c r="C403" s="190"/>
      <c r="D403" s="190"/>
      <c r="E403" s="190"/>
      <c r="F403" s="191"/>
      <c r="G403" s="66"/>
      <c r="H403" s="67"/>
      <c r="I403" s="63"/>
      <c r="J403" s="68"/>
      <c r="K403" s="176"/>
      <c r="L403" s="131"/>
      <c r="M403" s="129"/>
      <c r="N403" s="129"/>
      <c r="O403" s="129"/>
      <c r="P403" s="129"/>
      <c r="Q403" s="129"/>
      <c r="R403" s="129"/>
      <c r="S403" s="129"/>
      <c r="T403" s="129"/>
      <c r="U403" s="129"/>
      <c r="V403" s="129"/>
      <c r="W403" s="129"/>
      <c r="X403" s="129"/>
      <c r="Y403" s="129"/>
      <c r="Z403" s="131"/>
      <c r="AA403" s="131"/>
      <c r="AB403" s="131"/>
      <c r="AC403" s="131"/>
      <c r="AD403" s="131"/>
      <c r="AE403" s="131"/>
      <c r="AF403" s="131"/>
      <c r="AG403" s="131"/>
      <c r="AH403" s="131"/>
      <c r="AI403" s="131"/>
      <c r="AJ403" s="131"/>
      <c r="AK403" s="131"/>
      <c r="AL403" s="131"/>
      <c r="AM403" s="131"/>
      <c r="AN403" s="131"/>
      <c r="AO403" s="131"/>
      <c r="AP403" s="131"/>
      <c r="AQ403" s="131"/>
      <c r="AR403" s="131"/>
      <c r="AS403" s="131"/>
      <c r="AT403" s="131"/>
      <c r="AU403" s="131"/>
      <c r="AV403" s="131"/>
      <c r="AW403" s="131"/>
      <c r="AX403" s="131"/>
    </row>
    <row r="404" spans="1:50" s="177" customFormat="1" ht="13.8" hidden="1" customHeight="1" x14ac:dyDescent="0.25">
      <c r="A404" s="131"/>
      <c r="B404" s="189"/>
      <c r="C404" s="190"/>
      <c r="D404" s="190"/>
      <c r="E404" s="190"/>
      <c r="F404" s="191"/>
      <c r="G404" s="66"/>
      <c r="H404" s="67"/>
      <c r="I404" s="67"/>
      <c r="J404" s="68"/>
      <c r="K404" s="176"/>
      <c r="L404" s="131"/>
      <c r="M404" s="129"/>
      <c r="N404" s="129"/>
      <c r="O404" s="129"/>
      <c r="P404" s="129"/>
      <c r="Q404" s="129"/>
      <c r="R404" s="129"/>
      <c r="S404" s="129"/>
      <c r="T404" s="129"/>
      <c r="U404" s="129"/>
      <c r="V404" s="129"/>
      <c r="W404" s="129"/>
      <c r="X404" s="129"/>
      <c r="Y404" s="129"/>
      <c r="Z404" s="131"/>
      <c r="AA404" s="131"/>
      <c r="AB404" s="131"/>
      <c r="AC404" s="131"/>
      <c r="AD404" s="131"/>
      <c r="AE404" s="131"/>
      <c r="AF404" s="131"/>
      <c r="AG404" s="131"/>
      <c r="AH404" s="131"/>
      <c r="AI404" s="131"/>
      <c r="AJ404" s="131"/>
      <c r="AK404" s="131"/>
      <c r="AL404" s="131"/>
      <c r="AM404" s="131"/>
      <c r="AN404" s="131"/>
      <c r="AO404" s="131"/>
      <c r="AP404" s="131"/>
      <c r="AQ404" s="131"/>
      <c r="AR404" s="131"/>
      <c r="AS404" s="131"/>
      <c r="AT404" s="131"/>
      <c r="AU404" s="131"/>
      <c r="AV404" s="131"/>
      <c r="AW404" s="131"/>
      <c r="AX404" s="131"/>
    </row>
    <row r="405" spans="1:50" s="177" customFormat="1" ht="13.8" hidden="1" customHeight="1" thickBot="1" x14ac:dyDescent="0.3">
      <c r="A405" s="131"/>
      <c r="B405" s="192"/>
      <c r="C405" s="193"/>
      <c r="D405" s="193"/>
      <c r="E405" s="193"/>
      <c r="F405" s="194"/>
      <c r="G405" s="69"/>
      <c r="H405" s="70"/>
      <c r="I405" s="70"/>
      <c r="J405" s="71"/>
      <c r="K405" s="176"/>
      <c r="L405" s="131"/>
      <c r="M405" s="129"/>
      <c r="N405" s="129"/>
      <c r="O405" s="129"/>
      <c r="P405" s="129"/>
      <c r="Q405" s="129"/>
      <c r="R405" s="129"/>
      <c r="S405" s="129"/>
      <c r="T405" s="129"/>
      <c r="U405" s="129"/>
      <c r="V405" s="129"/>
      <c r="W405" s="129"/>
      <c r="X405" s="129"/>
      <c r="Y405" s="129"/>
      <c r="Z405" s="131"/>
      <c r="AA405" s="131"/>
      <c r="AB405" s="131"/>
      <c r="AC405" s="131"/>
      <c r="AD405" s="131"/>
      <c r="AE405" s="131"/>
      <c r="AF405" s="131"/>
      <c r="AG405" s="131"/>
      <c r="AH405" s="131"/>
      <c r="AI405" s="131"/>
      <c r="AJ405" s="131"/>
      <c r="AK405" s="131"/>
      <c r="AL405" s="131"/>
      <c r="AM405" s="131"/>
      <c r="AN405" s="131"/>
      <c r="AO405" s="131"/>
      <c r="AP405" s="131"/>
      <c r="AQ405" s="131"/>
      <c r="AR405" s="131"/>
      <c r="AS405" s="131"/>
      <c r="AT405" s="131"/>
      <c r="AU405" s="131"/>
      <c r="AV405" s="131"/>
      <c r="AW405" s="131"/>
      <c r="AX405" s="131"/>
    </row>
    <row r="406" spans="1:50" s="177" customFormat="1" ht="13.8" hidden="1" customHeight="1" x14ac:dyDescent="0.25">
      <c r="A406" s="131"/>
      <c r="B406" s="183">
        <f>B401+1</f>
        <v>80</v>
      </c>
      <c r="C406" s="184">
        <f>C401+F406</f>
        <v>-9610</v>
      </c>
      <c r="D406" s="57"/>
      <c r="E406" s="58"/>
      <c r="F406" s="185">
        <f>SUM(G407:G410)</f>
        <v>0</v>
      </c>
      <c r="G406" s="59"/>
      <c r="H406" s="60"/>
      <c r="I406" s="60"/>
      <c r="J406" s="61"/>
      <c r="K406" s="176"/>
      <c r="L406" s="131"/>
      <c r="M406" s="129"/>
      <c r="N406" s="129"/>
      <c r="O406" s="129"/>
      <c r="P406" s="129"/>
      <c r="Q406" s="129"/>
      <c r="R406" s="129"/>
      <c r="S406" s="129"/>
      <c r="T406" s="129"/>
      <c r="U406" s="129"/>
      <c r="V406" s="129"/>
      <c r="W406" s="129"/>
      <c r="X406" s="129"/>
      <c r="Y406" s="129"/>
      <c r="Z406" s="131"/>
      <c r="AA406" s="131"/>
      <c r="AB406" s="131"/>
      <c r="AC406" s="131"/>
      <c r="AD406" s="131"/>
      <c r="AE406" s="131"/>
      <c r="AF406" s="131"/>
      <c r="AG406" s="131"/>
      <c r="AH406" s="131"/>
      <c r="AI406" s="131"/>
      <c r="AJ406" s="131"/>
      <c r="AK406" s="131"/>
      <c r="AL406" s="131"/>
      <c r="AM406" s="131"/>
      <c r="AN406" s="131"/>
      <c r="AO406" s="131"/>
      <c r="AP406" s="131"/>
      <c r="AQ406" s="131"/>
      <c r="AR406" s="131"/>
      <c r="AS406" s="131"/>
      <c r="AT406" s="131"/>
      <c r="AU406" s="131"/>
      <c r="AV406" s="131"/>
      <c r="AW406" s="131"/>
      <c r="AX406" s="131"/>
    </row>
    <row r="407" spans="1:50" s="177" customFormat="1" ht="13.8" hidden="1" customHeight="1" x14ac:dyDescent="0.25">
      <c r="A407" s="131"/>
      <c r="B407" s="186"/>
      <c r="C407" s="187"/>
      <c r="D407" s="187"/>
      <c r="E407" s="187"/>
      <c r="F407" s="188"/>
      <c r="G407" s="62"/>
      <c r="H407" s="63"/>
      <c r="I407" s="64"/>
      <c r="J407" s="65"/>
      <c r="K407" s="176"/>
      <c r="L407" s="131"/>
      <c r="M407" s="129"/>
      <c r="N407" s="129"/>
      <c r="O407" s="129"/>
      <c r="P407" s="129"/>
      <c r="Q407" s="129"/>
      <c r="R407" s="129"/>
      <c r="S407" s="129"/>
      <c r="T407" s="129"/>
      <c r="U407" s="129"/>
      <c r="V407" s="129"/>
      <c r="W407" s="129"/>
      <c r="X407" s="129"/>
      <c r="Y407" s="129"/>
      <c r="Z407" s="131"/>
      <c r="AA407" s="131"/>
      <c r="AB407" s="131"/>
      <c r="AC407" s="131"/>
      <c r="AD407" s="131"/>
      <c r="AE407" s="131"/>
      <c r="AF407" s="131"/>
      <c r="AG407" s="131"/>
      <c r="AH407" s="131"/>
      <c r="AI407" s="131"/>
      <c r="AJ407" s="131"/>
      <c r="AK407" s="131"/>
      <c r="AL407" s="131"/>
      <c r="AM407" s="131"/>
      <c r="AN407" s="131"/>
      <c r="AO407" s="131"/>
      <c r="AP407" s="131"/>
      <c r="AQ407" s="131"/>
      <c r="AR407" s="131"/>
      <c r="AS407" s="131"/>
      <c r="AT407" s="131"/>
      <c r="AU407" s="131"/>
      <c r="AV407" s="131"/>
      <c r="AW407" s="131"/>
      <c r="AX407" s="131"/>
    </row>
    <row r="408" spans="1:50" s="177" customFormat="1" ht="13.8" hidden="1" customHeight="1" x14ac:dyDescent="0.25">
      <c r="A408" s="131"/>
      <c r="B408" s="189"/>
      <c r="C408" s="190"/>
      <c r="D408" s="190"/>
      <c r="E408" s="190"/>
      <c r="F408" s="191"/>
      <c r="G408" s="66"/>
      <c r="H408" s="67"/>
      <c r="I408" s="63"/>
      <c r="J408" s="68"/>
      <c r="K408" s="176"/>
      <c r="L408" s="131"/>
      <c r="M408" s="129"/>
      <c r="N408" s="129"/>
      <c r="O408" s="129"/>
      <c r="P408" s="129"/>
      <c r="Q408" s="129"/>
      <c r="R408" s="129"/>
      <c r="S408" s="129"/>
      <c r="T408" s="129"/>
      <c r="U408" s="129"/>
      <c r="V408" s="129"/>
      <c r="W408" s="129"/>
      <c r="X408" s="129"/>
      <c r="Y408" s="129"/>
      <c r="Z408" s="131"/>
      <c r="AA408" s="131"/>
      <c r="AB408" s="131"/>
      <c r="AC408" s="131"/>
      <c r="AD408" s="131"/>
      <c r="AE408" s="131"/>
      <c r="AF408" s="131"/>
      <c r="AG408" s="131"/>
      <c r="AH408" s="131"/>
      <c r="AI408" s="131"/>
      <c r="AJ408" s="131"/>
      <c r="AK408" s="131"/>
      <c r="AL408" s="131"/>
      <c r="AM408" s="131"/>
      <c r="AN408" s="131"/>
      <c r="AO408" s="131"/>
      <c r="AP408" s="131"/>
      <c r="AQ408" s="131"/>
      <c r="AR408" s="131"/>
      <c r="AS408" s="131"/>
      <c r="AT408" s="131"/>
      <c r="AU408" s="131"/>
      <c r="AV408" s="131"/>
      <c r="AW408" s="131"/>
      <c r="AX408" s="131"/>
    </row>
    <row r="409" spans="1:50" s="177" customFormat="1" ht="13.8" hidden="1" customHeight="1" x14ac:dyDescent="0.25">
      <c r="A409" s="131"/>
      <c r="B409" s="189"/>
      <c r="C409" s="190"/>
      <c r="D409" s="190"/>
      <c r="E409" s="190"/>
      <c r="F409" s="191"/>
      <c r="G409" s="66"/>
      <c r="H409" s="67"/>
      <c r="I409" s="67"/>
      <c r="J409" s="68"/>
      <c r="K409" s="176"/>
      <c r="L409" s="131"/>
      <c r="M409" s="129"/>
      <c r="N409" s="129"/>
      <c r="O409" s="129"/>
      <c r="P409" s="129"/>
      <c r="Q409" s="129"/>
      <c r="R409" s="129"/>
      <c r="S409" s="129"/>
      <c r="T409" s="129"/>
      <c r="U409" s="129"/>
      <c r="V409" s="129"/>
      <c r="W409" s="129"/>
      <c r="X409" s="129"/>
      <c r="Y409" s="129"/>
      <c r="Z409" s="131"/>
      <c r="AA409" s="131"/>
      <c r="AB409" s="131"/>
      <c r="AC409" s="131"/>
      <c r="AD409" s="131"/>
      <c r="AE409" s="131"/>
      <c r="AF409" s="131"/>
      <c r="AG409" s="131"/>
      <c r="AH409" s="131"/>
      <c r="AI409" s="131"/>
      <c r="AJ409" s="131"/>
      <c r="AK409" s="131"/>
      <c r="AL409" s="131"/>
      <c r="AM409" s="131"/>
      <c r="AN409" s="131"/>
      <c r="AO409" s="131"/>
      <c r="AP409" s="131"/>
      <c r="AQ409" s="131"/>
      <c r="AR409" s="131"/>
      <c r="AS409" s="131"/>
      <c r="AT409" s="131"/>
      <c r="AU409" s="131"/>
      <c r="AV409" s="131"/>
      <c r="AW409" s="131"/>
      <c r="AX409" s="131"/>
    </row>
    <row r="410" spans="1:50" s="177" customFormat="1" ht="13.8" hidden="1" customHeight="1" thickBot="1" x14ac:dyDescent="0.3">
      <c r="A410" s="131"/>
      <c r="B410" s="192"/>
      <c r="C410" s="193"/>
      <c r="D410" s="193"/>
      <c r="E410" s="193"/>
      <c r="F410" s="194"/>
      <c r="G410" s="69"/>
      <c r="H410" s="70"/>
      <c r="I410" s="70"/>
      <c r="J410" s="71"/>
      <c r="K410" s="176"/>
      <c r="L410" s="131"/>
      <c r="M410" s="129"/>
      <c r="N410" s="129"/>
      <c r="O410" s="129"/>
      <c r="P410" s="129"/>
      <c r="Q410" s="129"/>
      <c r="R410" s="129"/>
      <c r="S410" s="129"/>
      <c r="T410" s="129"/>
      <c r="U410" s="129"/>
      <c r="V410" s="129"/>
      <c r="W410" s="129"/>
      <c r="X410" s="129"/>
      <c r="Y410" s="129"/>
      <c r="Z410" s="131"/>
      <c r="AA410" s="131"/>
      <c r="AB410" s="131"/>
      <c r="AC410" s="131"/>
      <c r="AD410" s="131"/>
      <c r="AE410" s="131"/>
      <c r="AF410" s="131"/>
      <c r="AG410" s="131"/>
      <c r="AH410" s="131"/>
      <c r="AI410" s="131"/>
      <c r="AJ410" s="131"/>
      <c r="AK410" s="131"/>
      <c r="AL410" s="131"/>
      <c r="AM410" s="131"/>
      <c r="AN410" s="131"/>
      <c r="AO410" s="131"/>
      <c r="AP410" s="131"/>
      <c r="AQ410" s="131"/>
      <c r="AR410" s="131"/>
      <c r="AS410" s="131"/>
      <c r="AT410" s="131"/>
      <c r="AU410" s="131"/>
      <c r="AV410" s="131"/>
      <c r="AW410" s="131"/>
      <c r="AX410" s="131"/>
    </row>
    <row r="411" spans="1:50" s="177" customFormat="1" ht="13.8" hidden="1" customHeight="1" x14ac:dyDescent="0.25">
      <c r="A411" s="131"/>
      <c r="B411" s="183">
        <f>B406+1</f>
        <v>81</v>
      </c>
      <c r="C411" s="184">
        <f>C406+F411</f>
        <v>-9610</v>
      </c>
      <c r="D411" s="57"/>
      <c r="E411" s="58"/>
      <c r="F411" s="185">
        <f>SUM(G412:G415)</f>
        <v>0</v>
      </c>
      <c r="G411" s="59"/>
      <c r="H411" s="60"/>
      <c r="I411" s="60"/>
      <c r="J411" s="61"/>
      <c r="K411" s="176"/>
      <c r="L411" s="131"/>
      <c r="M411" s="129"/>
      <c r="N411" s="129"/>
      <c r="O411" s="129"/>
      <c r="P411" s="129"/>
      <c r="Q411" s="129"/>
      <c r="R411" s="129"/>
      <c r="S411" s="129"/>
      <c r="T411" s="129"/>
      <c r="U411" s="129"/>
      <c r="V411" s="129"/>
      <c r="W411" s="129"/>
      <c r="X411" s="129"/>
      <c r="Y411" s="129"/>
      <c r="Z411" s="131"/>
      <c r="AA411" s="131"/>
      <c r="AB411" s="131"/>
      <c r="AC411" s="131"/>
      <c r="AD411" s="131"/>
      <c r="AE411" s="131"/>
      <c r="AF411" s="131"/>
      <c r="AG411" s="131"/>
      <c r="AH411" s="131"/>
      <c r="AI411" s="131"/>
      <c r="AJ411" s="131"/>
      <c r="AK411" s="131"/>
      <c r="AL411" s="131"/>
      <c r="AM411" s="131"/>
      <c r="AN411" s="131"/>
      <c r="AO411" s="131"/>
      <c r="AP411" s="131"/>
      <c r="AQ411" s="131"/>
      <c r="AR411" s="131"/>
      <c r="AS411" s="131"/>
      <c r="AT411" s="131"/>
      <c r="AU411" s="131"/>
      <c r="AV411" s="131"/>
      <c r="AW411" s="131"/>
      <c r="AX411" s="131"/>
    </row>
    <row r="412" spans="1:50" s="177" customFormat="1" ht="13.8" hidden="1" customHeight="1" x14ac:dyDescent="0.25">
      <c r="A412" s="131"/>
      <c r="B412" s="186"/>
      <c r="C412" s="187"/>
      <c r="D412" s="187"/>
      <c r="E412" s="187"/>
      <c r="F412" s="188"/>
      <c r="G412" s="62"/>
      <c r="H412" s="63"/>
      <c r="I412" s="64"/>
      <c r="J412" s="65"/>
      <c r="K412" s="176"/>
      <c r="L412" s="131"/>
      <c r="M412" s="129"/>
      <c r="N412" s="129"/>
      <c r="O412" s="129"/>
      <c r="P412" s="129"/>
      <c r="Q412" s="129"/>
      <c r="R412" s="129"/>
      <c r="S412" s="129"/>
      <c r="T412" s="129"/>
      <c r="U412" s="129"/>
      <c r="V412" s="129"/>
      <c r="W412" s="129"/>
      <c r="X412" s="129"/>
      <c r="Y412" s="129"/>
      <c r="Z412" s="131"/>
      <c r="AA412" s="131"/>
      <c r="AB412" s="131"/>
      <c r="AC412" s="131"/>
      <c r="AD412" s="131"/>
      <c r="AE412" s="131"/>
      <c r="AF412" s="131"/>
      <c r="AG412" s="131"/>
      <c r="AH412" s="131"/>
      <c r="AI412" s="131"/>
      <c r="AJ412" s="131"/>
      <c r="AK412" s="131"/>
      <c r="AL412" s="131"/>
      <c r="AM412" s="131"/>
      <c r="AN412" s="131"/>
      <c r="AO412" s="131"/>
      <c r="AP412" s="131"/>
      <c r="AQ412" s="131"/>
      <c r="AR412" s="131"/>
      <c r="AS412" s="131"/>
      <c r="AT412" s="131"/>
      <c r="AU412" s="131"/>
      <c r="AV412" s="131"/>
      <c r="AW412" s="131"/>
      <c r="AX412" s="131"/>
    </row>
    <row r="413" spans="1:50" s="177" customFormat="1" ht="13.8" hidden="1" customHeight="1" x14ac:dyDescent="0.25">
      <c r="A413" s="131"/>
      <c r="B413" s="189"/>
      <c r="C413" s="190"/>
      <c r="D413" s="190"/>
      <c r="E413" s="190"/>
      <c r="F413" s="191"/>
      <c r="G413" s="66"/>
      <c r="H413" s="67"/>
      <c r="I413" s="63"/>
      <c r="J413" s="68"/>
      <c r="K413" s="176"/>
      <c r="L413" s="131"/>
      <c r="M413" s="129"/>
      <c r="N413" s="129"/>
      <c r="O413" s="129"/>
      <c r="P413" s="129"/>
      <c r="Q413" s="129"/>
      <c r="R413" s="129"/>
      <c r="S413" s="129"/>
      <c r="T413" s="129"/>
      <c r="U413" s="129"/>
      <c r="V413" s="129"/>
      <c r="W413" s="129"/>
      <c r="X413" s="129"/>
      <c r="Y413" s="129"/>
      <c r="Z413" s="131"/>
      <c r="AA413" s="131"/>
      <c r="AB413" s="131"/>
      <c r="AC413" s="131"/>
      <c r="AD413" s="131"/>
      <c r="AE413" s="131"/>
      <c r="AF413" s="131"/>
      <c r="AG413" s="131"/>
      <c r="AH413" s="131"/>
      <c r="AI413" s="131"/>
      <c r="AJ413" s="131"/>
      <c r="AK413" s="131"/>
      <c r="AL413" s="131"/>
      <c r="AM413" s="131"/>
      <c r="AN413" s="131"/>
      <c r="AO413" s="131"/>
      <c r="AP413" s="131"/>
      <c r="AQ413" s="131"/>
      <c r="AR413" s="131"/>
      <c r="AS413" s="131"/>
      <c r="AT413" s="131"/>
      <c r="AU413" s="131"/>
      <c r="AV413" s="131"/>
      <c r="AW413" s="131"/>
      <c r="AX413" s="131"/>
    </row>
    <row r="414" spans="1:50" s="177" customFormat="1" ht="13.8" hidden="1" customHeight="1" x14ac:dyDescent="0.25">
      <c r="A414" s="131"/>
      <c r="B414" s="189"/>
      <c r="C414" s="190"/>
      <c r="D414" s="190"/>
      <c r="E414" s="190"/>
      <c r="F414" s="191"/>
      <c r="G414" s="66"/>
      <c r="H414" s="67"/>
      <c r="I414" s="67"/>
      <c r="J414" s="68"/>
      <c r="K414" s="176"/>
      <c r="L414" s="131"/>
      <c r="M414" s="129"/>
      <c r="N414" s="129"/>
      <c r="O414" s="129"/>
      <c r="P414" s="129"/>
      <c r="Q414" s="129"/>
      <c r="R414" s="129"/>
      <c r="S414" s="129"/>
      <c r="T414" s="129"/>
      <c r="U414" s="129"/>
      <c r="V414" s="129"/>
      <c r="W414" s="129"/>
      <c r="X414" s="129"/>
      <c r="Y414" s="129"/>
      <c r="Z414" s="131"/>
      <c r="AA414" s="131"/>
      <c r="AB414" s="131"/>
      <c r="AC414" s="131"/>
      <c r="AD414" s="131"/>
      <c r="AE414" s="131"/>
      <c r="AF414" s="131"/>
      <c r="AG414" s="131"/>
      <c r="AH414" s="131"/>
      <c r="AI414" s="131"/>
      <c r="AJ414" s="131"/>
      <c r="AK414" s="131"/>
      <c r="AL414" s="131"/>
      <c r="AM414" s="131"/>
      <c r="AN414" s="131"/>
      <c r="AO414" s="131"/>
      <c r="AP414" s="131"/>
      <c r="AQ414" s="131"/>
      <c r="AR414" s="131"/>
      <c r="AS414" s="131"/>
      <c r="AT414" s="131"/>
      <c r="AU414" s="131"/>
      <c r="AV414" s="131"/>
      <c r="AW414" s="131"/>
      <c r="AX414" s="131"/>
    </row>
    <row r="415" spans="1:50" s="177" customFormat="1" ht="13.8" hidden="1" customHeight="1" thickBot="1" x14ac:dyDescent="0.3">
      <c r="A415" s="131"/>
      <c r="B415" s="192"/>
      <c r="C415" s="193"/>
      <c r="D415" s="193"/>
      <c r="E415" s="193"/>
      <c r="F415" s="194"/>
      <c r="G415" s="69"/>
      <c r="H415" s="70"/>
      <c r="I415" s="70"/>
      <c r="J415" s="71"/>
      <c r="K415" s="176"/>
      <c r="L415" s="131"/>
      <c r="M415" s="129"/>
      <c r="N415" s="129"/>
      <c r="O415" s="129"/>
      <c r="P415" s="129"/>
      <c r="Q415" s="129"/>
      <c r="R415" s="129"/>
      <c r="S415" s="129"/>
      <c r="T415" s="129"/>
      <c r="U415" s="129"/>
      <c r="V415" s="129"/>
      <c r="W415" s="129"/>
      <c r="X415" s="129"/>
      <c r="Y415" s="129"/>
      <c r="Z415" s="131"/>
      <c r="AA415" s="131"/>
      <c r="AB415" s="131"/>
      <c r="AC415" s="131"/>
      <c r="AD415" s="131"/>
      <c r="AE415" s="131"/>
      <c r="AF415" s="131"/>
      <c r="AG415" s="131"/>
      <c r="AH415" s="131"/>
      <c r="AI415" s="131"/>
      <c r="AJ415" s="131"/>
      <c r="AK415" s="131"/>
      <c r="AL415" s="131"/>
      <c r="AM415" s="131"/>
      <c r="AN415" s="131"/>
      <c r="AO415" s="131"/>
      <c r="AP415" s="131"/>
      <c r="AQ415" s="131"/>
      <c r="AR415" s="131"/>
      <c r="AS415" s="131"/>
      <c r="AT415" s="131"/>
      <c r="AU415" s="131"/>
      <c r="AV415" s="131"/>
      <c r="AW415" s="131"/>
      <c r="AX415" s="131"/>
    </row>
    <row r="416" spans="1:50" s="177" customFormat="1" ht="13.8" hidden="1" customHeight="1" x14ac:dyDescent="0.25">
      <c r="A416" s="131"/>
      <c r="B416" s="183">
        <f>B411+1</f>
        <v>82</v>
      </c>
      <c r="C416" s="184">
        <f>C411+F416</f>
        <v>-9610</v>
      </c>
      <c r="D416" s="57"/>
      <c r="E416" s="58"/>
      <c r="F416" s="185">
        <f>SUM(G417:G420)</f>
        <v>0</v>
      </c>
      <c r="G416" s="59"/>
      <c r="H416" s="60"/>
      <c r="I416" s="60"/>
      <c r="J416" s="61"/>
      <c r="K416" s="176"/>
      <c r="L416" s="131"/>
      <c r="M416" s="129"/>
      <c r="N416" s="129"/>
      <c r="O416" s="129"/>
      <c r="P416" s="129"/>
      <c r="Q416" s="129"/>
      <c r="R416" s="129"/>
      <c r="S416" s="129"/>
      <c r="T416" s="129"/>
      <c r="U416" s="129"/>
      <c r="V416" s="129"/>
      <c r="W416" s="129"/>
      <c r="X416" s="129"/>
      <c r="Y416" s="129"/>
      <c r="Z416" s="131"/>
      <c r="AA416" s="131"/>
      <c r="AB416" s="131"/>
      <c r="AC416" s="131"/>
      <c r="AD416" s="131"/>
      <c r="AE416" s="131"/>
      <c r="AF416" s="131"/>
      <c r="AG416" s="131"/>
      <c r="AH416" s="131"/>
      <c r="AI416" s="131"/>
      <c r="AJ416" s="131"/>
      <c r="AK416" s="131"/>
      <c r="AL416" s="131"/>
      <c r="AM416" s="131"/>
      <c r="AN416" s="131"/>
      <c r="AO416" s="131"/>
      <c r="AP416" s="131"/>
      <c r="AQ416" s="131"/>
      <c r="AR416" s="131"/>
      <c r="AS416" s="131"/>
      <c r="AT416" s="131"/>
      <c r="AU416" s="131"/>
      <c r="AV416" s="131"/>
      <c r="AW416" s="131"/>
      <c r="AX416" s="131"/>
    </row>
    <row r="417" spans="1:50" s="177" customFormat="1" ht="13.8" hidden="1" customHeight="1" x14ac:dyDescent="0.25">
      <c r="A417" s="131"/>
      <c r="B417" s="186"/>
      <c r="C417" s="187"/>
      <c r="D417" s="187"/>
      <c r="E417" s="187"/>
      <c r="F417" s="188"/>
      <c r="G417" s="62"/>
      <c r="H417" s="63"/>
      <c r="I417" s="64"/>
      <c r="J417" s="65"/>
      <c r="K417" s="176"/>
      <c r="L417" s="131"/>
      <c r="M417" s="129"/>
      <c r="N417" s="129"/>
      <c r="O417" s="129"/>
      <c r="P417" s="129"/>
      <c r="Q417" s="129"/>
      <c r="R417" s="129"/>
      <c r="S417" s="129"/>
      <c r="T417" s="129"/>
      <c r="U417" s="129"/>
      <c r="V417" s="129"/>
      <c r="W417" s="129"/>
      <c r="X417" s="129"/>
      <c r="Y417" s="129"/>
      <c r="Z417" s="131"/>
      <c r="AA417" s="131"/>
      <c r="AB417" s="131"/>
      <c r="AC417" s="131"/>
      <c r="AD417" s="131"/>
      <c r="AE417" s="131"/>
      <c r="AF417" s="131"/>
      <c r="AG417" s="131"/>
      <c r="AH417" s="131"/>
      <c r="AI417" s="131"/>
      <c r="AJ417" s="131"/>
      <c r="AK417" s="131"/>
      <c r="AL417" s="131"/>
      <c r="AM417" s="131"/>
      <c r="AN417" s="131"/>
      <c r="AO417" s="131"/>
      <c r="AP417" s="131"/>
      <c r="AQ417" s="131"/>
      <c r="AR417" s="131"/>
      <c r="AS417" s="131"/>
      <c r="AT417" s="131"/>
      <c r="AU417" s="131"/>
      <c r="AV417" s="131"/>
      <c r="AW417" s="131"/>
      <c r="AX417" s="131"/>
    </row>
    <row r="418" spans="1:50" s="177" customFormat="1" ht="13.8" hidden="1" customHeight="1" x14ac:dyDescent="0.25">
      <c r="A418" s="131"/>
      <c r="B418" s="189"/>
      <c r="C418" s="190"/>
      <c r="D418" s="190"/>
      <c r="E418" s="190"/>
      <c r="F418" s="191"/>
      <c r="G418" s="66"/>
      <c r="H418" s="67"/>
      <c r="I418" s="63"/>
      <c r="J418" s="68"/>
      <c r="K418" s="176"/>
      <c r="L418" s="131"/>
      <c r="M418" s="129"/>
      <c r="N418" s="129"/>
      <c r="O418" s="129"/>
      <c r="P418" s="129"/>
      <c r="Q418" s="129"/>
      <c r="R418" s="129"/>
      <c r="S418" s="129"/>
      <c r="T418" s="129"/>
      <c r="U418" s="129"/>
      <c r="V418" s="129"/>
      <c r="W418" s="129"/>
      <c r="X418" s="129"/>
      <c r="Y418" s="129"/>
      <c r="Z418" s="131"/>
      <c r="AA418" s="131"/>
      <c r="AB418" s="131"/>
      <c r="AC418" s="131"/>
      <c r="AD418" s="131"/>
      <c r="AE418" s="131"/>
      <c r="AF418" s="131"/>
      <c r="AG418" s="131"/>
      <c r="AH418" s="131"/>
      <c r="AI418" s="131"/>
      <c r="AJ418" s="131"/>
      <c r="AK418" s="131"/>
      <c r="AL418" s="131"/>
      <c r="AM418" s="131"/>
      <c r="AN418" s="131"/>
      <c r="AO418" s="131"/>
      <c r="AP418" s="131"/>
      <c r="AQ418" s="131"/>
      <c r="AR418" s="131"/>
      <c r="AS418" s="131"/>
      <c r="AT418" s="131"/>
      <c r="AU418" s="131"/>
      <c r="AV418" s="131"/>
      <c r="AW418" s="131"/>
      <c r="AX418" s="131"/>
    </row>
    <row r="419" spans="1:50" s="177" customFormat="1" ht="13.8" hidden="1" customHeight="1" x14ac:dyDescent="0.25">
      <c r="A419" s="131"/>
      <c r="B419" s="189"/>
      <c r="C419" s="190"/>
      <c r="D419" s="190"/>
      <c r="E419" s="190"/>
      <c r="F419" s="191"/>
      <c r="G419" s="66"/>
      <c r="H419" s="67"/>
      <c r="I419" s="67"/>
      <c r="J419" s="68"/>
      <c r="K419" s="176"/>
      <c r="L419" s="131"/>
      <c r="M419" s="129"/>
      <c r="N419" s="129"/>
      <c r="O419" s="129"/>
      <c r="P419" s="129"/>
      <c r="Q419" s="129"/>
      <c r="R419" s="129"/>
      <c r="S419" s="129"/>
      <c r="T419" s="129"/>
      <c r="U419" s="129"/>
      <c r="V419" s="129"/>
      <c r="W419" s="129"/>
      <c r="X419" s="129"/>
      <c r="Y419" s="129"/>
      <c r="Z419" s="131"/>
      <c r="AA419" s="131"/>
      <c r="AB419" s="131"/>
      <c r="AC419" s="131"/>
      <c r="AD419" s="131"/>
      <c r="AE419" s="131"/>
      <c r="AF419" s="131"/>
      <c r="AG419" s="131"/>
      <c r="AH419" s="131"/>
      <c r="AI419" s="131"/>
      <c r="AJ419" s="131"/>
      <c r="AK419" s="131"/>
      <c r="AL419" s="131"/>
      <c r="AM419" s="131"/>
      <c r="AN419" s="131"/>
      <c r="AO419" s="131"/>
      <c r="AP419" s="131"/>
      <c r="AQ419" s="131"/>
      <c r="AR419" s="131"/>
      <c r="AS419" s="131"/>
      <c r="AT419" s="131"/>
      <c r="AU419" s="131"/>
      <c r="AV419" s="131"/>
      <c r="AW419" s="131"/>
      <c r="AX419" s="131"/>
    </row>
    <row r="420" spans="1:50" s="177" customFormat="1" ht="13.8" hidden="1" customHeight="1" thickBot="1" x14ac:dyDescent="0.3">
      <c r="A420" s="131"/>
      <c r="B420" s="192"/>
      <c r="C420" s="193"/>
      <c r="D420" s="193"/>
      <c r="E420" s="193"/>
      <c r="F420" s="194"/>
      <c r="G420" s="69"/>
      <c r="H420" s="70"/>
      <c r="I420" s="70"/>
      <c r="J420" s="71"/>
      <c r="K420" s="176"/>
      <c r="L420" s="131"/>
      <c r="M420" s="129"/>
      <c r="N420" s="129"/>
      <c r="O420" s="129"/>
      <c r="P420" s="129"/>
      <c r="Q420" s="129"/>
      <c r="R420" s="129"/>
      <c r="S420" s="129"/>
      <c r="T420" s="129"/>
      <c r="U420" s="129"/>
      <c r="V420" s="129"/>
      <c r="W420" s="129"/>
      <c r="X420" s="129"/>
      <c r="Y420" s="129"/>
      <c r="Z420" s="131"/>
      <c r="AA420" s="131"/>
      <c r="AB420" s="131"/>
      <c r="AC420" s="131"/>
      <c r="AD420" s="131"/>
      <c r="AE420" s="131"/>
      <c r="AF420" s="131"/>
      <c r="AG420" s="131"/>
      <c r="AH420" s="131"/>
      <c r="AI420" s="131"/>
      <c r="AJ420" s="131"/>
      <c r="AK420" s="131"/>
      <c r="AL420" s="131"/>
      <c r="AM420" s="131"/>
      <c r="AN420" s="131"/>
      <c r="AO420" s="131"/>
      <c r="AP420" s="131"/>
      <c r="AQ420" s="131"/>
      <c r="AR420" s="131"/>
      <c r="AS420" s="131"/>
      <c r="AT420" s="131"/>
      <c r="AU420" s="131"/>
      <c r="AV420" s="131"/>
      <c r="AW420" s="131"/>
      <c r="AX420" s="131"/>
    </row>
    <row r="421" spans="1:50" s="177" customFormat="1" ht="13.8" hidden="1" customHeight="1" x14ac:dyDescent="0.25">
      <c r="A421" s="131"/>
      <c r="B421" s="183">
        <f>B416+1</f>
        <v>83</v>
      </c>
      <c r="C421" s="184">
        <f>C416+F421</f>
        <v>-9610</v>
      </c>
      <c r="D421" s="57"/>
      <c r="E421" s="58"/>
      <c r="F421" s="185">
        <f>SUM(G422:G425)</f>
        <v>0</v>
      </c>
      <c r="G421" s="59"/>
      <c r="H421" s="60"/>
      <c r="I421" s="60"/>
      <c r="J421" s="61"/>
      <c r="K421" s="176"/>
      <c r="L421" s="131"/>
      <c r="M421" s="129"/>
      <c r="N421" s="129"/>
      <c r="O421" s="129"/>
      <c r="P421" s="129"/>
      <c r="Q421" s="129"/>
      <c r="R421" s="129"/>
      <c r="S421" s="129"/>
      <c r="T421" s="129"/>
      <c r="U421" s="129"/>
      <c r="V421" s="129"/>
      <c r="W421" s="129"/>
      <c r="X421" s="129"/>
      <c r="Y421" s="129"/>
      <c r="Z421" s="131"/>
      <c r="AA421" s="131"/>
      <c r="AB421" s="131"/>
      <c r="AC421" s="131"/>
      <c r="AD421" s="131"/>
      <c r="AE421" s="131"/>
      <c r="AF421" s="131"/>
      <c r="AG421" s="131"/>
      <c r="AH421" s="131"/>
      <c r="AI421" s="131"/>
      <c r="AJ421" s="131"/>
      <c r="AK421" s="131"/>
      <c r="AL421" s="131"/>
      <c r="AM421" s="131"/>
      <c r="AN421" s="131"/>
      <c r="AO421" s="131"/>
      <c r="AP421" s="131"/>
      <c r="AQ421" s="131"/>
      <c r="AR421" s="131"/>
      <c r="AS421" s="131"/>
      <c r="AT421" s="131"/>
      <c r="AU421" s="131"/>
      <c r="AV421" s="131"/>
      <c r="AW421" s="131"/>
      <c r="AX421" s="131"/>
    </row>
    <row r="422" spans="1:50" s="177" customFormat="1" ht="13.8" hidden="1" customHeight="1" x14ac:dyDescent="0.25">
      <c r="A422" s="131"/>
      <c r="B422" s="186"/>
      <c r="C422" s="187"/>
      <c r="D422" s="187"/>
      <c r="E422" s="187"/>
      <c r="F422" s="188"/>
      <c r="G422" s="62"/>
      <c r="H422" s="63"/>
      <c r="I422" s="64"/>
      <c r="J422" s="65"/>
      <c r="K422" s="176"/>
      <c r="L422" s="131"/>
      <c r="M422" s="129"/>
      <c r="N422" s="129"/>
      <c r="O422" s="129"/>
      <c r="P422" s="129"/>
      <c r="Q422" s="129"/>
      <c r="R422" s="129"/>
      <c r="S422" s="129"/>
      <c r="T422" s="129"/>
      <c r="U422" s="129"/>
      <c r="V422" s="129"/>
      <c r="W422" s="129"/>
      <c r="X422" s="129"/>
      <c r="Y422" s="129"/>
      <c r="Z422" s="131"/>
      <c r="AA422" s="131"/>
      <c r="AB422" s="131"/>
      <c r="AC422" s="131"/>
      <c r="AD422" s="131"/>
      <c r="AE422" s="131"/>
      <c r="AF422" s="131"/>
      <c r="AG422" s="131"/>
      <c r="AH422" s="131"/>
      <c r="AI422" s="131"/>
      <c r="AJ422" s="131"/>
      <c r="AK422" s="131"/>
      <c r="AL422" s="131"/>
      <c r="AM422" s="131"/>
      <c r="AN422" s="131"/>
      <c r="AO422" s="131"/>
      <c r="AP422" s="131"/>
      <c r="AQ422" s="131"/>
      <c r="AR422" s="131"/>
      <c r="AS422" s="131"/>
      <c r="AT422" s="131"/>
      <c r="AU422" s="131"/>
      <c r="AV422" s="131"/>
      <c r="AW422" s="131"/>
      <c r="AX422" s="131"/>
    </row>
    <row r="423" spans="1:50" s="177" customFormat="1" ht="13.8" hidden="1" customHeight="1" x14ac:dyDescent="0.25">
      <c r="A423" s="131"/>
      <c r="B423" s="189"/>
      <c r="C423" s="190"/>
      <c r="D423" s="190"/>
      <c r="E423" s="190"/>
      <c r="F423" s="191"/>
      <c r="G423" s="66"/>
      <c r="H423" s="67"/>
      <c r="I423" s="63"/>
      <c r="J423" s="68"/>
      <c r="K423" s="176"/>
      <c r="L423" s="131"/>
      <c r="M423" s="129"/>
      <c r="N423" s="129"/>
      <c r="O423" s="129"/>
      <c r="P423" s="129"/>
      <c r="Q423" s="129"/>
      <c r="R423" s="129"/>
      <c r="S423" s="129"/>
      <c r="T423" s="129"/>
      <c r="U423" s="129"/>
      <c r="V423" s="129"/>
      <c r="W423" s="129"/>
      <c r="X423" s="129"/>
      <c r="Y423" s="129"/>
      <c r="Z423" s="131"/>
      <c r="AA423" s="131"/>
      <c r="AB423" s="131"/>
      <c r="AC423" s="131"/>
      <c r="AD423" s="131"/>
      <c r="AE423" s="131"/>
      <c r="AF423" s="131"/>
      <c r="AG423" s="131"/>
      <c r="AH423" s="131"/>
      <c r="AI423" s="131"/>
      <c r="AJ423" s="131"/>
      <c r="AK423" s="131"/>
      <c r="AL423" s="131"/>
      <c r="AM423" s="131"/>
      <c r="AN423" s="131"/>
      <c r="AO423" s="131"/>
      <c r="AP423" s="131"/>
      <c r="AQ423" s="131"/>
      <c r="AR423" s="131"/>
      <c r="AS423" s="131"/>
      <c r="AT423" s="131"/>
      <c r="AU423" s="131"/>
      <c r="AV423" s="131"/>
      <c r="AW423" s="131"/>
      <c r="AX423" s="131"/>
    </row>
    <row r="424" spans="1:50" s="177" customFormat="1" ht="13.8" hidden="1" customHeight="1" x14ac:dyDescent="0.25">
      <c r="A424" s="131"/>
      <c r="B424" s="189"/>
      <c r="C424" s="190"/>
      <c r="D424" s="190"/>
      <c r="E424" s="190"/>
      <c r="F424" s="191"/>
      <c r="G424" s="66"/>
      <c r="H424" s="67"/>
      <c r="I424" s="67"/>
      <c r="J424" s="68"/>
      <c r="K424" s="176"/>
      <c r="L424" s="131"/>
      <c r="M424" s="129"/>
      <c r="N424" s="129"/>
      <c r="O424" s="129"/>
      <c r="P424" s="129"/>
      <c r="Q424" s="129"/>
      <c r="R424" s="129"/>
      <c r="S424" s="129"/>
      <c r="T424" s="129"/>
      <c r="U424" s="129"/>
      <c r="V424" s="129"/>
      <c r="W424" s="129"/>
      <c r="X424" s="129"/>
      <c r="Y424" s="129"/>
      <c r="Z424" s="131"/>
      <c r="AA424" s="131"/>
      <c r="AB424" s="131"/>
      <c r="AC424" s="131"/>
      <c r="AD424" s="131"/>
      <c r="AE424" s="131"/>
      <c r="AF424" s="131"/>
      <c r="AG424" s="131"/>
      <c r="AH424" s="131"/>
      <c r="AI424" s="131"/>
      <c r="AJ424" s="131"/>
      <c r="AK424" s="131"/>
      <c r="AL424" s="131"/>
      <c r="AM424" s="131"/>
      <c r="AN424" s="131"/>
      <c r="AO424" s="131"/>
      <c r="AP424" s="131"/>
      <c r="AQ424" s="131"/>
      <c r="AR424" s="131"/>
      <c r="AS424" s="131"/>
      <c r="AT424" s="131"/>
      <c r="AU424" s="131"/>
      <c r="AV424" s="131"/>
      <c r="AW424" s="131"/>
      <c r="AX424" s="131"/>
    </row>
    <row r="425" spans="1:50" s="177" customFormat="1" ht="13.8" hidden="1" customHeight="1" thickBot="1" x14ac:dyDescent="0.3">
      <c r="A425" s="131"/>
      <c r="B425" s="192"/>
      <c r="C425" s="193"/>
      <c r="D425" s="193"/>
      <c r="E425" s="193"/>
      <c r="F425" s="194"/>
      <c r="G425" s="69"/>
      <c r="H425" s="70"/>
      <c r="I425" s="70"/>
      <c r="J425" s="71"/>
      <c r="K425" s="176"/>
      <c r="L425" s="131"/>
      <c r="M425" s="129"/>
      <c r="N425" s="129"/>
      <c r="O425" s="129"/>
      <c r="P425" s="129"/>
      <c r="Q425" s="129"/>
      <c r="R425" s="129"/>
      <c r="S425" s="129"/>
      <c r="T425" s="129"/>
      <c r="U425" s="129"/>
      <c r="V425" s="129"/>
      <c r="W425" s="129"/>
      <c r="X425" s="129"/>
      <c r="Y425" s="129"/>
      <c r="Z425" s="131"/>
      <c r="AA425" s="131"/>
      <c r="AB425" s="131"/>
      <c r="AC425" s="131"/>
      <c r="AD425" s="131"/>
      <c r="AE425" s="131"/>
      <c r="AF425" s="131"/>
      <c r="AG425" s="131"/>
      <c r="AH425" s="131"/>
      <c r="AI425" s="131"/>
      <c r="AJ425" s="131"/>
      <c r="AK425" s="131"/>
      <c r="AL425" s="131"/>
      <c r="AM425" s="131"/>
      <c r="AN425" s="131"/>
      <c r="AO425" s="131"/>
      <c r="AP425" s="131"/>
      <c r="AQ425" s="131"/>
      <c r="AR425" s="131"/>
      <c r="AS425" s="131"/>
      <c r="AT425" s="131"/>
      <c r="AU425" s="131"/>
      <c r="AV425" s="131"/>
      <c r="AW425" s="131"/>
      <c r="AX425" s="131"/>
    </row>
    <row r="426" spans="1:50" s="177" customFormat="1" ht="13.8" hidden="1" customHeight="1" x14ac:dyDescent="0.25">
      <c r="A426" s="131"/>
      <c r="B426" s="183">
        <f>B421+1</f>
        <v>84</v>
      </c>
      <c r="C426" s="184">
        <f>C421+F426</f>
        <v>-9610</v>
      </c>
      <c r="D426" s="57"/>
      <c r="E426" s="58"/>
      <c r="F426" s="185">
        <f>SUM(G427:G430)</f>
        <v>0</v>
      </c>
      <c r="G426" s="59"/>
      <c r="H426" s="60"/>
      <c r="I426" s="60"/>
      <c r="J426" s="61"/>
      <c r="K426" s="176"/>
      <c r="L426" s="131"/>
      <c r="M426" s="129"/>
      <c r="N426" s="129"/>
      <c r="O426" s="129"/>
      <c r="P426" s="129"/>
      <c r="Q426" s="129"/>
      <c r="R426" s="129"/>
      <c r="S426" s="129"/>
      <c r="T426" s="129"/>
      <c r="U426" s="129"/>
      <c r="V426" s="129"/>
      <c r="W426" s="129"/>
      <c r="X426" s="129"/>
      <c r="Y426" s="129"/>
      <c r="Z426" s="131"/>
      <c r="AA426" s="131"/>
      <c r="AB426" s="131"/>
      <c r="AC426" s="131"/>
      <c r="AD426" s="131"/>
      <c r="AE426" s="131"/>
      <c r="AF426" s="131"/>
      <c r="AG426" s="131"/>
      <c r="AH426" s="131"/>
      <c r="AI426" s="131"/>
      <c r="AJ426" s="131"/>
      <c r="AK426" s="131"/>
      <c r="AL426" s="131"/>
      <c r="AM426" s="131"/>
      <c r="AN426" s="131"/>
      <c r="AO426" s="131"/>
      <c r="AP426" s="131"/>
      <c r="AQ426" s="131"/>
      <c r="AR426" s="131"/>
      <c r="AS426" s="131"/>
      <c r="AT426" s="131"/>
      <c r="AU426" s="131"/>
      <c r="AV426" s="131"/>
      <c r="AW426" s="131"/>
      <c r="AX426" s="131"/>
    </row>
    <row r="427" spans="1:50" s="177" customFormat="1" ht="13.8" hidden="1" customHeight="1" x14ac:dyDescent="0.25">
      <c r="A427" s="131"/>
      <c r="B427" s="186"/>
      <c r="C427" s="187"/>
      <c r="D427" s="187"/>
      <c r="E427" s="187"/>
      <c r="F427" s="188"/>
      <c r="G427" s="62"/>
      <c r="H427" s="63"/>
      <c r="I427" s="64"/>
      <c r="J427" s="65"/>
      <c r="K427" s="176"/>
      <c r="L427" s="131"/>
      <c r="M427" s="129"/>
      <c r="N427" s="129"/>
      <c r="O427" s="129"/>
      <c r="P427" s="129"/>
      <c r="Q427" s="129"/>
      <c r="R427" s="129"/>
      <c r="S427" s="129"/>
      <c r="T427" s="129"/>
      <c r="U427" s="129"/>
      <c r="V427" s="129"/>
      <c r="W427" s="129"/>
      <c r="X427" s="129"/>
      <c r="Y427" s="129"/>
      <c r="Z427" s="131"/>
      <c r="AA427" s="131"/>
      <c r="AB427" s="131"/>
      <c r="AC427" s="131"/>
      <c r="AD427" s="131"/>
      <c r="AE427" s="131"/>
      <c r="AF427" s="131"/>
      <c r="AG427" s="131"/>
      <c r="AH427" s="131"/>
      <c r="AI427" s="131"/>
      <c r="AJ427" s="131"/>
      <c r="AK427" s="131"/>
      <c r="AL427" s="131"/>
      <c r="AM427" s="131"/>
      <c r="AN427" s="131"/>
      <c r="AO427" s="131"/>
      <c r="AP427" s="131"/>
      <c r="AQ427" s="131"/>
      <c r="AR427" s="131"/>
      <c r="AS427" s="131"/>
      <c r="AT427" s="131"/>
      <c r="AU427" s="131"/>
      <c r="AV427" s="131"/>
      <c r="AW427" s="131"/>
      <c r="AX427" s="131"/>
    </row>
    <row r="428" spans="1:50" s="177" customFormat="1" ht="13.8" hidden="1" customHeight="1" x14ac:dyDescent="0.25">
      <c r="A428" s="131"/>
      <c r="B428" s="189"/>
      <c r="C428" s="190"/>
      <c r="D428" s="190"/>
      <c r="E428" s="190"/>
      <c r="F428" s="191"/>
      <c r="G428" s="66"/>
      <c r="H428" s="67"/>
      <c r="I428" s="63"/>
      <c r="J428" s="68"/>
      <c r="K428" s="176"/>
      <c r="L428" s="131"/>
      <c r="M428" s="129"/>
      <c r="N428" s="129"/>
      <c r="O428" s="129"/>
      <c r="P428" s="129"/>
      <c r="Q428" s="129"/>
      <c r="R428" s="129"/>
      <c r="S428" s="129"/>
      <c r="T428" s="129"/>
      <c r="U428" s="129"/>
      <c r="V428" s="129"/>
      <c r="W428" s="129"/>
      <c r="X428" s="129"/>
      <c r="Y428" s="129"/>
      <c r="Z428" s="131"/>
      <c r="AA428" s="131"/>
      <c r="AB428" s="131"/>
      <c r="AC428" s="131"/>
      <c r="AD428" s="131"/>
      <c r="AE428" s="131"/>
      <c r="AF428" s="131"/>
      <c r="AG428" s="131"/>
      <c r="AH428" s="131"/>
      <c r="AI428" s="131"/>
      <c r="AJ428" s="131"/>
      <c r="AK428" s="131"/>
      <c r="AL428" s="131"/>
      <c r="AM428" s="131"/>
      <c r="AN428" s="131"/>
      <c r="AO428" s="131"/>
      <c r="AP428" s="131"/>
      <c r="AQ428" s="131"/>
      <c r="AR428" s="131"/>
      <c r="AS428" s="131"/>
      <c r="AT428" s="131"/>
      <c r="AU428" s="131"/>
      <c r="AV428" s="131"/>
      <c r="AW428" s="131"/>
      <c r="AX428" s="131"/>
    </row>
    <row r="429" spans="1:50" s="177" customFormat="1" ht="13.8" hidden="1" customHeight="1" x14ac:dyDescent="0.25">
      <c r="A429" s="131"/>
      <c r="B429" s="189"/>
      <c r="C429" s="190"/>
      <c r="D429" s="190"/>
      <c r="E429" s="190"/>
      <c r="F429" s="191"/>
      <c r="G429" s="66"/>
      <c r="H429" s="67"/>
      <c r="I429" s="67"/>
      <c r="J429" s="68"/>
      <c r="K429" s="176"/>
      <c r="L429" s="131"/>
      <c r="M429" s="129"/>
      <c r="N429" s="129"/>
      <c r="O429" s="129"/>
      <c r="P429" s="129"/>
      <c r="Q429" s="129"/>
      <c r="R429" s="129"/>
      <c r="S429" s="129"/>
      <c r="T429" s="129"/>
      <c r="U429" s="129"/>
      <c r="V429" s="129"/>
      <c r="W429" s="129"/>
      <c r="X429" s="129"/>
      <c r="Y429" s="129"/>
      <c r="Z429" s="131"/>
      <c r="AA429" s="131"/>
      <c r="AB429" s="131"/>
      <c r="AC429" s="131"/>
      <c r="AD429" s="131"/>
      <c r="AE429" s="131"/>
      <c r="AF429" s="131"/>
      <c r="AG429" s="131"/>
      <c r="AH429" s="131"/>
      <c r="AI429" s="131"/>
      <c r="AJ429" s="131"/>
      <c r="AK429" s="131"/>
      <c r="AL429" s="131"/>
      <c r="AM429" s="131"/>
      <c r="AN429" s="131"/>
      <c r="AO429" s="131"/>
      <c r="AP429" s="131"/>
      <c r="AQ429" s="131"/>
      <c r="AR429" s="131"/>
      <c r="AS429" s="131"/>
      <c r="AT429" s="131"/>
      <c r="AU429" s="131"/>
      <c r="AV429" s="131"/>
      <c r="AW429" s="131"/>
      <c r="AX429" s="131"/>
    </row>
    <row r="430" spans="1:50" s="177" customFormat="1" ht="13.8" hidden="1" customHeight="1" thickBot="1" x14ac:dyDescent="0.3">
      <c r="A430" s="131"/>
      <c r="B430" s="192"/>
      <c r="C430" s="193"/>
      <c r="D430" s="193"/>
      <c r="E430" s="193"/>
      <c r="F430" s="194"/>
      <c r="G430" s="69"/>
      <c r="H430" s="70"/>
      <c r="I430" s="70"/>
      <c r="J430" s="71"/>
      <c r="K430" s="176"/>
      <c r="L430" s="131"/>
      <c r="M430" s="129"/>
      <c r="N430" s="129"/>
      <c r="O430" s="129"/>
      <c r="P430" s="129"/>
      <c r="Q430" s="129"/>
      <c r="R430" s="129"/>
      <c r="S430" s="129"/>
      <c r="T430" s="129"/>
      <c r="U430" s="129"/>
      <c r="V430" s="129"/>
      <c r="W430" s="129"/>
      <c r="X430" s="129"/>
      <c r="Y430" s="129"/>
      <c r="Z430" s="131"/>
      <c r="AA430" s="131"/>
      <c r="AB430" s="131"/>
      <c r="AC430" s="131"/>
      <c r="AD430" s="131"/>
      <c r="AE430" s="131"/>
      <c r="AF430" s="131"/>
      <c r="AG430" s="131"/>
      <c r="AH430" s="131"/>
      <c r="AI430" s="131"/>
      <c r="AJ430" s="131"/>
      <c r="AK430" s="131"/>
      <c r="AL430" s="131"/>
      <c r="AM430" s="131"/>
      <c r="AN430" s="131"/>
      <c r="AO430" s="131"/>
      <c r="AP430" s="131"/>
      <c r="AQ430" s="131"/>
      <c r="AR430" s="131"/>
      <c r="AS430" s="131"/>
      <c r="AT430" s="131"/>
      <c r="AU430" s="131"/>
      <c r="AV430" s="131"/>
      <c r="AW430" s="131"/>
      <c r="AX430" s="131"/>
    </row>
    <row r="431" spans="1:50" s="177" customFormat="1" ht="13.8" hidden="1" customHeight="1" x14ac:dyDescent="0.25">
      <c r="A431" s="131"/>
      <c r="B431" s="183">
        <f>B426+1</f>
        <v>85</v>
      </c>
      <c r="C431" s="184">
        <f>C426+F431</f>
        <v>-9610</v>
      </c>
      <c r="D431" s="57"/>
      <c r="E431" s="58"/>
      <c r="F431" s="185">
        <f>SUM(G432:G435)</f>
        <v>0</v>
      </c>
      <c r="G431" s="59"/>
      <c r="H431" s="60"/>
      <c r="I431" s="60"/>
      <c r="J431" s="61"/>
      <c r="K431" s="176"/>
      <c r="L431" s="131"/>
      <c r="M431" s="129"/>
      <c r="N431" s="129"/>
      <c r="O431" s="129"/>
      <c r="P431" s="129"/>
      <c r="Q431" s="129"/>
      <c r="R431" s="129"/>
      <c r="S431" s="129"/>
      <c r="T431" s="129"/>
      <c r="U431" s="129"/>
      <c r="V431" s="129"/>
      <c r="W431" s="129"/>
      <c r="X431" s="129"/>
      <c r="Y431" s="129"/>
      <c r="Z431" s="131"/>
      <c r="AA431" s="131"/>
      <c r="AB431" s="131"/>
      <c r="AC431" s="131"/>
      <c r="AD431" s="131"/>
      <c r="AE431" s="131"/>
      <c r="AF431" s="131"/>
      <c r="AG431" s="131"/>
      <c r="AH431" s="131"/>
      <c r="AI431" s="131"/>
      <c r="AJ431" s="131"/>
      <c r="AK431" s="131"/>
      <c r="AL431" s="131"/>
      <c r="AM431" s="131"/>
      <c r="AN431" s="131"/>
      <c r="AO431" s="131"/>
      <c r="AP431" s="131"/>
      <c r="AQ431" s="131"/>
      <c r="AR431" s="131"/>
      <c r="AS431" s="131"/>
      <c r="AT431" s="131"/>
      <c r="AU431" s="131"/>
      <c r="AV431" s="131"/>
      <c r="AW431" s="131"/>
      <c r="AX431" s="131"/>
    </row>
    <row r="432" spans="1:50" s="177" customFormat="1" ht="13.8" hidden="1" customHeight="1" x14ac:dyDescent="0.25">
      <c r="A432" s="131"/>
      <c r="B432" s="186"/>
      <c r="C432" s="187"/>
      <c r="D432" s="187"/>
      <c r="E432" s="187"/>
      <c r="F432" s="188"/>
      <c r="G432" s="62"/>
      <c r="H432" s="63"/>
      <c r="I432" s="64"/>
      <c r="J432" s="65"/>
      <c r="K432" s="176"/>
      <c r="L432" s="131"/>
      <c r="M432" s="129"/>
      <c r="N432" s="129"/>
      <c r="O432" s="129"/>
      <c r="P432" s="129"/>
      <c r="Q432" s="129"/>
      <c r="R432" s="129"/>
      <c r="S432" s="129"/>
      <c r="T432" s="129"/>
      <c r="U432" s="129"/>
      <c r="V432" s="129"/>
      <c r="W432" s="129"/>
      <c r="X432" s="129"/>
      <c r="Y432" s="129"/>
      <c r="Z432" s="131"/>
      <c r="AA432" s="131"/>
      <c r="AB432" s="131"/>
      <c r="AC432" s="131"/>
      <c r="AD432" s="131"/>
      <c r="AE432" s="131"/>
      <c r="AF432" s="131"/>
      <c r="AG432" s="131"/>
      <c r="AH432" s="131"/>
      <c r="AI432" s="131"/>
      <c r="AJ432" s="131"/>
      <c r="AK432" s="131"/>
      <c r="AL432" s="131"/>
      <c r="AM432" s="131"/>
      <c r="AN432" s="131"/>
      <c r="AO432" s="131"/>
      <c r="AP432" s="131"/>
      <c r="AQ432" s="131"/>
      <c r="AR432" s="131"/>
      <c r="AS432" s="131"/>
      <c r="AT432" s="131"/>
      <c r="AU432" s="131"/>
      <c r="AV432" s="131"/>
      <c r="AW432" s="131"/>
      <c r="AX432" s="131"/>
    </row>
    <row r="433" spans="1:50" s="177" customFormat="1" ht="13.8" hidden="1" customHeight="1" x14ac:dyDescent="0.25">
      <c r="A433" s="131"/>
      <c r="B433" s="189"/>
      <c r="C433" s="190"/>
      <c r="D433" s="190"/>
      <c r="E433" s="190"/>
      <c r="F433" s="191"/>
      <c r="G433" s="66"/>
      <c r="H433" s="67"/>
      <c r="I433" s="63"/>
      <c r="J433" s="68"/>
      <c r="K433" s="176"/>
      <c r="L433" s="131"/>
      <c r="M433" s="129"/>
      <c r="N433" s="129"/>
      <c r="O433" s="129"/>
      <c r="P433" s="129"/>
      <c r="Q433" s="129"/>
      <c r="R433" s="129"/>
      <c r="S433" s="129"/>
      <c r="T433" s="129"/>
      <c r="U433" s="129"/>
      <c r="V433" s="129"/>
      <c r="W433" s="129"/>
      <c r="X433" s="129"/>
      <c r="Y433" s="129"/>
      <c r="Z433" s="131"/>
      <c r="AA433" s="131"/>
      <c r="AB433" s="131"/>
      <c r="AC433" s="131"/>
      <c r="AD433" s="131"/>
      <c r="AE433" s="131"/>
      <c r="AF433" s="131"/>
      <c r="AG433" s="131"/>
      <c r="AH433" s="131"/>
      <c r="AI433" s="131"/>
      <c r="AJ433" s="131"/>
      <c r="AK433" s="131"/>
      <c r="AL433" s="131"/>
      <c r="AM433" s="131"/>
      <c r="AN433" s="131"/>
      <c r="AO433" s="131"/>
      <c r="AP433" s="131"/>
      <c r="AQ433" s="131"/>
      <c r="AR433" s="131"/>
      <c r="AS433" s="131"/>
      <c r="AT433" s="131"/>
      <c r="AU433" s="131"/>
      <c r="AV433" s="131"/>
      <c r="AW433" s="131"/>
      <c r="AX433" s="131"/>
    </row>
    <row r="434" spans="1:50" s="177" customFormat="1" ht="13.8" hidden="1" customHeight="1" x14ac:dyDescent="0.25">
      <c r="A434" s="131"/>
      <c r="B434" s="189"/>
      <c r="C434" s="190"/>
      <c r="D434" s="190"/>
      <c r="E434" s="190"/>
      <c r="F434" s="191"/>
      <c r="G434" s="66"/>
      <c r="H434" s="67"/>
      <c r="I434" s="67"/>
      <c r="J434" s="68"/>
      <c r="K434" s="176"/>
      <c r="L434" s="131"/>
      <c r="M434" s="129"/>
      <c r="N434" s="129"/>
      <c r="O434" s="129"/>
      <c r="P434" s="129"/>
      <c r="Q434" s="129"/>
      <c r="R434" s="129"/>
      <c r="S434" s="129"/>
      <c r="T434" s="129"/>
      <c r="U434" s="129"/>
      <c r="V434" s="129"/>
      <c r="W434" s="129"/>
      <c r="X434" s="129"/>
      <c r="Y434" s="129"/>
      <c r="Z434" s="131"/>
      <c r="AA434" s="131"/>
      <c r="AB434" s="131"/>
      <c r="AC434" s="131"/>
      <c r="AD434" s="131"/>
      <c r="AE434" s="131"/>
      <c r="AF434" s="131"/>
      <c r="AG434" s="131"/>
      <c r="AH434" s="131"/>
      <c r="AI434" s="131"/>
      <c r="AJ434" s="131"/>
      <c r="AK434" s="131"/>
      <c r="AL434" s="131"/>
      <c r="AM434" s="131"/>
      <c r="AN434" s="131"/>
      <c r="AO434" s="131"/>
      <c r="AP434" s="131"/>
      <c r="AQ434" s="131"/>
      <c r="AR434" s="131"/>
      <c r="AS434" s="131"/>
      <c r="AT434" s="131"/>
      <c r="AU434" s="131"/>
      <c r="AV434" s="131"/>
      <c r="AW434" s="131"/>
      <c r="AX434" s="131"/>
    </row>
    <row r="435" spans="1:50" s="177" customFormat="1" ht="13.8" hidden="1" customHeight="1" thickBot="1" x14ac:dyDescent="0.3">
      <c r="A435" s="131"/>
      <c r="B435" s="192"/>
      <c r="C435" s="193"/>
      <c r="D435" s="193"/>
      <c r="E435" s="193"/>
      <c r="F435" s="194"/>
      <c r="G435" s="69"/>
      <c r="H435" s="70"/>
      <c r="I435" s="70"/>
      <c r="J435" s="71"/>
      <c r="K435" s="176"/>
      <c r="L435" s="131"/>
      <c r="M435" s="129"/>
      <c r="N435" s="129"/>
      <c r="O435" s="129"/>
      <c r="P435" s="129"/>
      <c r="Q435" s="129"/>
      <c r="R435" s="129"/>
      <c r="S435" s="129"/>
      <c r="T435" s="129"/>
      <c r="U435" s="129"/>
      <c r="V435" s="129"/>
      <c r="W435" s="129"/>
      <c r="X435" s="129"/>
      <c r="Y435" s="129"/>
      <c r="Z435" s="131"/>
      <c r="AA435" s="131"/>
      <c r="AB435" s="131"/>
      <c r="AC435" s="131"/>
      <c r="AD435" s="131"/>
      <c r="AE435" s="131"/>
      <c r="AF435" s="131"/>
      <c r="AG435" s="131"/>
      <c r="AH435" s="131"/>
      <c r="AI435" s="131"/>
      <c r="AJ435" s="131"/>
      <c r="AK435" s="131"/>
      <c r="AL435" s="131"/>
      <c r="AM435" s="131"/>
      <c r="AN435" s="131"/>
      <c r="AO435" s="131"/>
      <c r="AP435" s="131"/>
      <c r="AQ435" s="131"/>
      <c r="AR435" s="131"/>
      <c r="AS435" s="131"/>
      <c r="AT435" s="131"/>
      <c r="AU435" s="131"/>
      <c r="AV435" s="131"/>
      <c r="AW435" s="131"/>
      <c r="AX435" s="131"/>
    </row>
    <row r="436" spans="1:50" s="177" customFormat="1" ht="13.8" hidden="1" customHeight="1" x14ac:dyDescent="0.25">
      <c r="A436" s="131"/>
      <c r="B436" s="183">
        <f>B431+1</f>
        <v>86</v>
      </c>
      <c r="C436" s="184">
        <f>C431+F436</f>
        <v>-9610</v>
      </c>
      <c r="D436" s="57"/>
      <c r="E436" s="58"/>
      <c r="F436" s="185">
        <f>SUM(G437:G440)</f>
        <v>0</v>
      </c>
      <c r="G436" s="59"/>
      <c r="H436" s="60"/>
      <c r="I436" s="60"/>
      <c r="J436" s="61"/>
      <c r="K436" s="176"/>
      <c r="L436" s="131"/>
      <c r="M436" s="129"/>
      <c r="N436" s="129"/>
      <c r="O436" s="129"/>
      <c r="P436" s="129"/>
      <c r="Q436" s="129"/>
      <c r="R436" s="129"/>
      <c r="S436" s="129"/>
      <c r="T436" s="129"/>
      <c r="U436" s="129"/>
      <c r="V436" s="129"/>
      <c r="W436" s="129"/>
      <c r="X436" s="129"/>
      <c r="Y436" s="129"/>
      <c r="Z436" s="131"/>
      <c r="AA436" s="131"/>
      <c r="AB436" s="131"/>
      <c r="AC436" s="131"/>
      <c r="AD436" s="131"/>
      <c r="AE436" s="131"/>
      <c r="AF436" s="131"/>
      <c r="AG436" s="131"/>
      <c r="AH436" s="131"/>
      <c r="AI436" s="131"/>
      <c r="AJ436" s="131"/>
      <c r="AK436" s="131"/>
      <c r="AL436" s="131"/>
      <c r="AM436" s="131"/>
      <c r="AN436" s="131"/>
      <c r="AO436" s="131"/>
      <c r="AP436" s="131"/>
      <c r="AQ436" s="131"/>
      <c r="AR436" s="131"/>
      <c r="AS436" s="131"/>
      <c r="AT436" s="131"/>
      <c r="AU436" s="131"/>
      <c r="AV436" s="131"/>
      <c r="AW436" s="131"/>
      <c r="AX436" s="131"/>
    </row>
    <row r="437" spans="1:50" s="177" customFormat="1" ht="13.8" hidden="1" customHeight="1" x14ac:dyDescent="0.25">
      <c r="A437" s="131"/>
      <c r="B437" s="186"/>
      <c r="C437" s="187"/>
      <c r="D437" s="187"/>
      <c r="E437" s="187"/>
      <c r="F437" s="188"/>
      <c r="G437" s="62"/>
      <c r="H437" s="63"/>
      <c r="I437" s="64"/>
      <c r="J437" s="65"/>
      <c r="K437" s="176"/>
      <c r="L437" s="131"/>
      <c r="M437" s="129"/>
      <c r="N437" s="129"/>
      <c r="O437" s="129"/>
      <c r="P437" s="129"/>
      <c r="Q437" s="129"/>
      <c r="R437" s="129"/>
      <c r="S437" s="129"/>
      <c r="T437" s="129"/>
      <c r="U437" s="129"/>
      <c r="V437" s="129"/>
      <c r="W437" s="129"/>
      <c r="X437" s="129"/>
      <c r="Y437" s="129"/>
      <c r="Z437" s="131"/>
      <c r="AA437" s="131"/>
      <c r="AB437" s="131"/>
      <c r="AC437" s="131"/>
      <c r="AD437" s="131"/>
      <c r="AE437" s="131"/>
      <c r="AF437" s="131"/>
      <c r="AG437" s="131"/>
      <c r="AH437" s="131"/>
      <c r="AI437" s="131"/>
      <c r="AJ437" s="131"/>
      <c r="AK437" s="131"/>
      <c r="AL437" s="131"/>
      <c r="AM437" s="131"/>
      <c r="AN437" s="131"/>
      <c r="AO437" s="131"/>
      <c r="AP437" s="131"/>
      <c r="AQ437" s="131"/>
      <c r="AR437" s="131"/>
      <c r="AS437" s="131"/>
      <c r="AT437" s="131"/>
      <c r="AU437" s="131"/>
      <c r="AV437" s="131"/>
      <c r="AW437" s="131"/>
      <c r="AX437" s="131"/>
    </row>
    <row r="438" spans="1:50" s="177" customFormat="1" ht="13.8" hidden="1" customHeight="1" x14ac:dyDescent="0.25">
      <c r="A438" s="131"/>
      <c r="B438" s="189"/>
      <c r="C438" s="190"/>
      <c r="D438" s="190"/>
      <c r="E438" s="190"/>
      <c r="F438" s="191"/>
      <c r="G438" s="66"/>
      <c r="H438" s="67"/>
      <c r="I438" s="63"/>
      <c r="J438" s="68"/>
      <c r="K438" s="176"/>
      <c r="L438" s="131"/>
      <c r="M438" s="129"/>
      <c r="N438" s="129"/>
      <c r="O438" s="129"/>
      <c r="P438" s="129"/>
      <c r="Q438" s="129"/>
      <c r="R438" s="129"/>
      <c r="S438" s="129"/>
      <c r="T438" s="129"/>
      <c r="U438" s="129"/>
      <c r="V438" s="129"/>
      <c r="W438" s="129"/>
      <c r="X438" s="129"/>
      <c r="Y438" s="129"/>
      <c r="Z438" s="131"/>
      <c r="AA438" s="131"/>
      <c r="AB438" s="131"/>
      <c r="AC438" s="131"/>
      <c r="AD438" s="131"/>
      <c r="AE438" s="131"/>
      <c r="AF438" s="131"/>
      <c r="AG438" s="131"/>
      <c r="AH438" s="131"/>
      <c r="AI438" s="131"/>
      <c r="AJ438" s="131"/>
      <c r="AK438" s="131"/>
      <c r="AL438" s="131"/>
      <c r="AM438" s="131"/>
      <c r="AN438" s="131"/>
      <c r="AO438" s="131"/>
      <c r="AP438" s="131"/>
      <c r="AQ438" s="131"/>
      <c r="AR438" s="131"/>
      <c r="AS438" s="131"/>
      <c r="AT438" s="131"/>
      <c r="AU438" s="131"/>
      <c r="AV438" s="131"/>
      <c r="AW438" s="131"/>
      <c r="AX438" s="131"/>
    </row>
    <row r="439" spans="1:50" s="177" customFormat="1" ht="13.8" hidden="1" customHeight="1" x14ac:dyDescent="0.25">
      <c r="A439" s="131"/>
      <c r="B439" s="189"/>
      <c r="C439" s="190"/>
      <c r="D439" s="190"/>
      <c r="E439" s="190"/>
      <c r="F439" s="191"/>
      <c r="G439" s="66"/>
      <c r="H439" s="67"/>
      <c r="I439" s="67"/>
      <c r="J439" s="68"/>
      <c r="K439" s="176"/>
      <c r="L439" s="131"/>
      <c r="M439" s="129"/>
      <c r="N439" s="129"/>
      <c r="O439" s="129"/>
      <c r="P439" s="129"/>
      <c r="Q439" s="129"/>
      <c r="R439" s="129"/>
      <c r="S439" s="129"/>
      <c r="T439" s="129"/>
      <c r="U439" s="129"/>
      <c r="V439" s="129"/>
      <c r="W439" s="129"/>
      <c r="X439" s="129"/>
      <c r="Y439" s="129"/>
      <c r="Z439" s="131"/>
      <c r="AA439" s="131"/>
      <c r="AB439" s="131"/>
      <c r="AC439" s="131"/>
      <c r="AD439" s="131"/>
      <c r="AE439" s="131"/>
      <c r="AF439" s="131"/>
      <c r="AG439" s="131"/>
      <c r="AH439" s="131"/>
      <c r="AI439" s="131"/>
      <c r="AJ439" s="131"/>
      <c r="AK439" s="131"/>
      <c r="AL439" s="131"/>
      <c r="AM439" s="131"/>
      <c r="AN439" s="131"/>
      <c r="AO439" s="131"/>
      <c r="AP439" s="131"/>
      <c r="AQ439" s="131"/>
      <c r="AR439" s="131"/>
      <c r="AS439" s="131"/>
      <c r="AT439" s="131"/>
      <c r="AU439" s="131"/>
      <c r="AV439" s="131"/>
      <c r="AW439" s="131"/>
      <c r="AX439" s="131"/>
    </row>
    <row r="440" spans="1:50" s="177" customFormat="1" ht="13.8" hidden="1" customHeight="1" thickBot="1" x14ac:dyDescent="0.3">
      <c r="A440" s="131"/>
      <c r="B440" s="192"/>
      <c r="C440" s="193"/>
      <c r="D440" s="193"/>
      <c r="E440" s="193"/>
      <c r="F440" s="194"/>
      <c r="G440" s="69"/>
      <c r="H440" s="70"/>
      <c r="I440" s="70"/>
      <c r="J440" s="71"/>
      <c r="K440" s="176"/>
      <c r="L440" s="131"/>
      <c r="M440" s="129"/>
      <c r="N440" s="129"/>
      <c r="O440" s="129"/>
      <c r="P440" s="129"/>
      <c r="Q440" s="129"/>
      <c r="R440" s="129"/>
      <c r="S440" s="129"/>
      <c r="T440" s="129"/>
      <c r="U440" s="129"/>
      <c r="V440" s="129"/>
      <c r="W440" s="129"/>
      <c r="X440" s="129"/>
      <c r="Y440" s="129"/>
      <c r="Z440" s="131"/>
      <c r="AA440" s="131"/>
      <c r="AB440" s="131"/>
      <c r="AC440" s="131"/>
      <c r="AD440" s="131"/>
      <c r="AE440" s="131"/>
      <c r="AF440" s="131"/>
      <c r="AG440" s="131"/>
      <c r="AH440" s="131"/>
      <c r="AI440" s="131"/>
      <c r="AJ440" s="131"/>
      <c r="AK440" s="131"/>
      <c r="AL440" s="131"/>
      <c r="AM440" s="131"/>
      <c r="AN440" s="131"/>
      <c r="AO440" s="131"/>
      <c r="AP440" s="131"/>
      <c r="AQ440" s="131"/>
      <c r="AR440" s="131"/>
      <c r="AS440" s="131"/>
      <c r="AT440" s="131"/>
      <c r="AU440" s="131"/>
      <c r="AV440" s="131"/>
      <c r="AW440" s="131"/>
      <c r="AX440" s="131"/>
    </row>
    <row r="441" spans="1:50" s="177" customFormat="1" ht="13.8" hidden="1" customHeight="1" x14ac:dyDescent="0.25">
      <c r="A441" s="131"/>
      <c r="B441" s="183">
        <f>B436+1</f>
        <v>87</v>
      </c>
      <c r="C441" s="184">
        <f>C436+F441</f>
        <v>-9610</v>
      </c>
      <c r="D441" s="57"/>
      <c r="E441" s="58"/>
      <c r="F441" s="185">
        <f>SUM(G442:G445)</f>
        <v>0</v>
      </c>
      <c r="G441" s="59"/>
      <c r="H441" s="60"/>
      <c r="I441" s="60"/>
      <c r="J441" s="61"/>
      <c r="K441" s="176"/>
      <c r="L441" s="131"/>
      <c r="M441" s="129"/>
      <c r="N441" s="129"/>
      <c r="O441" s="129"/>
      <c r="P441" s="129"/>
      <c r="Q441" s="129"/>
      <c r="R441" s="129"/>
      <c r="S441" s="129"/>
      <c r="T441" s="129"/>
      <c r="U441" s="129"/>
      <c r="V441" s="129"/>
      <c r="W441" s="129"/>
      <c r="X441" s="129"/>
      <c r="Y441" s="129"/>
      <c r="Z441" s="131"/>
      <c r="AA441" s="131"/>
      <c r="AB441" s="131"/>
      <c r="AC441" s="131"/>
      <c r="AD441" s="131"/>
      <c r="AE441" s="131"/>
      <c r="AF441" s="131"/>
      <c r="AG441" s="131"/>
      <c r="AH441" s="131"/>
      <c r="AI441" s="131"/>
      <c r="AJ441" s="131"/>
      <c r="AK441" s="131"/>
      <c r="AL441" s="131"/>
      <c r="AM441" s="131"/>
      <c r="AN441" s="131"/>
      <c r="AO441" s="131"/>
      <c r="AP441" s="131"/>
      <c r="AQ441" s="131"/>
      <c r="AR441" s="131"/>
      <c r="AS441" s="131"/>
      <c r="AT441" s="131"/>
      <c r="AU441" s="131"/>
      <c r="AV441" s="131"/>
      <c r="AW441" s="131"/>
      <c r="AX441" s="131"/>
    </row>
    <row r="442" spans="1:50" s="177" customFormat="1" ht="13.8" hidden="1" customHeight="1" x14ac:dyDescent="0.25">
      <c r="A442" s="131"/>
      <c r="B442" s="186"/>
      <c r="C442" s="187"/>
      <c r="D442" s="187"/>
      <c r="E442" s="187"/>
      <c r="F442" s="188"/>
      <c r="G442" s="62"/>
      <c r="H442" s="63"/>
      <c r="I442" s="64"/>
      <c r="J442" s="65"/>
      <c r="K442" s="176"/>
      <c r="L442" s="131"/>
      <c r="M442" s="129"/>
      <c r="N442" s="129"/>
      <c r="O442" s="129"/>
      <c r="P442" s="129"/>
      <c r="Q442" s="129"/>
      <c r="R442" s="129"/>
      <c r="S442" s="129"/>
      <c r="T442" s="129"/>
      <c r="U442" s="129"/>
      <c r="V442" s="129"/>
      <c r="W442" s="129"/>
      <c r="X442" s="129"/>
      <c r="Y442" s="129"/>
      <c r="Z442" s="131"/>
      <c r="AA442" s="131"/>
      <c r="AB442" s="131"/>
      <c r="AC442" s="131"/>
      <c r="AD442" s="131"/>
      <c r="AE442" s="131"/>
      <c r="AF442" s="131"/>
      <c r="AG442" s="131"/>
      <c r="AH442" s="131"/>
      <c r="AI442" s="131"/>
      <c r="AJ442" s="131"/>
      <c r="AK442" s="131"/>
      <c r="AL442" s="131"/>
      <c r="AM442" s="131"/>
      <c r="AN442" s="131"/>
      <c r="AO442" s="131"/>
      <c r="AP442" s="131"/>
      <c r="AQ442" s="131"/>
      <c r="AR442" s="131"/>
      <c r="AS442" s="131"/>
      <c r="AT442" s="131"/>
      <c r="AU442" s="131"/>
      <c r="AV442" s="131"/>
      <c r="AW442" s="131"/>
      <c r="AX442" s="131"/>
    </row>
    <row r="443" spans="1:50" s="177" customFormat="1" ht="13.8" hidden="1" customHeight="1" x14ac:dyDescent="0.25">
      <c r="A443" s="131"/>
      <c r="B443" s="189"/>
      <c r="C443" s="190"/>
      <c r="D443" s="190"/>
      <c r="E443" s="190"/>
      <c r="F443" s="191"/>
      <c r="G443" s="66"/>
      <c r="H443" s="67"/>
      <c r="I443" s="63"/>
      <c r="J443" s="68"/>
      <c r="K443" s="176"/>
      <c r="L443" s="131"/>
      <c r="M443" s="129"/>
      <c r="N443" s="129"/>
      <c r="O443" s="129"/>
      <c r="P443" s="129"/>
      <c r="Q443" s="129"/>
      <c r="R443" s="129"/>
      <c r="S443" s="129"/>
      <c r="T443" s="129"/>
      <c r="U443" s="129"/>
      <c r="V443" s="129"/>
      <c r="W443" s="129"/>
      <c r="X443" s="129"/>
      <c r="Y443" s="129"/>
      <c r="Z443" s="131"/>
      <c r="AA443" s="131"/>
      <c r="AB443" s="131"/>
      <c r="AC443" s="131"/>
      <c r="AD443" s="131"/>
      <c r="AE443" s="131"/>
      <c r="AF443" s="131"/>
      <c r="AG443" s="131"/>
      <c r="AH443" s="131"/>
      <c r="AI443" s="131"/>
      <c r="AJ443" s="131"/>
      <c r="AK443" s="131"/>
      <c r="AL443" s="131"/>
      <c r="AM443" s="131"/>
      <c r="AN443" s="131"/>
      <c r="AO443" s="131"/>
      <c r="AP443" s="131"/>
      <c r="AQ443" s="131"/>
      <c r="AR443" s="131"/>
      <c r="AS443" s="131"/>
      <c r="AT443" s="131"/>
      <c r="AU443" s="131"/>
      <c r="AV443" s="131"/>
      <c r="AW443" s="131"/>
      <c r="AX443" s="131"/>
    </row>
    <row r="444" spans="1:50" s="177" customFormat="1" ht="13.8" hidden="1" customHeight="1" x14ac:dyDescent="0.25">
      <c r="A444" s="131"/>
      <c r="B444" s="189"/>
      <c r="C444" s="190"/>
      <c r="D444" s="190"/>
      <c r="E444" s="190"/>
      <c r="F444" s="191"/>
      <c r="G444" s="66"/>
      <c r="H444" s="67"/>
      <c r="I444" s="67"/>
      <c r="J444" s="68"/>
      <c r="K444" s="176"/>
      <c r="L444" s="131"/>
      <c r="M444" s="129"/>
      <c r="N444" s="129"/>
      <c r="O444" s="129"/>
      <c r="P444" s="129"/>
      <c r="Q444" s="129"/>
      <c r="R444" s="129"/>
      <c r="S444" s="129"/>
      <c r="T444" s="129"/>
      <c r="U444" s="129"/>
      <c r="V444" s="129"/>
      <c r="W444" s="129"/>
      <c r="X444" s="129"/>
      <c r="Y444" s="129"/>
      <c r="Z444" s="131"/>
      <c r="AA444" s="131"/>
      <c r="AB444" s="131"/>
      <c r="AC444" s="131"/>
      <c r="AD444" s="131"/>
      <c r="AE444" s="131"/>
      <c r="AF444" s="131"/>
      <c r="AG444" s="131"/>
      <c r="AH444" s="131"/>
      <c r="AI444" s="131"/>
      <c r="AJ444" s="131"/>
      <c r="AK444" s="131"/>
      <c r="AL444" s="131"/>
      <c r="AM444" s="131"/>
      <c r="AN444" s="131"/>
      <c r="AO444" s="131"/>
      <c r="AP444" s="131"/>
      <c r="AQ444" s="131"/>
      <c r="AR444" s="131"/>
      <c r="AS444" s="131"/>
      <c r="AT444" s="131"/>
      <c r="AU444" s="131"/>
      <c r="AV444" s="131"/>
      <c r="AW444" s="131"/>
      <c r="AX444" s="131"/>
    </row>
    <row r="445" spans="1:50" s="177" customFormat="1" ht="13.8" hidden="1" customHeight="1" thickBot="1" x14ac:dyDescent="0.3">
      <c r="A445" s="131"/>
      <c r="B445" s="192"/>
      <c r="C445" s="193"/>
      <c r="D445" s="193"/>
      <c r="E445" s="193"/>
      <c r="F445" s="194"/>
      <c r="G445" s="69"/>
      <c r="H445" s="70"/>
      <c r="I445" s="70"/>
      <c r="J445" s="71"/>
      <c r="K445" s="176"/>
      <c r="L445" s="131"/>
      <c r="M445" s="129"/>
      <c r="N445" s="129"/>
      <c r="O445" s="129"/>
      <c r="P445" s="129"/>
      <c r="Q445" s="129"/>
      <c r="R445" s="129"/>
      <c r="S445" s="129"/>
      <c r="T445" s="129"/>
      <c r="U445" s="129"/>
      <c r="V445" s="129"/>
      <c r="W445" s="129"/>
      <c r="X445" s="129"/>
      <c r="Y445" s="129"/>
      <c r="Z445" s="131"/>
      <c r="AA445" s="131"/>
      <c r="AB445" s="131"/>
      <c r="AC445" s="131"/>
      <c r="AD445" s="131"/>
      <c r="AE445" s="131"/>
      <c r="AF445" s="131"/>
      <c r="AG445" s="131"/>
      <c r="AH445" s="131"/>
      <c r="AI445" s="131"/>
      <c r="AJ445" s="131"/>
      <c r="AK445" s="131"/>
      <c r="AL445" s="131"/>
      <c r="AM445" s="131"/>
      <c r="AN445" s="131"/>
      <c r="AO445" s="131"/>
      <c r="AP445" s="131"/>
      <c r="AQ445" s="131"/>
      <c r="AR445" s="131"/>
      <c r="AS445" s="131"/>
      <c r="AT445" s="131"/>
      <c r="AU445" s="131"/>
      <c r="AV445" s="131"/>
      <c r="AW445" s="131"/>
      <c r="AX445" s="131"/>
    </row>
    <row r="446" spans="1:50" s="177" customFormat="1" ht="13.8" hidden="1" customHeight="1" x14ac:dyDescent="0.25">
      <c r="A446" s="131"/>
      <c r="B446" s="183">
        <f>B441+1</f>
        <v>88</v>
      </c>
      <c r="C446" s="184">
        <f>C441+F446</f>
        <v>-9610</v>
      </c>
      <c r="D446" s="57"/>
      <c r="E446" s="58"/>
      <c r="F446" s="185">
        <f>SUM(G447:G450)</f>
        <v>0</v>
      </c>
      <c r="G446" s="59"/>
      <c r="H446" s="60"/>
      <c r="I446" s="60"/>
      <c r="J446" s="61"/>
      <c r="K446" s="176"/>
      <c r="L446" s="131"/>
      <c r="M446" s="129"/>
      <c r="N446" s="129"/>
      <c r="O446" s="129"/>
      <c r="P446" s="129"/>
      <c r="Q446" s="129"/>
      <c r="R446" s="129"/>
      <c r="S446" s="129"/>
      <c r="T446" s="129"/>
      <c r="U446" s="129"/>
      <c r="V446" s="129"/>
      <c r="W446" s="129"/>
      <c r="X446" s="129"/>
      <c r="Y446" s="129"/>
      <c r="Z446" s="131"/>
      <c r="AA446" s="131"/>
      <c r="AB446" s="131"/>
      <c r="AC446" s="131"/>
      <c r="AD446" s="131"/>
      <c r="AE446" s="131"/>
      <c r="AF446" s="131"/>
      <c r="AG446" s="131"/>
      <c r="AH446" s="131"/>
      <c r="AI446" s="131"/>
      <c r="AJ446" s="131"/>
      <c r="AK446" s="131"/>
      <c r="AL446" s="131"/>
      <c r="AM446" s="131"/>
      <c r="AN446" s="131"/>
      <c r="AO446" s="131"/>
      <c r="AP446" s="131"/>
      <c r="AQ446" s="131"/>
      <c r="AR446" s="131"/>
      <c r="AS446" s="131"/>
      <c r="AT446" s="131"/>
      <c r="AU446" s="131"/>
      <c r="AV446" s="131"/>
      <c r="AW446" s="131"/>
      <c r="AX446" s="131"/>
    </row>
    <row r="447" spans="1:50" s="177" customFormat="1" ht="13.8" hidden="1" customHeight="1" x14ac:dyDescent="0.25">
      <c r="A447" s="131"/>
      <c r="B447" s="186"/>
      <c r="C447" s="187"/>
      <c r="D447" s="187"/>
      <c r="E447" s="187"/>
      <c r="F447" s="188"/>
      <c r="G447" s="62"/>
      <c r="H447" s="63"/>
      <c r="I447" s="64"/>
      <c r="J447" s="65"/>
      <c r="K447" s="176"/>
      <c r="L447" s="131"/>
      <c r="M447" s="129"/>
      <c r="N447" s="129"/>
      <c r="O447" s="129"/>
      <c r="P447" s="129"/>
      <c r="Q447" s="129"/>
      <c r="R447" s="129"/>
      <c r="S447" s="129"/>
      <c r="T447" s="129"/>
      <c r="U447" s="129"/>
      <c r="V447" s="129"/>
      <c r="W447" s="129"/>
      <c r="X447" s="129"/>
      <c r="Y447" s="129"/>
      <c r="Z447" s="131"/>
      <c r="AA447" s="131"/>
      <c r="AB447" s="131"/>
      <c r="AC447" s="131"/>
      <c r="AD447" s="131"/>
      <c r="AE447" s="131"/>
      <c r="AF447" s="131"/>
      <c r="AG447" s="131"/>
      <c r="AH447" s="131"/>
      <c r="AI447" s="131"/>
      <c r="AJ447" s="131"/>
      <c r="AK447" s="131"/>
      <c r="AL447" s="131"/>
      <c r="AM447" s="131"/>
      <c r="AN447" s="131"/>
      <c r="AO447" s="131"/>
      <c r="AP447" s="131"/>
      <c r="AQ447" s="131"/>
      <c r="AR447" s="131"/>
      <c r="AS447" s="131"/>
      <c r="AT447" s="131"/>
      <c r="AU447" s="131"/>
      <c r="AV447" s="131"/>
      <c r="AW447" s="131"/>
      <c r="AX447" s="131"/>
    </row>
    <row r="448" spans="1:50" s="177" customFormat="1" ht="13.8" hidden="1" customHeight="1" x14ac:dyDescent="0.25">
      <c r="A448" s="131"/>
      <c r="B448" s="189"/>
      <c r="C448" s="190"/>
      <c r="D448" s="190"/>
      <c r="E448" s="190"/>
      <c r="F448" s="191"/>
      <c r="G448" s="66"/>
      <c r="H448" s="67"/>
      <c r="I448" s="63"/>
      <c r="J448" s="68"/>
      <c r="K448" s="176"/>
      <c r="L448" s="131"/>
      <c r="M448" s="129"/>
      <c r="N448" s="129"/>
      <c r="O448" s="129"/>
      <c r="P448" s="129"/>
      <c r="Q448" s="129"/>
      <c r="R448" s="129"/>
      <c r="S448" s="129"/>
      <c r="T448" s="129"/>
      <c r="U448" s="129"/>
      <c r="V448" s="129"/>
      <c r="W448" s="129"/>
      <c r="X448" s="129"/>
      <c r="Y448" s="129"/>
      <c r="Z448" s="131"/>
      <c r="AA448" s="131"/>
      <c r="AB448" s="131"/>
      <c r="AC448" s="131"/>
      <c r="AD448" s="131"/>
      <c r="AE448" s="131"/>
      <c r="AF448" s="131"/>
      <c r="AG448" s="131"/>
      <c r="AH448" s="131"/>
      <c r="AI448" s="131"/>
      <c r="AJ448" s="131"/>
      <c r="AK448" s="131"/>
      <c r="AL448" s="131"/>
      <c r="AM448" s="131"/>
      <c r="AN448" s="131"/>
      <c r="AO448" s="131"/>
      <c r="AP448" s="131"/>
      <c r="AQ448" s="131"/>
      <c r="AR448" s="131"/>
      <c r="AS448" s="131"/>
      <c r="AT448" s="131"/>
      <c r="AU448" s="131"/>
      <c r="AV448" s="131"/>
      <c r="AW448" s="131"/>
      <c r="AX448" s="131"/>
    </row>
    <row r="449" spans="1:50" s="177" customFormat="1" ht="13.8" hidden="1" customHeight="1" x14ac:dyDescent="0.25">
      <c r="A449" s="131"/>
      <c r="B449" s="189"/>
      <c r="C449" s="190"/>
      <c r="D449" s="190"/>
      <c r="E449" s="190"/>
      <c r="F449" s="191"/>
      <c r="G449" s="66"/>
      <c r="H449" s="67"/>
      <c r="I449" s="67"/>
      <c r="J449" s="68"/>
      <c r="K449" s="176"/>
      <c r="L449" s="131"/>
      <c r="M449" s="129"/>
      <c r="N449" s="129"/>
      <c r="O449" s="129"/>
      <c r="P449" s="129"/>
      <c r="Q449" s="129"/>
      <c r="R449" s="129"/>
      <c r="S449" s="129"/>
      <c r="T449" s="129"/>
      <c r="U449" s="129"/>
      <c r="V449" s="129"/>
      <c r="W449" s="129"/>
      <c r="X449" s="129"/>
      <c r="Y449" s="129"/>
      <c r="Z449" s="131"/>
      <c r="AA449" s="131"/>
      <c r="AB449" s="131"/>
      <c r="AC449" s="131"/>
      <c r="AD449" s="131"/>
      <c r="AE449" s="131"/>
      <c r="AF449" s="131"/>
      <c r="AG449" s="131"/>
      <c r="AH449" s="131"/>
      <c r="AI449" s="131"/>
      <c r="AJ449" s="131"/>
      <c r="AK449" s="131"/>
      <c r="AL449" s="131"/>
      <c r="AM449" s="131"/>
      <c r="AN449" s="131"/>
      <c r="AO449" s="131"/>
      <c r="AP449" s="131"/>
      <c r="AQ449" s="131"/>
      <c r="AR449" s="131"/>
      <c r="AS449" s="131"/>
      <c r="AT449" s="131"/>
      <c r="AU449" s="131"/>
      <c r="AV449" s="131"/>
      <c r="AW449" s="131"/>
      <c r="AX449" s="131"/>
    </row>
    <row r="450" spans="1:50" s="177" customFormat="1" ht="13.8" hidden="1" customHeight="1" thickBot="1" x14ac:dyDescent="0.3">
      <c r="A450" s="131"/>
      <c r="B450" s="192"/>
      <c r="C450" s="193"/>
      <c r="D450" s="193"/>
      <c r="E450" s="193"/>
      <c r="F450" s="194"/>
      <c r="G450" s="69"/>
      <c r="H450" s="70"/>
      <c r="I450" s="70"/>
      <c r="J450" s="71"/>
      <c r="K450" s="176"/>
      <c r="L450" s="131"/>
      <c r="M450" s="129"/>
      <c r="N450" s="129"/>
      <c r="O450" s="129"/>
      <c r="P450" s="129"/>
      <c r="Q450" s="129"/>
      <c r="R450" s="129"/>
      <c r="S450" s="129"/>
      <c r="T450" s="129"/>
      <c r="U450" s="129"/>
      <c r="V450" s="129"/>
      <c r="W450" s="129"/>
      <c r="X450" s="129"/>
      <c r="Y450" s="129"/>
      <c r="Z450" s="131"/>
      <c r="AA450" s="131"/>
      <c r="AB450" s="131"/>
      <c r="AC450" s="131"/>
      <c r="AD450" s="131"/>
      <c r="AE450" s="131"/>
      <c r="AF450" s="131"/>
      <c r="AG450" s="131"/>
      <c r="AH450" s="131"/>
      <c r="AI450" s="131"/>
      <c r="AJ450" s="131"/>
      <c r="AK450" s="131"/>
      <c r="AL450" s="131"/>
      <c r="AM450" s="131"/>
      <c r="AN450" s="131"/>
      <c r="AO450" s="131"/>
      <c r="AP450" s="131"/>
      <c r="AQ450" s="131"/>
      <c r="AR450" s="131"/>
      <c r="AS450" s="131"/>
      <c r="AT450" s="131"/>
      <c r="AU450" s="131"/>
      <c r="AV450" s="131"/>
      <c r="AW450" s="131"/>
      <c r="AX450" s="131"/>
    </row>
    <row r="451" spans="1:50" s="177" customFormat="1" ht="13.8" hidden="1" customHeight="1" x14ac:dyDescent="0.25">
      <c r="A451" s="131"/>
      <c r="B451" s="183">
        <f>B446+1</f>
        <v>89</v>
      </c>
      <c r="C451" s="184">
        <f>C446+F451</f>
        <v>-9610</v>
      </c>
      <c r="D451" s="57"/>
      <c r="E451" s="58"/>
      <c r="F451" s="185">
        <f>SUM(G452:G455)</f>
        <v>0</v>
      </c>
      <c r="G451" s="59"/>
      <c r="H451" s="60"/>
      <c r="I451" s="60"/>
      <c r="J451" s="61"/>
      <c r="K451" s="176"/>
      <c r="L451" s="131"/>
      <c r="M451" s="129"/>
      <c r="N451" s="129"/>
      <c r="O451" s="129"/>
      <c r="P451" s="129"/>
      <c r="Q451" s="129"/>
      <c r="R451" s="129"/>
      <c r="S451" s="129"/>
      <c r="T451" s="129"/>
      <c r="U451" s="129"/>
      <c r="V451" s="129"/>
      <c r="W451" s="129"/>
      <c r="X451" s="129"/>
      <c r="Y451" s="129"/>
      <c r="Z451" s="131"/>
      <c r="AA451" s="131"/>
      <c r="AB451" s="131"/>
      <c r="AC451" s="131"/>
      <c r="AD451" s="131"/>
      <c r="AE451" s="131"/>
      <c r="AF451" s="131"/>
      <c r="AG451" s="131"/>
      <c r="AH451" s="131"/>
      <c r="AI451" s="131"/>
      <c r="AJ451" s="131"/>
      <c r="AK451" s="131"/>
      <c r="AL451" s="131"/>
      <c r="AM451" s="131"/>
      <c r="AN451" s="131"/>
      <c r="AO451" s="131"/>
      <c r="AP451" s="131"/>
      <c r="AQ451" s="131"/>
      <c r="AR451" s="131"/>
      <c r="AS451" s="131"/>
      <c r="AT451" s="131"/>
      <c r="AU451" s="131"/>
      <c r="AV451" s="131"/>
      <c r="AW451" s="131"/>
      <c r="AX451" s="131"/>
    </row>
    <row r="452" spans="1:50" s="177" customFormat="1" ht="13.8" hidden="1" customHeight="1" x14ac:dyDescent="0.25">
      <c r="A452" s="131"/>
      <c r="B452" s="186"/>
      <c r="C452" s="187"/>
      <c r="D452" s="187"/>
      <c r="E452" s="187"/>
      <c r="F452" s="188"/>
      <c r="G452" s="62"/>
      <c r="H452" s="63"/>
      <c r="I452" s="64"/>
      <c r="J452" s="65"/>
      <c r="K452" s="176"/>
      <c r="L452" s="131"/>
      <c r="M452" s="129"/>
      <c r="N452" s="129"/>
      <c r="O452" s="129"/>
      <c r="P452" s="129"/>
      <c r="Q452" s="129"/>
      <c r="R452" s="129"/>
      <c r="S452" s="129"/>
      <c r="T452" s="129"/>
      <c r="U452" s="129"/>
      <c r="V452" s="129"/>
      <c r="W452" s="129"/>
      <c r="X452" s="129"/>
      <c r="Y452" s="129"/>
      <c r="Z452" s="131"/>
      <c r="AA452" s="131"/>
      <c r="AB452" s="131"/>
      <c r="AC452" s="131"/>
      <c r="AD452" s="131"/>
      <c r="AE452" s="131"/>
      <c r="AF452" s="131"/>
      <c r="AG452" s="131"/>
      <c r="AH452" s="131"/>
      <c r="AI452" s="131"/>
      <c r="AJ452" s="131"/>
      <c r="AK452" s="131"/>
      <c r="AL452" s="131"/>
      <c r="AM452" s="131"/>
      <c r="AN452" s="131"/>
      <c r="AO452" s="131"/>
      <c r="AP452" s="131"/>
      <c r="AQ452" s="131"/>
      <c r="AR452" s="131"/>
      <c r="AS452" s="131"/>
      <c r="AT452" s="131"/>
      <c r="AU452" s="131"/>
      <c r="AV452" s="131"/>
      <c r="AW452" s="131"/>
      <c r="AX452" s="131"/>
    </row>
    <row r="453" spans="1:50" s="177" customFormat="1" ht="13.8" hidden="1" customHeight="1" x14ac:dyDescent="0.25">
      <c r="A453" s="131"/>
      <c r="B453" s="189"/>
      <c r="C453" s="190"/>
      <c r="D453" s="190"/>
      <c r="E453" s="190"/>
      <c r="F453" s="191"/>
      <c r="G453" s="66"/>
      <c r="H453" s="67"/>
      <c r="I453" s="63"/>
      <c r="J453" s="68"/>
      <c r="K453" s="176"/>
      <c r="L453" s="131"/>
      <c r="M453" s="129"/>
      <c r="N453" s="129"/>
      <c r="O453" s="129"/>
      <c r="P453" s="129"/>
      <c r="Q453" s="129"/>
      <c r="R453" s="129"/>
      <c r="S453" s="129"/>
      <c r="T453" s="129"/>
      <c r="U453" s="129"/>
      <c r="V453" s="129"/>
      <c r="W453" s="129"/>
      <c r="X453" s="129"/>
      <c r="Y453" s="129"/>
      <c r="Z453" s="131"/>
      <c r="AA453" s="131"/>
      <c r="AB453" s="131"/>
      <c r="AC453" s="131"/>
      <c r="AD453" s="131"/>
      <c r="AE453" s="131"/>
      <c r="AF453" s="131"/>
      <c r="AG453" s="131"/>
      <c r="AH453" s="131"/>
      <c r="AI453" s="131"/>
      <c r="AJ453" s="131"/>
      <c r="AK453" s="131"/>
      <c r="AL453" s="131"/>
      <c r="AM453" s="131"/>
      <c r="AN453" s="131"/>
      <c r="AO453" s="131"/>
      <c r="AP453" s="131"/>
      <c r="AQ453" s="131"/>
      <c r="AR453" s="131"/>
      <c r="AS453" s="131"/>
      <c r="AT453" s="131"/>
      <c r="AU453" s="131"/>
      <c r="AV453" s="131"/>
      <c r="AW453" s="131"/>
      <c r="AX453" s="131"/>
    </row>
    <row r="454" spans="1:50" s="177" customFormat="1" ht="13.8" hidden="1" customHeight="1" x14ac:dyDescent="0.25">
      <c r="A454" s="131"/>
      <c r="B454" s="189"/>
      <c r="C454" s="190"/>
      <c r="D454" s="190"/>
      <c r="E454" s="190"/>
      <c r="F454" s="191"/>
      <c r="G454" s="66"/>
      <c r="H454" s="67"/>
      <c r="I454" s="67"/>
      <c r="J454" s="68"/>
      <c r="K454" s="176"/>
      <c r="L454" s="131"/>
      <c r="M454" s="129"/>
      <c r="N454" s="129"/>
      <c r="O454" s="129"/>
      <c r="P454" s="129"/>
      <c r="Q454" s="129"/>
      <c r="R454" s="129"/>
      <c r="S454" s="129"/>
      <c r="T454" s="129"/>
      <c r="U454" s="129"/>
      <c r="V454" s="129"/>
      <c r="W454" s="129"/>
      <c r="X454" s="129"/>
      <c r="Y454" s="129"/>
      <c r="Z454" s="131"/>
      <c r="AA454" s="131"/>
      <c r="AB454" s="131"/>
      <c r="AC454" s="131"/>
      <c r="AD454" s="131"/>
      <c r="AE454" s="131"/>
      <c r="AF454" s="131"/>
      <c r="AG454" s="131"/>
      <c r="AH454" s="131"/>
      <c r="AI454" s="131"/>
      <c r="AJ454" s="131"/>
      <c r="AK454" s="131"/>
      <c r="AL454" s="131"/>
      <c r="AM454" s="131"/>
      <c r="AN454" s="131"/>
      <c r="AO454" s="131"/>
      <c r="AP454" s="131"/>
      <c r="AQ454" s="131"/>
      <c r="AR454" s="131"/>
      <c r="AS454" s="131"/>
      <c r="AT454" s="131"/>
      <c r="AU454" s="131"/>
      <c r="AV454" s="131"/>
      <c r="AW454" s="131"/>
      <c r="AX454" s="131"/>
    </row>
    <row r="455" spans="1:50" s="177" customFormat="1" ht="13.8" hidden="1" customHeight="1" thickBot="1" x14ac:dyDescent="0.3">
      <c r="A455" s="131"/>
      <c r="B455" s="192"/>
      <c r="C455" s="193"/>
      <c r="D455" s="193"/>
      <c r="E455" s="193"/>
      <c r="F455" s="194"/>
      <c r="G455" s="69"/>
      <c r="H455" s="70"/>
      <c r="I455" s="70"/>
      <c r="J455" s="71"/>
      <c r="K455" s="176"/>
      <c r="L455" s="131"/>
      <c r="M455" s="129"/>
      <c r="N455" s="129"/>
      <c r="O455" s="129"/>
      <c r="P455" s="129"/>
      <c r="Q455" s="129"/>
      <c r="R455" s="129"/>
      <c r="S455" s="129"/>
      <c r="T455" s="129"/>
      <c r="U455" s="129"/>
      <c r="V455" s="129"/>
      <c r="W455" s="129"/>
      <c r="X455" s="129"/>
      <c r="Y455" s="129"/>
      <c r="Z455" s="131"/>
      <c r="AA455" s="131"/>
      <c r="AB455" s="131"/>
      <c r="AC455" s="131"/>
      <c r="AD455" s="131"/>
      <c r="AE455" s="131"/>
      <c r="AF455" s="131"/>
      <c r="AG455" s="131"/>
      <c r="AH455" s="131"/>
      <c r="AI455" s="131"/>
      <c r="AJ455" s="131"/>
      <c r="AK455" s="131"/>
      <c r="AL455" s="131"/>
      <c r="AM455" s="131"/>
      <c r="AN455" s="131"/>
      <c r="AO455" s="131"/>
      <c r="AP455" s="131"/>
      <c r="AQ455" s="131"/>
      <c r="AR455" s="131"/>
      <c r="AS455" s="131"/>
      <c r="AT455" s="131"/>
      <c r="AU455" s="131"/>
      <c r="AV455" s="131"/>
      <c r="AW455" s="131"/>
      <c r="AX455" s="131"/>
    </row>
    <row r="456" spans="1:50" s="177" customFormat="1" ht="13.8" hidden="1" customHeight="1" x14ac:dyDescent="0.25">
      <c r="A456" s="131"/>
      <c r="B456" s="183">
        <f>B451+1</f>
        <v>90</v>
      </c>
      <c r="C456" s="184">
        <f>C451+F456</f>
        <v>-9610</v>
      </c>
      <c r="D456" s="57"/>
      <c r="E456" s="58"/>
      <c r="F456" s="185">
        <f>SUM(G457:G460)</f>
        <v>0</v>
      </c>
      <c r="G456" s="59"/>
      <c r="H456" s="60"/>
      <c r="I456" s="60"/>
      <c r="J456" s="61"/>
      <c r="K456" s="176"/>
      <c r="L456" s="131"/>
      <c r="M456" s="129"/>
      <c r="N456" s="129"/>
      <c r="O456" s="129"/>
      <c r="P456" s="129"/>
      <c r="Q456" s="129"/>
      <c r="R456" s="129"/>
      <c r="S456" s="129"/>
      <c r="T456" s="129"/>
      <c r="U456" s="129"/>
      <c r="V456" s="129"/>
      <c r="W456" s="129"/>
      <c r="X456" s="129"/>
      <c r="Y456" s="129"/>
      <c r="Z456" s="131"/>
      <c r="AA456" s="131"/>
      <c r="AB456" s="131"/>
      <c r="AC456" s="131"/>
      <c r="AD456" s="131"/>
      <c r="AE456" s="131"/>
      <c r="AF456" s="131"/>
      <c r="AG456" s="131"/>
      <c r="AH456" s="131"/>
      <c r="AI456" s="131"/>
      <c r="AJ456" s="131"/>
      <c r="AK456" s="131"/>
      <c r="AL456" s="131"/>
      <c r="AM456" s="131"/>
      <c r="AN456" s="131"/>
      <c r="AO456" s="131"/>
      <c r="AP456" s="131"/>
      <c r="AQ456" s="131"/>
      <c r="AR456" s="131"/>
      <c r="AS456" s="131"/>
      <c r="AT456" s="131"/>
      <c r="AU456" s="131"/>
      <c r="AV456" s="131"/>
      <c r="AW456" s="131"/>
      <c r="AX456" s="131"/>
    </row>
    <row r="457" spans="1:50" s="177" customFormat="1" ht="13.8" hidden="1" customHeight="1" x14ac:dyDescent="0.25">
      <c r="A457" s="131"/>
      <c r="B457" s="186"/>
      <c r="C457" s="187"/>
      <c r="D457" s="187"/>
      <c r="E457" s="187"/>
      <c r="F457" s="188"/>
      <c r="G457" s="62"/>
      <c r="H457" s="63"/>
      <c r="I457" s="64"/>
      <c r="J457" s="65"/>
      <c r="K457" s="176"/>
      <c r="L457" s="131"/>
      <c r="M457" s="129"/>
      <c r="N457" s="129"/>
      <c r="O457" s="129"/>
      <c r="P457" s="129"/>
      <c r="Q457" s="129"/>
      <c r="R457" s="129"/>
      <c r="S457" s="129"/>
      <c r="T457" s="129"/>
      <c r="U457" s="129"/>
      <c r="V457" s="129"/>
      <c r="W457" s="129"/>
      <c r="X457" s="129"/>
      <c r="Y457" s="129"/>
      <c r="Z457" s="131"/>
      <c r="AA457" s="131"/>
      <c r="AB457" s="131"/>
      <c r="AC457" s="131"/>
      <c r="AD457" s="131"/>
      <c r="AE457" s="131"/>
      <c r="AF457" s="131"/>
      <c r="AG457" s="131"/>
      <c r="AH457" s="131"/>
      <c r="AI457" s="131"/>
      <c r="AJ457" s="131"/>
      <c r="AK457" s="131"/>
      <c r="AL457" s="131"/>
      <c r="AM457" s="131"/>
      <c r="AN457" s="131"/>
      <c r="AO457" s="131"/>
      <c r="AP457" s="131"/>
      <c r="AQ457" s="131"/>
      <c r="AR457" s="131"/>
      <c r="AS457" s="131"/>
      <c r="AT457" s="131"/>
      <c r="AU457" s="131"/>
      <c r="AV457" s="131"/>
      <c r="AW457" s="131"/>
      <c r="AX457" s="131"/>
    </row>
    <row r="458" spans="1:50" s="177" customFormat="1" ht="13.8" hidden="1" customHeight="1" x14ac:dyDescent="0.25">
      <c r="A458" s="131"/>
      <c r="B458" s="189"/>
      <c r="C458" s="190"/>
      <c r="D458" s="190"/>
      <c r="E458" s="190"/>
      <c r="F458" s="191"/>
      <c r="G458" s="66"/>
      <c r="H458" s="67"/>
      <c r="I458" s="63"/>
      <c r="J458" s="68"/>
      <c r="K458" s="176"/>
      <c r="L458" s="131"/>
      <c r="M458" s="129"/>
      <c r="N458" s="129"/>
      <c r="O458" s="129"/>
      <c r="P458" s="129"/>
      <c r="Q458" s="129"/>
      <c r="R458" s="129"/>
      <c r="S458" s="129"/>
      <c r="T458" s="129"/>
      <c r="U458" s="129"/>
      <c r="V458" s="129"/>
      <c r="W458" s="129"/>
      <c r="X458" s="129"/>
      <c r="Y458" s="129"/>
      <c r="Z458" s="131"/>
      <c r="AA458" s="131"/>
      <c r="AB458" s="131"/>
      <c r="AC458" s="131"/>
      <c r="AD458" s="131"/>
      <c r="AE458" s="131"/>
      <c r="AF458" s="131"/>
      <c r="AG458" s="131"/>
      <c r="AH458" s="131"/>
      <c r="AI458" s="131"/>
      <c r="AJ458" s="131"/>
      <c r="AK458" s="131"/>
      <c r="AL458" s="131"/>
      <c r="AM458" s="131"/>
      <c r="AN458" s="131"/>
      <c r="AO458" s="131"/>
      <c r="AP458" s="131"/>
      <c r="AQ458" s="131"/>
      <c r="AR458" s="131"/>
      <c r="AS458" s="131"/>
      <c r="AT458" s="131"/>
      <c r="AU458" s="131"/>
      <c r="AV458" s="131"/>
      <c r="AW458" s="131"/>
      <c r="AX458" s="131"/>
    </row>
    <row r="459" spans="1:50" s="177" customFormat="1" ht="13.8" hidden="1" customHeight="1" x14ac:dyDescent="0.25">
      <c r="A459" s="131"/>
      <c r="B459" s="189"/>
      <c r="C459" s="190"/>
      <c r="D459" s="190"/>
      <c r="E459" s="190"/>
      <c r="F459" s="191"/>
      <c r="G459" s="66"/>
      <c r="H459" s="67"/>
      <c r="I459" s="67"/>
      <c r="J459" s="68"/>
      <c r="K459" s="176"/>
      <c r="L459" s="131"/>
      <c r="M459" s="129"/>
      <c r="N459" s="129"/>
      <c r="O459" s="129"/>
      <c r="P459" s="129"/>
      <c r="Q459" s="129"/>
      <c r="R459" s="129"/>
      <c r="S459" s="129"/>
      <c r="T459" s="129"/>
      <c r="U459" s="129"/>
      <c r="V459" s="129"/>
      <c r="W459" s="129"/>
      <c r="X459" s="129"/>
      <c r="Y459" s="129"/>
      <c r="Z459" s="131"/>
      <c r="AA459" s="131"/>
      <c r="AB459" s="131"/>
      <c r="AC459" s="131"/>
      <c r="AD459" s="131"/>
      <c r="AE459" s="131"/>
      <c r="AF459" s="131"/>
      <c r="AG459" s="131"/>
      <c r="AH459" s="131"/>
      <c r="AI459" s="131"/>
      <c r="AJ459" s="131"/>
      <c r="AK459" s="131"/>
      <c r="AL459" s="131"/>
      <c r="AM459" s="131"/>
      <c r="AN459" s="131"/>
      <c r="AO459" s="131"/>
      <c r="AP459" s="131"/>
      <c r="AQ459" s="131"/>
      <c r="AR459" s="131"/>
      <c r="AS459" s="131"/>
      <c r="AT459" s="131"/>
      <c r="AU459" s="131"/>
      <c r="AV459" s="131"/>
      <c r="AW459" s="131"/>
      <c r="AX459" s="131"/>
    </row>
    <row r="460" spans="1:50" s="177" customFormat="1" ht="13.8" hidden="1" customHeight="1" thickBot="1" x14ac:dyDescent="0.3">
      <c r="A460" s="131"/>
      <c r="B460" s="192"/>
      <c r="C460" s="193"/>
      <c r="D460" s="193"/>
      <c r="E460" s="193"/>
      <c r="F460" s="194"/>
      <c r="G460" s="69"/>
      <c r="H460" s="70"/>
      <c r="I460" s="70"/>
      <c r="J460" s="71"/>
      <c r="K460" s="176"/>
      <c r="L460" s="131"/>
      <c r="M460" s="129"/>
      <c r="N460" s="129"/>
      <c r="O460" s="129"/>
      <c r="P460" s="129"/>
      <c r="Q460" s="129"/>
      <c r="R460" s="129"/>
      <c r="S460" s="129"/>
      <c r="T460" s="129"/>
      <c r="U460" s="129"/>
      <c r="V460" s="129"/>
      <c r="W460" s="129"/>
      <c r="X460" s="129"/>
      <c r="Y460" s="129"/>
      <c r="Z460" s="131"/>
      <c r="AA460" s="131"/>
      <c r="AB460" s="131"/>
      <c r="AC460" s="131"/>
      <c r="AD460" s="131"/>
      <c r="AE460" s="131"/>
      <c r="AF460" s="131"/>
      <c r="AG460" s="131"/>
      <c r="AH460" s="131"/>
      <c r="AI460" s="131"/>
      <c r="AJ460" s="131"/>
      <c r="AK460" s="131"/>
      <c r="AL460" s="131"/>
      <c r="AM460" s="131"/>
      <c r="AN460" s="131"/>
      <c r="AO460" s="131"/>
      <c r="AP460" s="131"/>
      <c r="AQ460" s="131"/>
      <c r="AR460" s="131"/>
      <c r="AS460" s="131"/>
      <c r="AT460" s="131"/>
      <c r="AU460" s="131"/>
      <c r="AV460" s="131"/>
      <c r="AW460" s="131"/>
      <c r="AX460" s="131"/>
    </row>
    <row r="461" spans="1:50" s="177" customFormat="1" ht="13.8" hidden="1" customHeight="1" x14ac:dyDescent="0.25">
      <c r="A461" s="131"/>
      <c r="B461" s="183">
        <f>B456+1</f>
        <v>91</v>
      </c>
      <c r="C461" s="184">
        <f>C456+F461</f>
        <v>-9610</v>
      </c>
      <c r="D461" s="57"/>
      <c r="E461" s="58"/>
      <c r="F461" s="185">
        <f>SUM(G462:G465)</f>
        <v>0</v>
      </c>
      <c r="G461" s="59"/>
      <c r="H461" s="60"/>
      <c r="I461" s="60"/>
      <c r="J461" s="61"/>
      <c r="K461" s="176"/>
      <c r="L461" s="131"/>
      <c r="M461" s="129"/>
      <c r="N461" s="129"/>
      <c r="O461" s="129"/>
      <c r="P461" s="129"/>
      <c r="Q461" s="129"/>
      <c r="R461" s="129"/>
      <c r="S461" s="129"/>
      <c r="T461" s="129"/>
      <c r="U461" s="129"/>
      <c r="V461" s="129"/>
      <c r="W461" s="129"/>
      <c r="X461" s="129"/>
      <c r="Y461" s="129"/>
      <c r="Z461" s="131"/>
      <c r="AA461" s="131"/>
      <c r="AB461" s="131"/>
      <c r="AC461" s="131"/>
      <c r="AD461" s="131"/>
      <c r="AE461" s="131"/>
      <c r="AF461" s="131"/>
      <c r="AG461" s="131"/>
      <c r="AH461" s="131"/>
      <c r="AI461" s="131"/>
      <c r="AJ461" s="131"/>
      <c r="AK461" s="131"/>
      <c r="AL461" s="131"/>
      <c r="AM461" s="131"/>
      <c r="AN461" s="131"/>
      <c r="AO461" s="131"/>
      <c r="AP461" s="131"/>
      <c r="AQ461" s="131"/>
      <c r="AR461" s="131"/>
      <c r="AS461" s="131"/>
      <c r="AT461" s="131"/>
      <c r="AU461" s="131"/>
      <c r="AV461" s="131"/>
      <c r="AW461" s="131"/>
      <c r="AX461" s="131"/>
    </row>
    <row r="462" spans="1:50" s="177" customFormat="1" ht="13.8" hidden="1" customHeight="1" x14ac:dyDescent="0.25">
      <c r="A462" s="131"/>
      <c r="B462" s="186"/>
      <c r="C462" s="187"/>
      <c r="D462" s="187"/>
      <c r="E462" s="187"/>
      <c r="F462" s="188"/>
      <c r="G462" s="62"/>
      <c r="H462" s="63"/>
      <c r="I462" s="64"/>
      <c r="J462" s="65"/>
      <c r="K462" s="176"/>
      <c r="L462" s="131"/>
      <c r="M462" s="129"/>
      <c r="N462" s="129"/>
      <c r="O462" s="129"/>
      <c r="P462" s="129"/>
      <c r="Q462" s="129"/>
      <c r="R462" s="129"/>
      <c r="S462" s="129"/>
      <c r="T462" s="129"/>
      <c r="U462" s="129"/>
      <c r="V462" s="129"/>
      <c r="W462" s="129"/>
      <c r="X462" s="129"/>
      <c r="Y462" s="129"/>
      <c r="Z462" s="131"/>
      <c r="AA462" s="131"/>
      <c r="AB462" s="131"/>
      <c r="AC462" s="131"/>
      <c r="AD462" s="131"/>
      <c r="AE462" s="131"/>
      <c r="AF462" s="131"/>
      <c r="AG462" s="131"/>
      <c r="AH462" s="131"/>
      <c r="AI462" s="131"/>
      <c r="AJ462" s="131"/>
      <c r="AK462" s="131"/>
      <c r="AL462" s="131"/>
      <c r="AM462" s="131"/>
      <c r="AN462" s="131"/>
      <c r="AO462" s="131"/>
      <c r="AP462" s="131"/>
      <c r="AQ462" s="131"/>
      <c r="AR462" s="131"/>
      <c r="AS462" s="131"/>
      <c r="AT462" s="131"/>
      <c r="AU462" s="131"/>
      <c r="AV462" s="131"/>
      <c r="AW462" s="131"/>
      <c r="AX462" s="131"/>
    </row>
    <row r="463" spans="1:50" s="177" customFormat="1" ht="13.8" hidden="1" customHeight="1" x14ac:dyDescent="0.25">
      <c r="A463" s="131"/>
      <c r="B463" s="189"/>
      <c r="C463" s="190"/>
      <c r="D463" s="190"/>
      <c r="E463" s="190"/>
      <c r="F463" s="191"/>
      <c r="G463" s="66"/>
      <c r="H463" s="67"/>
      <c r="I463" s="63"/>
      <c r="J463" s="68"/>
      <c r="K463" s="176"/>
      <c r="L463" s="131"/>
      <c r="M463" s="129"/>
      <c r="N463" s="129"/>
      <c r="O463" s="129"/>
      <c r="P463" s="129"/>
      <c r="Q463" s="129"/>
      <c r="R463" s="129"/>
      <c r="S463" s="129"/>
      <c r="T463" s="129"/>
      <c r="U463" s="129"/>
      <c r="V463" s="129"/>
      <c r="W463" s="129"/>
      <c r="X463" s="129"/>
      <c r="Y463" s="129"/>
      <c r="Z463" s="131"/>
      <c r="AA463" s="131"/>
      <c r="AB463" s="131"/>
      <c r="AC463" s="131"/>
      <c r="AD463" s="131"/>
      <c r="AE463" s="131"/>
      <c r="AF463" s="131"/>
      <c r="AG463" s="131"/>
      <c r="AH463" s="131"/>
      <c r="AI463" s="131"/>
      <c r="AJ463" s="131"/>
      <c r="AK463" s="131"/>
      <c r="AL463" s="131"/>
      <c r="AM463" s="131"/>
      <c r="AN463" s="131"/>
      <c r="AO463" s="131"/>
      <c r="AP463" s="131"/>
      <c r="AQ463" s="131"/>
      <c r="AR463" s="131"/>
      <c r="AS463" s="131"/>
      <c r="AT463" s="131"/>
      <c r="AU463" s="131"/>
      <c r="AV463" s="131"/>
      <c r="AW463" s="131"/>
      <c r="AX463" s="131"/>
    </row>
    <row r="464" spans="1:50" s="177" customFormat="1" ht="13.8" hidden="1" customHeight="1" x14ac:dyDescent="0.25">
      <c r="A464" s="131"/>
      <c r="B464" s="189"/>
      <c r="C464" s="190"/>
      <c r="D464" s="190"/>
      <c r="E464" s="190"/>
      <c r="F464" s="191"/>
      <c r="G464" s="66"/>
      <c r="H464" s="67"/>
      <c r="I464" s="67"/>
      <c r="J464" s="68"/>
      <c r="K464" s="176"/>
      <c r="L464" s="131"/>
      <c r="M464" s="129"/>
      <c r="N464" s="129"/>
      <c r="O464" s="129"/>
      <c r="P464" s="129"/>
      <c r="Q464" s="129"/>
      <c r="R464" s="129"/>
      <c r="S464" s="129"/>
      <c r="T464" s="129"/>
      <c r="U464" s="129"/>
      <c r="V464" s="129"/>
      <c r="W464" s="129"/>
      <c r="X464" s="129"/>
      <c r="Y464" s="129"/>
      <c r="Z464" s="131"/>
      <c r="AA464" s="131"/>
      <c r="AB464" s="131"/>
      <c r="AC464" s="131"/>
      <c r="AD464" s="131"/>
      <c r="AE464" s="131"/>
      <c r="AF464" s="131"/>
      <c r="AG464" s="131"/>
      <c r="AH464" s="131"/>
      <c r="AI464" s="131"/>
      <c r="AJ464" s="131"/>
      <c r="AK464" s="131"/>
      <c r="AL464" s="131"/>
      <c r="AM464" s="131"/>
      <c r="AN464" s="131"/>
      <c r="AO464" s="131"/>
      <c r="AP464" s="131"/>
      <c r="AQ464" s="131"/>
      <c r="AR464" s="131"/>
      <c r="AS464" s="131"/>
      <c r="AT464" s="131"/>
      <c r="AU464" s="131"/>
      <c r="AV464" s="131"/>
      <c r="AW464" s="131"/>
      <c r="AX464" s="131"/>
    </row>
    <row r="465" spans="1:50" s="177" customFormat="1" ht="13.8" hidden="1" customHeight="1" thickBot="1" x14ac:dyDescent="0.3">
      <c r="A465" s="131"/>
      <c r="B465" s="192"/>
      <c r="C465" s="193"/>
      <c r="D465" s="193"/>
      <c r="E465" s="193"/>
      <c r="F465" s="194"/>
      <c r="G465" s="69"/>
      <c r="H465" s="70"/>
      <c r="I465" s="70"/>
      <c r="J465" s="71"/>
      <c r="K465" s="176"/>
      <c r="L465" s="131"/>
      <c r="M465" s="129"/>
      <c r="N465" s="129"/>
      <c r="O465" s="129"/>
      <c r="P465" s="129"/>
      <c r="Q465" s="129"/>
      <c r="R465" s="129"/>
      <c r="S465" s="129"/>
      <c r="T465" s="129"/>
      <c r="U465" s="129"/>
      <c r="V465" s="129"/>
      <c r="W465" s="129"/>
      <c r="X465" s="129"/>
      <c r="Y465" s="129"/>
      <c r="Z465" s="131"/>
      <c r="AA465" s="131"/>
      <c r="AB465" s="131"/>
      <c r="AC465" s="131"/>
      <c r="AD465" s="131"/>
      <c r="AE465" s="131"/>
      <c r="AF465" s="131"/>
      <c r="AG465" s="131"/>
      <c r="AH465" s="131"/>
      <c r="AI465" s="131"/>
      <c r="AJ465" s="131"/>
      <c r="AK465" s="131"/>
      <c r="AL465" s="131"/>
      <c r="AM465" s="131"/>
      <c r="AN465" s="131"/>
      <c r="AO465" s="131"/>
      <c r="AP465" s="131"/>
      <c r="AQ465" s="131"/>
      <c r="AR465" s="131"/>
      <c r="AS465" s="131"/>
      <c r="AT465" s="131"/>
      <c r="AU465" s="131"/>
      <c r="AV465" s="131"/>
      <c r="AW465" s="131"/>
      <c r="AX465" s="131"/>
    </row>
    <row r="466" spans="1:50" s="177" customFormat="1" ht="13.8" hidden="1" customHeight="1" x14ac:dyDescent="0.25">
      <c r="A466" s="131"/>
      <c r="B466" s="183">
        <f>B461+1</f>
        <v>92</v>
      </c>
      <c r="C466" s="184">
        <f>C461+F466</f>
        <v>-9610</v>
      </c>
      <c r="D466" s="57"/>
      <c r="E466" s="58"/>
      <c r="F466" s="185">
        <f>SUM(G467:G470)</f>
        <v>0</v>
      </c>
      <c r="G466" s="59"/>
      <c r="H466" s="60"/>
      <c r="I466" s="60"/>
      <c r="J466" s="61"/>
      <c r="K466" s="176"/>
      <c r="L466" s="131"/>
      <c r="M466" s="129"/>
      <c r="N466" s="129"/>
      <c r="O466" s="129"/>
      <c r="P466" s="129"/>
      <c r="Q466" s="129"/>
      <c r="R466" s="129"/>
      <c r="S466" s="129"/>
      <c r="T466" s="129"/>
      <c r="U466" s="129"/>
      <c r="V466" s="129"/>
      <c r="W466" s="129"/>
      <c r="X466" s="129"/>
      <c r="Y466" s="129"/>
      <c r="Z466" s="131"/>
      <c r="AA466" s="131"/>
      <c r="AB466" s="131"/>
      <c r="AC466" s="131"/>
      <c r="AD466" s="131"/>
      <c r="AE466" s="131"/>
      <c r="AF466" s="131"/>
      <c r="AG466" s="131"/>
      <c r="AH466" s="131"/>
      <c r="AI466" s="131"/>
      <c r="AJ466" s="131"/>
      <c r="AK466" s="131"/>
      <c r="AL466" s="131"/>
      <c r="AM466" s="131"/>
      <c r="AN466" s="131"/>
      <c r="AO466" s="131"/>
      <c r="AP466" s="131"/>
      <c r="AQ466" s="131"/>
      <c r="AR466" s="131"/>
      <c r="AS466" s="131"/>
      <c r="AT466" s="131"/>
      <c r="AU466" s="131"/>
      <c r="AV466" s="131"/>
      <c r="AW466" s="131"/>
      <c r="AX466" s="131"/>
    </row>
    <row r="467" spans="1:50" s="177" customFormat="1" ht="13.8" hidden="1" customHeight="1" x14ac:dyDescent="0.25">
      <c r="A467" s="131"/>
      <c r="B467" s="186"/>
      <c r="C467" s="187"/>
      <c r="D467" s="187"/>
      <c r="E467" s="187"/>
      <c r="F467" s="188"/>
      <c r="G467" s="62"/>
      <c r="H467" s="63"/>
      <c r="I467" s="64"/>
      <c r="J467" s="65"/>
      <c r="K467" s="176"/>
      <c r="L467" s="131"/>
      <c r="M467" s="129"/>
      <c r="N467" s="129"/>
      <c r="O467" s="129"/>
      <c r="P467" s="129"/>
      <c r="Q467" s="129"/>
      <c r="R467" s="129"/>
      <c r="S467" s="129"/>
      <c r="T467" s="129"/>
      <c r="U467" s="129"/>
      <c r="V467" s="129"/>
      <c r="W467" s="129"/>
      <c r="X467" s="129"/>
      <c r="Y467" s="129"/>
      <c r="Z467" s="131"/>
      <c r="AA467" s="131"/>
      <c r="AB467" s="131"/>
      <c r="AC467" s="131"/>
      <c r="AD467" s="131"/>
      <c r="AE467" s="131"/>
      <c r="AF467" s="131"/>
      <c r="AG467" s="131"/>
      <c r="AH467" s="131"/>
      <c r="AI467" s="131"/>
      <c r="AJ467" s="131"/>
      <c r="AK467" s="131"/>
      <c r="AL467" s="131"/>
      <c r="AM467" s="131"/>
      <c r="AN467" s="131"/>
      <c r="AO467" s="131"/>
      <c r="AP467" s="131"/>
      <c r="AQ467" s="131"/>
      <c r="AR467" s="131"/>
      <c r="AS467" s="131"/>
      <c r="AT467" s="131"/>
      <c r="AU467" s="131"/>
      <c r="AV467" s="131"/>
      <c r="AW467" s="131"/>
      <c r="AX467" s="131"/>
    </row>
    <row r="468" spans="1:50" s="177" customFormat="1" ht="13.8" hidden="1" customHeight="1" x14ac:dyDescent="0.25">
      <c r="A468" s="131"/>
      <c r="B468" s="189"/>
      <c r="C468" s="190"/>
      <c r="D468" s="190"/>
      <c r="E468" s="190"/>
      <c r="F468" s="191"/>
      <c r="G468" s="66"/>
      <c r="H468" s="67"/>
      <c r="I468" s="63"/>
      <c r="J468" s="68"/>
      <c r="K468" s="176"/>
      <c r="L468" s="131"/>
      <c r="M468" s="129"/>
      <c r="N468" s="129"/>
      <c r="O468" s="129"/>
      <c r="P468" s="129"/>
      <c r="Q468" s="129"/>
      <c r="R468" s="129"/>
      <c r="S468" s="129"/>
      <c r="T468" s="129"/>
      <c r="U468" s="129"/>
      <c r="V468" s="129"/>
      <c r="W468" s="129"/>
      <c r="X468" s="129"/>
      <c r="Y468" s="129"/>
      <c r="Z468" s="131"/>
      <c r="AA468" s="131"/>
      <c r="AB468" s="131"/>
      <c r="AC468" s="131"/>
      <c r="AD468" s="131"/>
      <c r="AE468" s="131"/>
      <c r="AF468" s="131"/>
      <c r="AG468" s="131"/>
      <c r="AH468" s="131"/>
      <c r="AI468" s="131"/>
      <c r="AJ468" s="131"/>
      <c r="AK468" s="131"/>
      <c r="AL468" s="131"/>
      <c r="AM468" s="131"/>
      <c r="AN468" s="131"/>
      <c r="AO468" s="131"/>
      <c r="AP468" s="131"/>
      <c r="AQ468" s="131"/>
      <c r="AR468" s="131"/>
      <c r="AS468" s="131"/>
      <c r="AT468" s="131"/>
      <c r="AU468" s="131"/>
      <c r="AV468" s="131"/>
      <c r="AW468" s="131"/>
      <c r="AX468" s="131"/>
    </row>
    <row r="469" spans="1:50" s="177" customFormat="1" ht="13.8" hidden="1" customHeight="1" x14ac:dyDescent="0.25">
      <c r="A469" s="131"/>
      <c r="B469" s="189"/>
      <c r="C469" s="190"/>
      <c r="D469" s="190"/>
      <c r="E469" s="190"/>
      <c r="F469" s="191"/>
      <c r="G469" s="66"/>
      <c r="H469" s="67"/>
      <c r="I469" s="67"/>
      <c r="J469" s="68"/>
      <c r="K469" s="176"/>
      <c r="L469" s="131"/>
      <c r="M469" s="129"/>
      <c r="N469" s="129"/>
      <c r="O469" s="129"/>
      <c r="P469" s="129"/>
      <c r="Q469" s="129"/>
      <c r="R469" s="129"/>
      <c r="S469" s="129"/>
      <c r="T469" s="129"/>
      <c r="U469" s="129"/>
      <c r="V469" s="129"/>
      <c r="W469" s="129"/>
      <c r="X469" s="129"/>
      <c r="Y469" s="129"/>
      <c r="Z469" s="131"/>
      <c r="AA469" s="131"/>
      <c r="AB469" s="131"/>
      <c r="AC469" s="131"/>
      <c r="AD469" s="131"/>
      <c r="AE469" s="131"/>
      <c r="AF469" s="131"/>
      <c r="AG469" s="131"/>
      <c r="AH469" s="131"/>
      <c r="AI469" s="131"/>
      <c r="AJ469" s="131"/>
      <c r="AK469" s="131"/>
      <c r="AL469" s="131"/>
      <c r="AM469" s="131"/>
      <c r="AN469" s="131"/>
      <c r="AO469" s="131"/>
      <c r="AP469" s="131"/>
      <c r="AQ469" s="131"/>
      <c r="AR469" s="131"/>
      <c r="AS469" s="131"/>
      <c r="AT469" s="131"/>
      <c r="AU469" s="131"/>
      <c r="AV469" s="131"/>
      <c r="AW469" s="131"/>
      <c r="AX469" s="131"/>
    </row>
    <row r="470" spans="1:50" s="177" customFormat="1" ht="13.8" hidden="1" customHeight="1" thickBot="1" x14ac:dyDescent="0.3">
      <c r="A470" s="131"/>
      <c r="B470" s="192"/>
      <c r="C470" s="193"/>
      <c r="D470" s="193"/>
      <c r="E470" s="193"/>
      <c r="F470" s="194"/>
      <c r="G470" s="69"/>
      <c r="H470" s="70"/>
      <c r="I470" s="70"/>
      <c r="J470" s="71"/>
      <c r="K470" s="176"/>
      <c r="L470" s="131"/>
      <c r="M470" s="129"/>
      <c r="N470" s="129"/>
      <c r="O470" s="129"/>
      <c r="P470" s="129"/>
      <c r="Q470" s="129"/>
      <c r="R470" s="129"/>
      <c r="S470" s="129"/>
      <c r="T470" s="129"/>
      <c r="U470" s="129"/>
      <c r="V470" s="129"/>
      <c r="W470" s="129"/>
      <c r="X470" s="129"/>
      <c r="Y470" s="129"/>
      <c r="Z470" s="131"/>
      <c r="AA470" s="131"/>
      <c r="AB470" s="131"/>
      <c r="AC470" s="131"/>
      <c r="AD470" s="131"/>
      <c r="AE470" s="131"/>
      <c r="AF470" s="131"/>
      <c r="AG470" s="131"/>
      <c r="AH470" s="131"/>
      <c r="AI470" s="131"/>
      <c r="AJ470" s="131"/>
      <c r="AK470" s="131"/>
      <c r="AL470" s="131"/>
      <c r="AM470" s="131"/>
      <c r="AN470" s="131"/>
      <c r="AO470" s="131"/>
      <c r="AP470" s="131"/>
      <c r="AQ470" s="131"/>
      <c r="AR470" s="131"/>
      <c r="AS470" s="131"/>
      <c r="AT470" s="131"/>
      <c r="AU470" s="131"/>
      <c r="AV470" s="131"/>
      <c r="AW470" s="131"/>
      <c r="AX470" s="131"/>
    </row>
    <row r="471" spans="1:50" s="177" customFormat="1" ht="13.8" hidden="1" customHeight="1" x14ac:dyDescent="0.25">
      <c r="A471" s="131"/>
      <c r="B471" s="183">
        <f>B466+1</f>
        <v>93</v>
      </c>
      <c r="C471" s="184">
        <f>C466+F471</f>
        <v>-9610</v>
      </c>
      <c r="D471" s="57"/>
      <c r="E471" s="58"/>
      <c r="F471" s="185">
        <f>SUM(G472:G475)</f>
        <v>0</v>
      </c>
      <c r="G471" s="59"/>
      <c r="H471" s="60"/>
      <c r="I471" s="60"/>
      <c r="J471" s="61"/>
      <c r="K471" s="176"/>
      <c r="L471" s="131"/>
      <c r="M471" s="129"/>
      <c r="N471" s="129"/>
      <c r="O471" s="129"/>
      <c r="P471" s="129"/>
      <c r="Q471" s="129"/>
      <c r="R471" s="129"/>
      <c r="S471" s="129"/>
      <c r="T471" s="129"/>
      <c r="U471" s="129"/>
      <c r="V471" s="129"/>
      <c r="W471" s="129"/>
      <c r="X471" s="129"/>
      <c r="Y471" s="129"/>
      <c r="Z471" s="131"/>
      <c r="AA471" s="131"/>
      <c r="AB471" s="131"/>
      <c r="AC471" s="131"/>
      <c r="AD471" s="131"/>
      <c r="AE471" s="131"/>
      <c r="AF471" s="131"/>
      <c r="AG471" s="131"/>
      <c r="AH471" s="131"/>
      <c r="AI471" s="131"/>
      <c r="AJ471" s="131"/>
      <c r="AK471" s="131"/>
      <c r="AL471" s="131"/>
      <c r="AM471" s="131"/>
      <c r="AN471" s="131"/>
      <c r="AO471" s="131"/>
      <c r="AP471" s="131"/>
      <c r="AQ471" s="131"/>
      <c r="AR471" s="131"/>
      <c r="AS471" s="131"/>
      <c r="AT471" s="131"/>
      <c r="AU471" s="131"/>
      <c r="AV471" s="131"/>
      <c r="AW471" s="131"/>
      <c r="AX471" s="131"/>
    </row>
    <row r="472" spans="1:50" s="177" customFormat="1" ht="13.8" hidden="1" customHeight="1" x14ac:dyDescent="0.25">
      <c r="A472" s="131"/>
      <c r="B472" s="186"/>
      <c r="C472" s="187"/>
      <c r="D472" s="187"/>
      <c r="E472" s="187"/>
      <c r="F472" s="188"/>
      <c r="G472" s="62"/>
      <c r="H472" s="63"/>
      <c r="I472" s="64"/>
      <c r="J472" s="65"/>
      <c r="K472" s="176"/>
      <c r="L472" s="131"/>
      <c r="M472" s="129"/>
      <c r="N472" s="129"/>
      <c r="O472" s="129"/>
      <c r="P472" s="129"/>
      <c r="Q472" s="129"/>
      <c r="R472" s="129"/>
      <c r="S472" s="129"/>
      <c r="T472" s="129"/>
      <c r="U472" s="129"/>
      <c r="V472" s="129"/>
      <c r="W472" s="129"/>
      <c r="X472" s="129"/>
      <c r="Y472" s="129"/>
      <c r="Z472" s="131"/>
      <c r="AA472" s="131"/>
      <c r="AB472" s="131"/>
      <c r="AC472" s="131"/>
      <c r="AD472" s="131"/>
      <c r="AE472" s="131"/>
      <c r="AF472" s="131"/>
      <c r="AG472" s="131"/>
      <c r="AH472" s="131"/>
      <c r="AI472" s="131"/>
      <c r="AJ472" s="131"/>
      <c r="AK472" s="131"/>
      <c r="AL472" s="131"/>
      <c r="AM472" s="131"/>
      <c r="AN472" s="131"/>
      <c r="AO472" s="131"/>
      <c r="AP472" s="131"/>
      <c r="AQ472" s="131"/>
      <c r="AR472" s="131"/>
      <c r="AS472" s="131"/>
      <c r="AT472" s="131"/>
      <c r="AU472" s="131"/>
      <c r="AV472" s="131"/>
      <c r="AW472" s="131"/>
      <c r="AX472" s="131"/>
    </row>
    <row r="473" spans="1:50" s="177" customFormat="1" ht="13.8" hidden="1" customHeight="1" x14ac:dyDescent="0.25">
      <c r="A473" s="131"/>
      <c r="B473" s="189"/>
      <c r="C473" s="190"/>
      <c r="D473" s="190"/>
      <c r="E473" s="190"/>
      <c r="F473" s="191"/>
      <c r="G473" s="66"/>
      <c r="H473" s="67"/>
      <c r="I473" s="63"/>
      <c r="J473" s="68"/>
      <c r="K473" s="176"/>
      <c r="L473" s="131"/>
      <c r="M473" s="129"/>
      <c r="N473" s="129"/>
      <c r="O473" s="129"/>
      <c r="P473" s="129"/>
      <c r="Q473" s="129"/>
      <c r="R473" s="129"/>
      <c r="S473" s="129"/>
      <c r="T473" s="129"/>
      <c r="U473" s="129"/>
      <c r="V473" s="129"/>
      <c r="W473" s="129"/>
      <c r="X473" s="129"/>
      <c r="Y473" s="129"/>
      <c r="Z473" s="131"/>
      <c r="AA473" s="131"/>
      <c r="AB473" s="131"/>
      <c r="AC473" s="131"/>
      <c r="AD473" s="131"/>
      <c r="AE473" s="131"/>
      <c r="AF473" s="131"/>
      <c r="AG473" s="131"/>
      <c r="AH473" s="131"/>
      <c r="AI473" s="131"/>
      <c r="AJ473" s="131"/>
      <c r="AK473" s="131"/>
      <c r="AL473" s="131"/>
      <c r="AM473" s="131"/>
      <c r="AN473" s="131"/>
      <c r="AO473" s="131"/>
      <c r="AP473" s="131"/>
      <c r="AQ473" s="131"/>
      <c r="AR473" s="131"/>
      <c r="AS473" s="131"/>
      <c r="AT473" s="131"/>
      <c r="AU473" s="131"/>
      <c r="AV473" s="131"/>
      <c r="AW473" s="131"/>
      <c r="AX473" s="131"/>
    </row>
    <row r="474" spans="1:50" s="177" customFormat="1" ht="13.8" hidden="1" customHeight="1" x14ac:dyDescent="0.25">
      <c r="A474" s="131"/>
      <c r="B474" s="189"/>
      <c r="C474" s="190"/>
      <c r="D474" s="190"/>
      <c r="E474" s="190"/>
      <c r="F474" s="191"/>
      <c r="G474" s="66"/>
      <c r="H474" s="67"/>
      <c r="I474" s="67"/>
      <c r="J474" s="68"/>
      <c r="K474" s="176"/>
      <c r="L474" s="131"/>
      <c r="M474" s="129"/>
      <c r="N474" s="129"/>
      <c r="O474" s="129"/>
      <c r="P474" s="129"/>
      <c r="Q474" s="129"/>
      <c r="R474" s="129"/>
      <c r="S474" s="129"/>
      <c r="T474" s="129"/>
      <c r="U474" s="129"/>
      <c r="V474" s="129"/>
      <c r="W474" s="129"/>
      <c r="X474" s="129"/>
      <c r="Y474" s="129"/>
      <c r="Z474" s="131"/>
      <c r="AA474" s="131"/>
      <c r="AB474" s="131"/>
      <c r="AC474" s="131"/>
      <c r="AD474" s="131"/>
      <c r="AE474" s="131"/>
      <c r="AF474" s="131"/>
      <c r="AG474" s="131"/>
      <c r="AH474" s="131"/>
      <c r="AI474" s="131"/>
      <c r="AJ474" s="131"/>
      <c r="AK474" s="131"/>
      <c r="AL474" s="131"/>
      <c r="AM474" s="131"/>
      <c r="AN474" s="131"/>
      <c r="AO474" s="131"/>
      <c r="AP474" s="131"/>
      <c r="AQ474" s="131"/>
      <c r="AR474" s="131"/>
      <c r="AS474" s="131"/>
      <c r="AT474" s="131"/>
      <c r="AU474" s="131"/>
      <c r="AV474" s="131"/>
      <c r="AW474" s="131"/>
      <c r="AX474" s="131"/>
    </row>
    <row r="475" spans="1:50" s="177" customFormat="1" ht="13.8" hidden="1" customHeight="1" thickBot="1" x14ac:dyDescent="0.3">
      <c r="A475" s="131"/>
      <c r="B475" s="192"/>
      <c r="C475" s="193"/>
      <c r="D475" s="193"/>
      <c r="E475" s="193"/>
      <c r="F475" s="194"/>
      <c r="G475" s="69"/>
      <c r="H475" s="70"/>
      <c r="I475" s="70"/>
      <c r="J475" s="71"/>
      <c r="K475" s="176"/>
      <c r="L475" s="131"/>
      <c r="M475" s="129"/>
      <c r="N475" s="129"/>
      <c r="O475" s="129"/>
      <c r="P475" s="129"/>
      <c r="Q475" s="129"/>
      <c r="R475" s="129"/>
      <c r="S475" s="129"/>
      <c r="T475" s="129"/>
      <c r="U475" s="129"/>
      <c r="V475" s="129"/>
      <c r="W475" s="129"/>
      <c r="X475" s="129"/>
      <c r="Y475" s="129"/>
      <c r="Z475" s="131"/>
      <c r="AA475" s="131"/>
      <c r="AB475" s="131"/>
      <c r="AC475" s="131"/>
      <c r="AD475" s="131"/>
      <c r="AE475" s="131"/>
      <c r="AF475" s="131"/>
      <c r="AG475" s="131"/>
      <c r="AH475" s="131"/>
      <c r="AI475" s="131"/>
      <c r="AJ475" s="131"/>
      <c r="AK475" s="131"/>
      <c r="AL475" s="131"/>
      <c r="AM475" s="131"/>
      <c r="AN475" s="131"/>
      <c r="AO475" s="131"/>
      <c r="AP475" s="131"/>
      <c r="AQ475" s="131"/>
      <c r="AR475" s="131"/>
      <c r="AS475" s="131"/>
      <c r="AT475" s="131"/>
      <c r="AU475" s="131"/>
      <c r="AV475" s="131"/>
      <c r="AW475" s="131"/>
      <c r="AX475" s="131"/>
    </row>
    <row r="476" spans="1:50" s="177" customFormat="1" ht="13.8" hidden="1" customHeight="1" x14ac:dyDescent="0.25">
      <c r="A476" s="131"/>
      <c r="B476" s="183">
        <f>B471+1</f>
        <v>94</v>
      </c>
      <c r="C476" s="184">
        <f>C471+F476</f>
        <v>-9610</v>
      </c>
      <c r="D476" s="57"/>
      <c r="E476" s="58"/>
      <c r="F476" s="185">
        <f>SUM(G477:G480)</f>
        <v>0</v>
      </c>
      <c r="G476" s="59"/>
      <c r="H476" s="60"/>
      <c r="I476" s="60"/>
      <c r="J476" s="61"/>
      <c r="K476" s="176"/>
      <c r="L476" s="131"/>
      <c r="M476" s="129"/>
      <c r="N476" s="129"/>
      <c r="O476" s="129"/>
      <c r="P476" s="129"/>
      <c r="Q476" s="129"/>
      <c r="R476" s="129"/>
      <c r="S476" s="129"/>
      <c r="T476" s="129"/>
      <c r="U476" s="129"/>
      <c r="V476" s="129"/>
      <c r="W476" s="129"/>
      <c r="X476" s="129"/>
      <c r="Y476" s="129"/>
      <c r="Z476" s="131"/>
      <c r="AA476" s="131"/>
      <c r="AB476" s="131"/>
      <c r="AC476" s="131"/>
      <c r="AD476" s="131"/>
      <c r="AE476" s="131"/>
      <c r="AF476" s="131"/>
      <c r="AG476" s="131"/>
      <c r="AH476" s="131"/>
      <c r="AI476" s="131"/>
      <c r="AJ476" s="131"/>
      <c r="AK476" s="131"/>
      <c r="AL476" s="131"/>
      <c r="AM476" s="131"/>
      <c r="AN476" s="131"/>
      <c r="AO476" s="131"/>
      <c r="AP476" s="131"/>
      <c r="AQ476" s="131"/>
      <c r="AR476" s="131"/>
      <c r="AS476" s="131"/>
      <c r="AT476" s="131"/>
      <c r="AU476" s="131"/>
      <c r="AV476" s="131"/>
      <c r="AW476" s="131"/>
      <c r="AX476" s="131"/>
    </row>
    <row r="477" spans="1:50" s="177" customFormat="1" ht="13.8" hidden="1" customHeight="1" x14ac:dyDescent="0.25">
      <c r="A477" s="131"/>
      <c r="B477" s="186"/>
      <c r="C477" s="187"/>
      <c r="D477" s="187"/>
      <c r="E477" s="187"/>
      <c r="F477" s="188"/>
      <c r="G477" s="62"/>
      <c r="H477" s="63"/>
      <c r="I477" s="64"/>
      <c r="J477" s="65"/>
      <c r="K477" s="176"/>
      <c r="L477" s="131"/>
      <c r="M477" s="129"/>
      <c r="N477" s="129"/>
      <c r="O477" s="129"/>
      <c r="P477" s="129"/>
      <c r="Q477" s="129"/>
      <c r="R477" s="129"/>
      <c r="S477" s="129"/>
      <c r="T477" s="129"/>
      <c r="U477" s="129"/>
      <c r="V477" s="129"/>
      <c r="W477" s="129"/>
      <c r="X477" s="129"/>
      <c r="Y477" s="129"/>
      <c r="Z477" s="131"/>
      <c r="AA477" s="131"/>
      <c r="AB477" s="131"/>
      <c r="AC477" s="131"/>
      <c r="AD477" s="131"/>
      <c r="AE477" s="131"/>
      <c r="AF477" s="131"/>
      <c r="AG477" s="131"/>
      <c r="AH477" s="131"/>
      <c r="AI477" s="131"/>
      <c r="AJ477" s="131"/>
      <c r="AK477" s="131"/>
      <c r="AL477" s="131"/>
      <c r="AM477" s="131"/>
      <c r="AN477" s="131"/>
      <c r="AO477" s="131"/>
      <c r="AP477" s="131"/>
      <c r="AQ477" s="131"/>
      <c r="AR477" s="131"/>
      <c r="AS477" s="131"/>
      <c r="AT477" s="131"/>
      <c r="AU477" s="131"/>
      <c r="AV477" s="131"/>
      <c r="AW477" s="131"/>
      <c r="AX477" s="131"/>
    </row>
    <row r="478" spans="1:50" s="177" customFormat="1" ht="13.8" hidden="1" customHeight="1" x14ac:dyDescent="0.25">
      <c r="A478" s="131"/>
      <c r="B478" s="189"/>
      <c r="C478" s="190"/>
      <c r="D478" s="190"/>
      <c r="E478" s="190"/>
      <c r="F478" s="191"/>
      <c r="G478" s="66"/>
      <c r="H478" s="67"/>
      <c r="I478" s="63"/>
      <c r="J478" s="68"/>
      <c r="K478" s="176"/>
      <c r="L478" s="131"/>
      <c r="M478" s="129"/>
      <c r="N478" s="129"/>
      <c r="O478" s="129"/>
      <c r="P478" s="129"/>
      <c r="Q478" s="129"/>
      <c r="R478" s="129"/>
      <c r="S478" s="129"/>
      <c r="T478" s="129"/>
      <c r="U478" s="129"/>
      <c r="V478" s="129"/>
      <c r="W478" s="129"/>
      <c r="X478" s="129"/>
      <c r="Y478" s="129"/>
      <c r="Z478" s="131"/>
      <c r="AA478" s="131"/>
      <c r="AB478" s="131"/>
      <c r="AC478" s="131"/>
      <c r="AD478" s="131"/>
      <c r="AE478" s="131"/>
      <c r="AF478" s="131"/>
      <c r="AG478" s="131"/>
      <c r="AH478" s="131"/>
      <c r="AI478" s="131"/>
      <c r="AJ478" s="131"/>
      <c r="AK478" s="131"/>
      <c r="AL478" s="131"/>
      <c r="AM478" s="131"/>
      <c r="AN478" s="131"/>
      <c r="AO478" s="131"/>
      <c r="AP478" s="131"/>
      <c r="AQ478" s="131"/>
      <c r="AR478" s="131"/>
      <c r="AS478" s="131"/>
      <c r="AT478" s="131"/>
      <c r="AU478" s="131"/>
      <c r="AV478" s="131"/>
      <c r="AW478" s="131"/>
      <c r="AX478" s="131"/>
    </row>
    <row r="479" spans="1:50" s="177" customFormat="1" ht="13.8" hidden="1" customHeight="1" x14ac:dyDescent="0.25">
      <c r="A479" s="131"/>
      <c r="B479" s="189"/>
      <c r="C479" s="190"/>
      <c r="D479" s="190"/>
      <c r="E479" s="190"/>
      <c r="F479" s="191"/>
      <c r="G479" s="66"/>
      <c r="H479" s="67"/>
      <c r="I479" s="67"/>
      <c r="J479" s="68"/>
      <c r="K479" s="176"/>
      <c r="L479" s="131"/>
      <c r="M479" s="129"/>
      <c r="N479" s="129"/>
      <c r="O479" s="129"/>
      <c r="P479" s="129"/>
      <c r="Q479" s="129"/>
      <c r="R479" s="129"/>
      <c r="S479" s="129"/>
      <c r="T479" s="129"/>
      <c r="U479" s="129"/>
      <c r="V479" s="129"/>
      <c r="W479" s="129"/>
      <c r="X479" s="129"/>
      <c r="Y479" s="129"/>
      <c r="Z479" s="131"/>
      <c r="AA479" s="131"/>
      <c r="AB479" s="131"/>
      <c r="AC479" s="131"/>
      <c r="AD479" s="131"/>
      <c r="AE479" s="131"/>
      <c r="AF479" s="131"/>
      <c r="AG479" s="131"/>
      <c r="AH479" s="131"/>
      <c r="AI479" s="131"/>
      <c r="AJ479" s="131"/>
      <c r="AK479" s="131"/>
      <c r="AL479" s="131"/>
      <c r="AM479" s="131"/>
      <c r="AN479" s="131"/>
      <c r="AO479" s="131"/>
      <c r="AP479" s="131"/>
      <c r="AQ479" s="131"/>
      <c r="AR479" s="131"/>
      <c r="AS479" s="131"/>
      <c r="AT479" s="131"/>
      <c r="AU479" s="131"/>
      <c r="AV479" s="131"/>
      <c r="AW479" s="131"/>
      <c r="AX479" s="131"/>
    </row>
    <row r="480" spans="1:50" s="177" customFormat="1" ht="13.8" hidden="1" customHeight="1" thickBot="1" x14ac:dyDescent="0.3">
      <c r="A480" s="131"/>
      <c r="B480" s="192"/>
      <c r="C480" s="193"/>
      <c r="D480" s="193"/>
      <c r="E480" s="193"/>
      <c r="F480" s="194"/>
      <c r="G480" s="69"/>
      <c r="H480" s="70"/>
      <c r="I480" s="70"/>
      <c r="J480" s="71"/>
      <c r="K480" s="176"/>
      <c r="L480" s="131"/>
      <c r="M480" s="129"/>
      <c r="N480" s="129"/>
      <c r="O480" s="129"/>
      <c r="P480" s="129"/>
      <c r="Q480" s="129"/>
      <c r="R480" s="129"/>
      <c r="S480" s="129"/>
      <c r="T480" s="129"/>
      <c r="U480" s="129"/>
      <c r="V480" s="129"/>
      <c r="W480" s="129"/>
      <c r="X480" s="129"/>
      <c r="Y480" s="129"/>
      <c r="Z480" s="131"/>
      <c r="AA480" s="131"/>
      <c r="AB480" s="131"/>
      <c r="AC480" s="131"/>
      <c r="AD480" s="131"/>
      <c r="AE480" s="131"/>
      <c r="AF480" s="131"/>
      <c r="AG480" s="131"/>
      <c r="AH480" s="131"/>
      <c r="AI480" s="131"/>
      <c r="AJ480" s="131"/>
      <c r="AK480" s="131"/>
      <c r="AL480" s="131"/>
      <c r="AM480" s="131"/>
      <c r="AN480" s="131"/>
      <c r="AO480" s="131"/>
      <c r="AP480" s="131"/>
      <c r="AQ480" s="131"/>
      <c r="AR480" s="131"/>
      <c r="AS480" s="131"/>
      <c r="AT480" s="131"/>
      <c r="AU480" s="131"/>
      <c r="AV480" s="131"/>
      <c r="AW480" s="131"/>
      <c r="AX480" s="131"/>
    </row>
    <row r="481" spans="1:50" s="177" customFormat="1" ht="13.8" hidden="1" customHeight="1" x14ac:dyDescent="0.25">
      <c r="A481" s="131"/>
      <c r="B481" s="183">
        <f>B476+1</f>
        <v>95</v>
      </c>
      <c r="C481" s="184">
        <f>C476+F481</f>
        <v>-9610</v>
      </c>
      <c r="D481" s="57"/>
      <c r="E481" s="58"/>
      <c r="F481" s="185">
        <f>SUM(G482:G485)</f>
        <v>0</v>
      </c>
      <c r="G481" s="72"/>
      <c r="H481" s="60"/>
      <c r="I481" s="60"/>
      <c r="J481" s="61"/>
      <c r="K481" s="176"/>
      <c r="L481" s="131"/>
      <c r="M481" s="129"/>
      <c r="N481" s="129"/>
      <c r="O481" s="129"/>
      <c r="P481" s="129"/>
      <c r="Q481" s="129"/>
      <c r="R481" s="129"/>
      <c r="S481" s="129"/>
      <c r="T481" s="129"/>
      <c r="U481" s="129"/>
      <c r="V481" s="129"/>
      <c r="W481" s="129"/>
      <c r="X481" s="129"/>
      <c r="Y481" s="129"/>
      <c r="Z481" s="131"/>
      <c r="AA481" s="131"/>
      <c r="AB481" s="131"/>
      <c r="AC481" s="131"/>
      <c r="AD481" s="131"/>
      <c r="AE481" s="131"/>
      <c r="AF481" s="131"/>
      <c r="AG481" s="131"/>
      <c r="AH481" s="131"/>
      <c r="AI481" s="131"/>
      <c r="AJ481" s="131"/>
      <c r="AK481" s="131"/>
      <c r="AL481" s="131"/>
      <c r="AM481" s="131"/>
      <c r="AN481" s="131"/>
      <c r="AO481" s="131"/>
      <c r="AP481" s="131"/>
      <c r="AQ481" s="131"/>
      <c r="AR481" s="131"/>
      <c r="AS481" s="131"/>
      <c r="AT481" s="131"/>
      <c r="AU481" s="131"/>
      <c r="AV481" s="131"/>
      <c r="AW481" s="131"/>
      <c r="AX481" s="131"/>
    </row>
    <row r="482" spans="1:50" s="177" customFormat="1" ht="13.8" hidden="1" customHeight="1" x14ac:dyDescent="0.25">
      <c r="A482" s="131"/>
      <c r="B482" s="186"/>
      <c r="C482" s="187"/>
      <c r="D482" s="187"/>
      <c r="E482" s="187"/>
      <c r="F482" s="188"/>
      <c r="G482" s="62"/>
      <c r="H482" s="63"/>
      <c r="I482" s="64"/>
      <c r="J482" s="65"/>
      <c r="K482" s="176"/>
      <c r="L482" s="131"/>
      <c r="M482" s="129"/>
      <c r="N482" s="129"/>
      <c r="O482" s="129"/>
      <c r="P482" s="129"/>
      <c r="Q482" s="129"/>
      <c r="R482" s="129"/>
      <c r="S482" s="129"/>
      <c r="T482" s="129"/>
      <c r="U482" s="129"/>
      <c r="V482" s="129"/>
      <c r="W482" s="129"/>
      <c r="X482" s="129"/>
      <c r="Y482" s="129"/>
      <c r="Z482" s="131"/>
      <c r="AA482" s="131"/>
      <c r="AB482" s="131"/>
      <c r="AC482" s="131"/>
      <c r="AD482" s="131"/>
      <c r="AE482" s="131"/>
      <c r="AF482" s="131"/>
      <c r="AG482" s="131"/>
      <c r="AH482" s="131"/>
      <c r="AI482" s="131"/>
      <c r="AJ482" s="131"/>
      <c r="AK482" s="131"/>
      <c r="AL482" s="131"/>
      <c r="AM482" s="131"/>
      <c r="AN482" s="131"/>
      <c r="AO482" s="131"/>
      <c r="AP482" s="131"/>
      <c r="AQ482" s="131"/>
      <c r="AR482" s="131"/>
      <c r="AS482" s="131"/>
      <c r="AT482" s="131"/>
      <c r="AU482" s="131"/>
      <c r="AV482" s="131"/>
      <c r="AW482" s="131"/>
      <c r="AX482" s="131"/>
    </row>
    <row r="483" spans="1:50" s="177" customFormat="1" ht="13.8" hidden="1" customHeight="1" x14ac:dyDescent="0.25">
      <c r="A483" s="131"/>
      <c r="B483" s="189"/>
      <c r="C483" s="190"/>
      <c r="D483" s="190"/>
      <c r="E483" s="190"/>
      <c r="F483" s="191"/>
      <c r="G483" s="66"/>
      <c r="H483" s="67"/>
      <c r="I483" s="63"/>
      <c r="J483" s="68"/>
      <c r="K483" s="176"/>
      <c r="L483" s="131"/>
      <c r="M483" s="129"/>
      <c r="N483" s="129"/>
      <c r="O483" s="129"/>
      <c r="P483" s="129"/>
      <c r="Q483" s="129"/>
      <c r="R483" s="129"/>
      <c r="S483" s="129"/>
      <c r="T483" s="129"/>
      <c r="U483" s="129"/>
      <c r="V483" s="129"/>
      <c r="W483" s="129"/>
      <c r="X483" s="129"/>
      <c r="Y483" s="129"/>
      <c r="Z483" s="131"/>
      <c r="AA483" s="131"/>
      <c r="AB483" s="131"/>
      <c r="AC483" s="131"/>
      <c r="AD483" s="131"/>
      <c r="AE483" s="131"/>
      <c r="AF483" s="131"/>
      <c r="AG483" s="131"/>
      <c r="AH483" s="131"/>
      <c r="AI483" s="131"/>
      <c r="AJ483" s="131"/>
      <c r="AK483" s="131"/>
      <c r="AL483" s="131"/>
      <c r="AM483" s="131"/>
      <c r="AN483" s="131"/>
      <c r="AO483" s="131"/>
      <c r="AP483" s="131"/>
      <c r="AQ483" s="131"/>
      <c r="AR483" s="131"/>
      <c r="AS483" s="131"/>
      <c r="AT483" s="131"/>
      <c r="AU483" s="131"/>
      <c r="AV483" s="131"/>
      <c r="AW483" s="131"/>
      <c r="AX483" s="131"/>
    </row>
    <row r="484" spans="1:50" s="177" customFormat="1" ht="13.8" hidden="1" customHeight="1" x14ac:dyDescent="0.25">
      <c r="A484" s="131"/>
      <c r="B484" s="189"/>
      <c r="C484" s="190"/>
      <c r="D484" s="190"/>
      <c r="E484" s="190"/>
      <c r="F484" s="191"/>
      <c r="G484" s="66"/>
      <c r="H484" s="67"/>
      <c r="I484" s="67"/>
      <c r="J484" s="68"/>
      <c r="K484" s="176"/>
      <c r="L484" s="131"/>
      <c r="M484" s="129"/>
      <c r="N484" s="129"/>
      <c r="O484" s="129"/>
      <c r="P484" s="129"/>
      <c r="Q484" s="129"/>
      <c r="R484" s="129"/>
      <c r="S484" s="129"/>
      <c r="T484" s="129"/>
      <c r="U484" s="129"/>
      <c r="V484" s="129"/>
      <c r="W484" s="129"/>
      <c r="X484" s="129"/>
      <c r="Y484" s="129"/>
      <c r="Z484" s="131"/>
      <c r="AA484" s="131"/>
      <c r="AB484" s="131"/>
      <c r="AC484" s="131"/>
      <c r="AD484" s="131"/>
      <c r="AE484" s="131"/>
      <c r="AF484" s="131"/>
      <c r="AG484" s="131"/>
      <c r="AH484" s="131"/>
      <c r="AI484" s="131"/>
      <c r="AJ484" s="131"/>
      <c r="AK484" s="131"/>
      <c r="AL484" s="131"/>
      <c r="AM484" s="131"/>
      <c r="AN484" s="131"/>
      <c r="AO484" s="131"/>
      <c r="AP484" s="131"/>
      <c r="AQ484" s="131"/>
      <c r="AR484" s="131"/>
      <c r="AS484" s="131"/>
      <c r="AT484" s="131"/>
      <c r="AU484" s="131"/>
      <c r="AV484" s="131"/>
      <c r="AW484" s="131"/>
      <c r="AX484" s="131"/>
    </row>
    <row r="485" spans="1:50" s="177" customFormat="1" ht="13.8" hidden="1" customHeight="1" thickBot="1" x14ac:dyDescent="0.3">
      <c r="A485" s="131"/>
      <c r="B485" s="192"/>
      <c r="C485" s="193"/>
      <c r="D485" s="193"/>
      <c r="E485" s="193"/>
      <c r="F485" s="194"/>
      <c r="G485" s="69"/>
      <c r="H485" s="70"/>
      <c r="I485" s="70"/>
      <c r="J485" s="71"/>
      <c r="K485" s="176"/>
      <c r="L485" s="131"/>
      <c r="M485" s="129"/>
      <c r="N485" s="129"/>
      <c r="O485" s="129"/>
      <c r="P485" s="129"/>
      <c r="Q485" s="129"/>
      <c r="R485" s="129"/>
      <c r="S485" s="129"/>
      <c r="T485" s="129"/>
      <c r="U485" s="129"/>
      <c r="V485" s="129"/>
      <c r="W485" s="129"/>
      <c r="X485" s="129"/>
      <c r="Y485" s="129"/>
      <c r="Z485" s="131"/>
      <c r="AA485" s="131"/>
      <c r="AB485" s="131"/>
      <c r="AC485" s="131"/>
      <c r="AD485" s="131"/>
      <c r="AE485" s="131"/>
      <c r="AF485" s="131"/>
      <c r="AG485" s="131"/>
      <c r="AH485" s="131"/>
      <c r="AI485" s="131"/>
      <c r="AJ485" s="131"/>
      <c r="AK485" s="131"/>
      <c r="AL485" s="131"/>
      <c r="AM485" s="131"/>
      <c r="AN485" s="131"/>
      <c r="AO485" s="131"/>
      <c r="AP485" s="131"/>
      <c r="AQ485" s="131"/>
      <c r="AR485" s="131"/>
      <c r="AS485" s="131"/>
      <c r="AT485" s="131"/>
      <c r="AU485" s="131"/>
      <c r="AV485" s="131"/>
      <c r="AW485" s="131"/>
      <c r="AX485" s="131"/>
    </row>
    <row r="486" spans="1:50" s="177" customFormat="1" ht="13.8" hidden="1" customHeight="1" x14ac:dyDescent="0.25">
      <c r="A486" s="131"/>
      <c r="B486" s="183">
        <f>B481+1</f>
        <v>96</v>
      </c>
      <c r="C486" s="184">
        <f>C481+F486</f>
        <v>-9610</v>
      </c>
      <c r="D486" s="57"/>
      <c r="E486" s="58"/>
      <c r="F486" s="185">
        <f>SUM(G487:G490)</f>
        <v>0</v>
      </c>
      <c r="G486" s="72"/>
      <c r="H486" s="60"/>
      <c r="I486" s="60"/>
      <c r="J486" s="61"/>
      <c r="K486" s="176"/>
      <c r="L486" s="131"/>
      <c r="M486" s="129"/>
      <c r="N486" s="129"/>
      <c r="O486" s="129"/>
      <c r="P486" s="129"/>
      <c r="Q486" s="129"/>
      <c r="R486" s="129"/>
      <c r="S486" s="129"/>
      <c r="T486" s="129"/>
      <c r="U486" s="129"/>
      <c r="V486" s="129"/>
      <c r="W486" s="129"/>
      <c r="X486" s="129"/>
      <c r="Y486" s="129"/>
      <c r="Z486" s="131"/>
      <c r="AA486" s="131"/>
      <c r="AB486" s="131"/>
      <c r="AC486" s="131"/>
      <c r="AD486" s="131"/>
      <c r="AE486" s="131"/>
      <c r="AF486" s="131"/>
      <c r="AG486" s="131"/>
      <c r="AH486" s="131"/>
      <c r="AI486" s="131"/>
      <c r="AJ486" s="131"/>
      <c r="AK486" s="131"/>
      <c r="AL486" s="131"/>
      <c r="AM486" s="131"/>
      <c r="AN486" s="131"/>
      <c r="AO486" s="131"/>
      <c r="AP486" s="131"/>
      <c r="AQ486" s="131"/>
      <c r="AR486" s="131"/>
      <c r="AS486" s="131"/>
      <c r="AT486" s="131"/>
      <c r="AU486" s="131"/>
      <c r="AV486" s="131"/>
      <c r="AW486" s="131"/>
      <c r="AX486" s="131"/>
    </row>
    <row r="487" spans="1:50" s="177" customFormat="1" ht="13.8" hidden="1" customHeight="1" x14ac:dyDescent="0.25">
      <c r="A487" s="131"/>
      <c r="B487" s="186"/>
      <c r="C487" s="187"/>
      <c r="D487" s="187"/>
      <c r="E487" s="187"/>
      <c r="F487" s="188"/>
      <c r="G487" s="62"/>
      <c r="H487" s="63"/>
      <c r="I487" s="64"/>
      <c r="J487" s="65"/>
      <c r="K487" s="176"/>
      <c r="L487" s="131"/>
      <c r="M487" s="129"/>
      <c r="N487" s="129"/>
      <c r="O487" s="129"/>
      <c r="P487" s="129"/>
      <c r="Q487" s="129"/>
      <c r="R487" s="129"/>
      <c r="S487" s="129"/>
      <c r="T487" s="129"/>
      <c r="U487" s="129"/>
      <c r="V487" s="129"/>
      <c r="W487" s="129"/>
      <c r="X487" s="129"/>
      <c r="Y487" s="129"/>
      <c r="Z487" s="131"/>
      <c r="AA487" s="131"/>
      <c r="AB487" s="131"/>
      <c r="AC487" s="131"/>
      <c r="AD487" s="131"/>
      <c r="AE487" s="131"/>
      <c r="AF487" s="131"/>
      <c r="AG487" s="131"/>
      <c r="AH487" s="131"/>
      <c r="AI487" s="131"/>
      <c r="AJ487" s="131"/>
      <c r="AK487" s="131"/>
      <c r="AL487" s="131"/>
      <c r="AM487" s="131"/>
      <c r="AN487" s="131"/>
      <c r="AO487" s="131"/>
      <c r="AP487" s="131"/>
      <c r="AQ487" s="131"/>
      <c r="AR487" s="131"/>
      <c r="AS487" s="131"/>
      <c r="AT487" s="131"/>
      <c r="AU487" s="131"/>
      <c r="AV487" s="131"/>
      <c r="AW487" s="131"/>
      <c r="AX487" s="131"/>
    </row>
    <row r="488" spans="1:50" s="177" customFormat="1" ht="13.8" hidden="1" customHeight="1" x14ac:dyDescent="0.25">
      <c r="A488" s="131"/>
      <c r="B488" s="189"/>
      <c r="C488" s="190"/>
      <c r="D488" s="190"/>
      <c r="E488" s="190"/>
      <c r="F488" s="191"/>
      <c r="G488" s="66"/>
      <c r="H488" s="67"/>
      <c r="I488" s="63"/>
      <c r="J488" s="68"/>
      <c r="K488" s="176"/>
      <c r="L488" s="131"/>
      <c r="M488" s="129"/>
      <c r="N488" s="129"/>
      <c r="O488" s="129"/>
      <c r="P488" s="129"/>
      <c r="Q488" s="129"/>
      <c r="R488" s="129"/>
      <c r="S488" s="129"/>
      <c r="T488" s="129"/>
      <c r="U488" s="129"/>
      <c r="V488" s="129"/>
      <c r="W488" s="129"/>
      <c r="X488" s="129"/>
      <c r="Y488" s="129"/>
      <c r="Z488" s="131"/>
      <c r="AA488" s="131"/>
      <c r="AB488" s="131"/>
      <c r="AC488" s="131"/>
      <c r="AD488" s="131"/>
      <c r="AE488" s="131"/>
      <c r="AF488" s="131"/>
      <c r="AG488" s="131"/>
      <c r="AH488" s="131"/>
      <c r="AI488" s="131"/>
      <c r="AJ488" s="131"/>
      <c r="AK488" s="131"/>
      <c r="AL488" s="131"/>
      <c r="AM488" s="131"/>
      <c r="AN488" s="131"/>
      <c r="AO488" s="131"/>
      <c r="AP488" s="131"/>
      <c r="AQ488" s="131"/>
      <c r="AR488" s="131"/>
      <c r="AS488" s="131"/>
      <c r="AT488" s="131"/>
      <c r="AU488" s="131"/>
      <c r="AV488" s="131"/>
      <c r="AW488" s="131"/>
      <c r="AX488" s="131"/>
    </row>
    <row r="489" spans="1:50" s="177" customFormat="1" ht="13.8" hidden="1" customHeight="1" x14ac:dyDescent="0.25">
      <c r="A489" s="131"/>
      <c r="B489" s="189"/>
      <c r="C489" s="190"/>
      <c r="D489" s="190"/>
      <c r="E489" s="190"/>
      <c r="F489" s="191"/>
      <c r="G489" s="66"/>
      <c r="H489" s="67"/>
      <c r="I489" s="67"/>
      <c r="J489" s="68"/>
      <c r="K489" s="176"/>
      <c r="L489" s="131"/>
      <c r="M489" s="129"/>
      <c r="N489" s="129"/>
      <c r="O489" s="129"/>
      <c r="P489" s="129"/>
      <c r="Q489" s="129"/>
      <c r="R489" s="129"/>
      <c r="S489" s="129"/>
      <c r="T489" s="129"/>
      <c r="U489" s="129"/>
      <c r="V489" s="129"/>
      <c r="W489" s="129"/>
      <c r="X489" s="129"/>
      <c r="Y489" s="129"/>
      <c r="Z489" s="131"/>
      <c r="AA489" s="131"/>
      <c r="AB489" s="131"/>
      <c r="AC489" s="131"/>
      <c r="AD489" s="131"/>
      <c r="AE489" s="131"/>
      <c r="AF489" s="131"/>
      <c r="AG489" s="131"/>
      <c r="AH489" s="131"/>
      <c r="AI489" s="131"/>
      <c r="AJ489" s="131"/>
      <c r="AK489" s="131"/>
      <c r="AL489" s="131"/>
      <c r="AM489" s="131"/>
      <c r="AN489" s="131"/>
      <c r="AO489" s="131"/>
      <c r="AP489" s="131"/>
      <c r="AQ489" s="131"/>
      <c r="AR489" s="131"/>
      <c r="AS489" s="131"/>
      <c r="AT489" s="131"/>
      <c r="AU489" s="131"/>
      <c r="AV489" s="131"/>
      <c r="AW489" s="131"/>
      <c r="AX489" s="131"/>
    </row>
    <row r="490" spans="1:50" s="177" customFormat="1" ht="13.8" hidden="1" customHeight="1" thickBot="1" x14ac:dyDescent="0.3">
      <c r="A490" s="131"/>
      <c r="B490" s="192"/>
      <c r="C490" s="193"/>
      <c r="D490" s="193"/>
      <c r="E490" s="193"/>
      <c r="F490" s="194"/>
      <c r="G490" s="69"/>
      <c r="H490" s="70"/>
      <c r="I490" s="70"/>
      <c r="J490" s="71"/>
      <c r="K490" s="176"/>
      <c r="L490" s="131"/>
      <c r="M490" s="129"/>
      <c r="N490" s="129"/>
      <c r="O490" s="129"/>
      <c r="P490" s="129"/>
      <c r="Q490" s="129"/>
      <c r="R490" s="129"/>
      <c r="S490" s="129"/>
      <c r="T490" s="129"/>
      <c r="U490" s="129"/>
      <c r="V490" s="129"/>
      <c r="W490" s="129"/>
      <c r="X490" s="129"/>
      <c r="Y490" s="129"/>
      <c r="Z490" s="131"/>
      <c r="AA490" s="131"/>
      <c r="AB490" s="131"/>
      <c r="AC490" s="131"/>
      <c r="AD490" s="131"/>
      <c r="AE490" s="131"/>
      <c r="AF490" s="131"/>
      <c r="AG490" s="131"/>
      <c r="AH490" s="131"/>
      <c r="AI490" s="131"/>
      <c r="AJ490" s="131"/>
      <c r="AK490" s="131"/>
      <c r="AL490" s="131"/>
      <c r="AM490" s="131"/>
      <c r="AN490" s="131"/>
      <c r="AO490" s="131"/>
      <c r="AP490" s="131"/>
      <c r="AQ490" s="131"/>
      <c r="AR490" s="131"/>
      <c r="AS490" s="131"/>
      <c r="AT490" s="131"/>
      <c r="AU490" s="131"/>
      <c r="AV490" s="131"/>
      <c r="AW490" s="131"/>
      <c r="AX490" s="131"/>
    </row>
    <row r="491" spans="1:50" s="177" customFormat="1" ht="13.8" hidden="1" customHeight="1" x14ac:dyDescent="0.25">
      <c r="A491" s="131"/>
      <c r="B491" s="183">
        <f>B486+1</f>
        <v>97</v>
      </c>
      <c r="C491" s="184">
        <f>C486+F491</f>
        <v>-9610</v>
      </c>
      <c r="D491" s="57"/>
      <c r="E491" s="58"/>
      <c r="F491" s="185">
        <f>SUM(G492:G495)</f>
        <v>0</v>
      </c>
      <c r="G491" s="72"/>
      <c r="H491" s="60"/>
      <c r="I491" s="60"/>
      <c r="J491" s="61"/>
      <c r="K491" s="176"/>
      <c r="L491" s="131"/>
      <c r="M491" s="129"/>
      <c r="N491" s="129"/>
      <c r="O491" s="129"/>
      <c r="P491" s="129"/>
      <c r="Q491" s="129"/>
      <c r="R491" s="129"/>
      <c r="S491" s="129"/>
      <c r="T491" s="129"/>
      <c r="U491" s="129"/>
      <c r="V491" s="129"/>
      <c r="W491" s="129"/>
      <c r="X491" s="129"/>
      <c r="Y491" s="129"/>
      <c r="Z491" s="131"/>
      <c r="AA491" s="131"/>
      <c r="AB491" s="131"/>
      <c r="AC491" s="131"/>
      <c r="AD491" s="131"/>
      <c r="AE491" s="131"/>
      <c r="AF491" s="131"/>
      <c r="AG491" s="131"/>
      <c r="AH491" s="131"/>
      <c r="AI491" s="131"/>
      <c r="AJ491" s="131"/>
      <c r="AK491" s="131"/>
      <c r="AL491" s="131"/>
      <c r="AM491" s="131"/>
      <c r="AN491" s="131"/>
      <c r="AO491" s="131"/>
      <c r="AP491" s="131"/>
      <c r="AQ491" s="131"/>
      <c r="AR491" s="131"/>
      <c r="AS491" s="131"/>
      <c r="AT491" s="131"/>
      <c r="AU491" s="131"/>
      <c r="AV491" s="131"/>
      <c r="AW491" s="131"/>
      <c r="AX491" s="131"/>
    </row>
    <row r="492" spans="1:50" s="177" customFormat="1" ht="13.8" hidden="1" customHeight="1" x14ac:dyDescent="0.25">
      <c r="A492" s="131"/>
      <c r="B492" s="186"/>
      <c r="C492" s="187"/>
      <c r="D492" s="187"/>
      <c r="E492" s="187"/>
      <c r="F492" s="188"/>
      <c r="G492" s="62"/>
      <c r="H492" s="63"/>
      <c r="I492" s="64"/>
      <c r="J492" s="65"/>
      <c r="K492" s="176"/>
      <c r="L492" s="131"/>
      <c r="M492" s="129"/>
      <c r="N492" s="129"/>
      <c r="O492" s="129"/>
      <c r="P492" s="129"/>
      <c r="Q492" s="129"/>
      <c r="R492" s="129"/>
      <c r="S492" s="129"/>
      <c r="T492" s="129"/>
      <c r="U492" s="129"/>
      <c r="V492" s="129"/>
      <c r="W492" s="129"/>
      <c r="X492" s="129"/>
      <c r="Y492" s="129"/>
      <c r="Z492" s="131"/>
      <c r="AA492" s="131"/>
      <c r="AB492" s="131"/>
      <c r="AC492" s="131"/>
      <c r="AD492" s="131"/>
      <c r="AE492" s="131"/>
      <c r="AF492" s="131"/>
      <c r="AG492" s="131"/>
      <c r="AH492" s="131"/>
      <c r="AI492" s="131"/>
      <c r="AJ492" s="131"/>
      <c r="AK492" s="131"/>
      <c r="AL492" s="131"/>
      <c r="AM492" s="131"/>
      <c r="AN492" s="131"/>
      <c r="AO492" s="131"/>
      <c r="AP492" s="131"/>
      <c r="AQ492" s="131"/>
      <c r="AR492" s="131"/>
      <c r="AS492" s="131"/>
      <c r="AT492" s="131"/>
      <c r="AU492" s="131"/>
      <c r="AV492" s="131"/>
      <c r="AW492" s="131"/>
      <c r="AX492" s="131"/>
    </row>
    <row r="493" spans="1:50" s="177" customFormat="1" ht="13.8" hidden="1" customHeight="1" x14ac:dyDescent="0.25">
      <c r="A493" s="131"/>
      <c r="B493" s="189"/>
      <c r="C493" s="190"/>
      <c r="D493" s="190"/>
      <c r="E493" s="190"/>
      <c r="F493" s="191"/>
      <c r="G493" s="66"/>
      <c r="H493" s="67"/>
      <c r="I493" s="63"/>
      <c r="J493" s="68"/>
      <c r="K493" s="176"/>
      <c r="L493" s="131"/>
      <c r="M493" s="129"/>
      <c r="N493" s="129"/>
      <c r="O493" s="129"/>
      <c r="P493" s="129"/>
      <c r="Q493" s="129"/>
      <c r="R493" s="129"/>
      <c r="S493" s="129"/>
      <c r="T493" s="129"/>
      <c r="U493" s="129"/>
      <c r="V493" s="129"/>
      <c r="W493" s="129"/>
      <c r="X493" s="129"/>
      <c r="Y493" s="129"/>
      <c r="Z493" s="131"/>
      <c r="AA493" s="131"/>
      <c r="AB493" s="131"/>
      <c r="AC493" s="131"/>
      <c r="AD493" s="131"/>
      <c r="AE493" s="131"/>
      <c r="AF493" s="131"/>
      <c r="AG493" s="131"/>
      <c r="AH493" s="131"/>
      <c r="AI493" s="131"/>
      <c r="AJ493" s="131"/>
      <c r="AK493" s="131"/>
      <c r="AL493" s="131"/>
      <c r="AM493" s="131"/>
      <c r="AN493" s="131"/>
      <c r="AO493" s="131"/>
      <c r="AP493" s="131"/>
      <c r="AQ493" s="131"/>
      <c r="AR493" s="131"/>
      <c r="AS493" s="131"/>
      <c r="AT493" s="131"/>
      <c r="AU493" s="131"/>
      <c r="AV493" s="131"/>
      <c r="AW493" s="131"/>
      <c r="AX493" s="131"/>
    </row>
    <row r="494" spans="1:50" s="177" customFormat="1" ht="13.8" hidden="1" customHeight="1" x14ac:dyDescent="0.25">
      <c r="A494" s="131"/>
      <c r="B494" s="189"/>
      <c r="C494" s="190"/>
      <c r="D494" s="190"/>
      <c r="E494" s="190"/>
      <c r="F494" s="191"/>
      <c r="G494" s="66"/>
      <c r="H494" s="67"/>
      <c r="I494" s="67"/>
      <c r="J494" s="68"/>
      <c r="K494" s="176"/>
      <c r="L494" s="131"/>
      <c r="M494" s="129"/>
      <c r="N494" s="129"/>
      <c r="O494" s="129"/>
      <c r="P494" s="129"/>
      <c r="Q494" s="129"/>
      <c r="R494" s="129"/>
      <c r="S494" s="129"/>
      <c r="T494" s="129"/>
      <c r="U494" s="129"/>
      <c r="V494" s="129"/>
      <c r="W494" s="129"/>
      <c r="X494" s="129"/>
      <c r="Y494" s="129"/>
      <c r="Z494" s="131"/>
      <c r="AA494" s="131"/>
      <c r="AB494" s="131"/>
      <c r="AC494" s="131"/>
      <c r="AD494" s="131"/>
      <c r="AE494" s="131"/>
      <c r="AF494" s="131"/>
      <c r="AG494" s="131"/>
      <c r="AH494" s="131"/>
      <c r="AI494" s="131"/>
      <c r="AJ494" s="131"/>
      <c r="AK494" s="131"/>
      <c r="AL494" s="131"/>
      <c r="AM494" s="131"/>
      <c r="AN494" s="131"/>
      <c r="AO494" s="131"/>
      <c r="AP494" s="131"/>
      <c r="AQ494" s="131"/>
      <c r="AR494" s="131"/>
      <c r="AS494" s="131"/>
      <c r="AT494" s="131"/>
      <c r="AU494" s="131"/>
      <c r="AV494" s="131"/>
      <c r="AW494" s="131"/>
      <c r="AX494" s="131"/>
    </row>
    <row r="495" spans="1:50" s="177" customFormat="1" ht="13.8" hidden="1" customHeight="1" thickBot="1" x14ac:dyDescent="0.3">
      <c r="A495" s="131"/>
      <c r="B495" s="192"/>
      <c r="C495" s="193"/>
      <c r="D495" s="193"/>
      <c r="E495" s="193"/>
      <c r="F495" s="194"/>
      <c r="G495" s="69"/>
      <c r="H495" s="70"/>
      <c r="I495" s="70"/>
      <c r="J495" s="71"/>
      <c r="K495" s="176"/>
      <c r="L495" s="131"/>
      <c r="M495" s="129"/>
      <c r="N495" s="129"/>
      <c r="O495" s="129"/>
      <c r="P495" s="129"/>
      <c r="Q495" s="129"/>
      <c r="R495" s="129"/>
      <c r="S495" s="129"/>
      <c r="T495" s="129"/>
      <c r="U495" s="129"/>
      <c r="V495" s="129"/>
      <c r="W495" s="129"/>
      <c r="X495" s="129"/>
      <c r="Y495" s="129"/>
      <c r="Z495" s="131"/>
      <c r="AA495" s="131"/>
      <c r="AB495" s="131"/>
      <c r="AC495" s="131"/>
      <c r="AD495" s="131"/>
      <c r="AE495" s="131"/>
      <c r="AF495" s="131"/>
      <c r="AG495" s="131"/>
      <c r="AH495" s="131"/>
      <c r="AI495" s="131"/>
      <c r="AJ495" s="131"/>
      <c r="AK495" s="131"/>
      <c r="AL495" s="131"/>
      <c r="AM495" s="131"/>
      <c r="AN495" s="131"/>
      <c r="AO495" s="131"/>
      <c r="AP495" s="131"/>
      <c r="AQ495" s="131"/>
      <c r="AR495" s="131"/>
      <c r="AS495" s="131"/>
      <c r="AT495" s="131"/>
      <c r="AU495" s="131"/>
      <c r="AV495" s="131"/>
      <c r="AW495" s="131"/>
      <c r="AX495" s="131"/>
    </row>
    <row r="496" spans="1:50" s="177" customFormat="1" ht="13.8" hidden="1" customHeight="1" x14ac:dyDescent="0.25">
      <c r="A496" s="131"/>
      <c r="B496" s="183">
        <f>B491+1</f>
        <v>98</v>
      </c>
      <c r="C496" s="184">
        <f>C491+F496</f>
        <v>-9610</v>
      </c>
      <c r="D496" s="57"/>
      <c r="E496" s="58"/>
      <c r="F496" s="185">
        <f>SUM(G497:G500)</f>
        <v>0</v>
      </c>
      <c r="G496" s="72"/>
      <c r="H496" s="60"/>
      <c r="I496" s="60"/>
      <c r="J496" s="61"/>
      <c r="K496" s="176"/>
      <c r="L496" s="131"/>
      <c r="M496" s="129"/>
      <c r="N496" s="129"/>
      <c r="O496" s="129"/>
      <c r="P496" s="129"/>
      <c r="Q496" s="129"/>
      <c r="R496" s="129"/>
      <c r="S496" s="129"/>
      <c r="T496" s="129"/>
      <c r="U496" s="129"/>
      <c r="V496" s="129"/>
      <c r="W496" s="129"/>
      <c r="X496" s="129"/>
      <c r="Y496" s="129"/>
      <c r="Z496" s="131"/>
      <c r="AA496" s="131"/>
      <c r="AB496" s="131"/>
      <c r="AC496" s="131"/>
      <c r="AD496" s="131"/>
      <c r="AE496" s="131"/>
      <c r="AF496" s="131"/>
      <c r="AG496" s="131"/>
      <c r="AH496" s="131"/>
      <c r="AI496" s="131"/>
      <c r="AJ496" s="131"/>
      <c r="AK496" s="131"/>
      <c r="AL496" s="131"/>
      <c r="AM496" s="131"/>
      <c r="AN496" s="131"/>
      <c r="AO496" s="131"/>
      <c r="AP496" s="131"/>
      <c r="AQ496" s="131"/>
      <c r="AR496" s="131"/>
      <c r="AS496" s="131"/>
      <c r="AT496" s="131"/>
      <c r="AU496" s="131"/>
      <c r="AV496" s="131"/>
      <c r="AW496" s="131"/>
      <c r="AX496" s="131"/>
    </row>
    <row r="497" spans="1:50" s="177" customFormat="1" ht="13.8" hidden="1" customHeight="1" x14ac:dyDescent="0.25">
      <c r="A497" s="131"/>
      <c r="B497" s="186"/>
      <c r="C497" s="187"/>
      <c r="D497" s="187"/>
      <c r="E497" s="187"/>
      <c r="F497" s="188"/>
      <c r="G497" s="62"/>
      <c r="H497" s="63"/>
      <c r="I497" s="64"/>
      <c r="J497" s="65"/>
      <c r="K497" s="176"/>
      <c r="L497" s="131"/>
      <c r="M497" s="129"/>
      <c r="N497" s="129"/>
      <c r="O497" s="129"/>
      <c r="P497" s="129"/>
      <c r="Q497" s="129"/>
      <c r="R497" s="129"/>
      <c r="S497" s="129"/>
      <c r="T497" s="129"/>
      <c r="U497" s="129"/>
      <c r="V497" s="129"/>
      <c r="W497" s="129"/>
      <c r="X497" s="129"/>
      <c r="Y497" s="129"/>
      <c r="Z497" s="131"/>
      <c r="AA497" s="131"/>
      <c r="AB497" s="131"/>
      <c r="AC497" s="131"/>
      <c r="AD497" s="131"/>
      <c r="AE497" s="131"/>
      <c r="AF497" s="131"/>
      <c r="AG497" s="131"/>
      <c r="AH497" s="131"/>
      <c r="AI497" s="131"/>
      <c r="AJ497" s="131"/>
      <c r="AK497" s="131"/>
      <c r="AL497" s="131"/>
      <c r="AM497" s="131"/>
      <c r="AN497" s="131"/>
      <c r="AO497" s="131"/>
      <c r="AP497" s="131"/>
      <c r="AQ497" s="131"/>
      <c r="AR497" s="131"/>
      <c r="AS497" s="131"/>
      <c r="AT497" s="131"/>
      <c r="AU497" s="131"/>
      <c r="AV497" s="131"/>
      <c r="AW497" s="131"/>
      <c r="AX497" s="131"/>
    </row>
    <row r="498" spans="1:50" s="177" customFormat="1" ht="13.8" hidden="1" customHeight="1" x14ac:dyDescent="0.25">
      <c r="A498" s="131"/>
      <c r="B498" s="189"/>
      <c r="C498" s="190"/>
      <c r="D498" s="190"/>
      <c r="E498" s="190"/>
      <c r="F498" s="191"/>
      <c r="G498" s="66"/>
      <c r="H498" s="67"/>
      <c r="I498" s="63"/>
      <c r="J498" s="68"/>
      <c r="K498" s="176"/>
      <c r="L498" s="131"/>
      <c r="M498" s="129"/>
      <c r="N498" s="129"/>
      <c r="O498" s="129"/>
      <c r="P498" s="129"/>
      <c r="Q498" s="129"/>
      <c r="R498" s="129"/>
      <c r="S498" s="129"/>
      <c r="T498" s="129"/>
      <c r="U498" s="129"/>
      <c r="V498" s="129"/>
      <c r="W498" s="129"/>
      <c r="X498" s="129"/>
      <c r="Y498" s="129"/>
      <c r="Z498" s="131"/>
      <c r="AA498" s="131"/>
      <c r="AB498" s="131"/>
      <c r="AC498" s="131"/>
      <c r="AD498" s="131"/>
      <c r="AE498" s="131"/>
      <c r="AF498" s="131"/>
      <c r="AG498" s="131"/>
      <c r="AH498" s="131"/>
      <c r="AI498" s="131"/>
      <c r="AJ498" s="131"/>
      <c r="AK498" s="131"/>
      <c r="AL498" s="131"/>
      <c r="AM498" s="131"/>
      <c r="AN498" s="131"/>
      <c r="AO498" s="131"/>
      <c r="AP498" s="131"/>
      <c r="AQ498" s="131"/>
      <c r="AR498" s="131"/>
      <c r="AS498" s="131"/>
      <c r="AT498" s="131"/>
      <c r="AU498" s="131"/>
      <c r="AV498" s="131"/>
      <c r="AW498" s="131"/>
      <c r="AX498" s="131"/>
    </row>
    <row r="499" spans="1:50" s="177" customFormat="1" ht="13.8" hidden="1" customHeight="1" x14ac:dyDescent="0.25">
      <c r="A499" s="131"/>
      <c r="B499" s="189"/>
      <c r="C499" s="190"/>
      <c r="D499" s="190"/>
      <c r="E499" s="190"/>
      <c r="F499" s="191"/>
      <c r="G499" s="66"/>
      <c r="H499" s="67"/>
      <c r="I499" s="67"/>
      <c r="J499" s="68"/>
      <c r="K499" s="176"/>
      <c r="L499" s="131"/>
      <c r="M499" s="129"/>
      <c r="N499" s="129"/>
      <c r="O499" s="129"/>
      <c r="P499" s="129"/>
      <c r="Q499" s="129"/>
      <c r="R499" s="129"/>
      <c r="S499" s="129"/>
      <c r="T499" s="129"/>
      <c r="U499" s="129"/>
      <c r="V499" s="129"/>
      <c r="W499" s="129"/>
      <c r="X499" s="129"/>
      <c r="Y499" s="129"/>
      <c r="Z499" s="131"/>
      <c r="AA499" s="131"/>
      <c r="AB499" s="131"/>
      <c r="AC499" s="131"/>
      <c r="AD499" s="131"/>
      <c r="AE499" s="131"/>
      <c r="AF499" s="131"/>
      <c r="AG499" s="131"/>
      <c r="AH499" s="131"/>
      <c r="AI499" s="131"/>
      <c r="AJ499" s="131"/>
      <c r="AK499" s="131"/>
      <c r="AL499" s="131"/>
      <c r="AM499" s="131"/>
      <c r="AN499" s="131"/>
      <c r="AO499" s="131"/>
      <c r="AP499" s="131"/>
      <c r="AQ499" s="131"/>
      <c r="AR499" s="131"/>
      <c r="AS499" s="131"/>
      <c r="AT499" s="131"/>
      <c r="AU499" s="131"/>
      <c r="AV499" s="131"/>
      <c r="AW499" s="131"/>
      <c r="AX499" s="131"/>
    </row>
    <row r="500" spans="1:50" s="177" customFormat="1" ht="13.8" hidden="1" customHeight="1" thickBot="1" x14ac:dyDescent="0.3">
      <c r="A500" s="131"/>
      <c r="B500" s="192"/>
      <c r="C500" s="193"/>
      <c r="D500" s="193"/>
      <c r="E500" s="193"/>
      <c r="F500" s="194"/>
      <c r="G500" s="69"/>
      <c r="H500" s="70"/>
      <c r="I500" s="70"/>
      <c r="J500" s="71"/>
      <c r="K500" s="176"/>
      <c r="L500" s="131"/>
      <c r="M500" s="129"/>
      <c r="N500" s="129"/>
      <c r="O500" s="129"/>
      <c r="P500" s="129"/>
      <c r="Q500" s="129"/>
      <c r="R500" s="129"/>
      <c r="S500" s="129"/>
      <c r="T500" s="129"/>
      <c r="U500" s="129"/>
      <c r="V500" s="129"/>
      <c r="W500" s="129"/>
      <c r="X500" s="129"/>
      <c r="Y500" s="129"/>
      <c r="Z500" s="131"/>
      <c r="AA500" s="131"/>
      <c r="AB500" s="131"/>
      <c r="AC500" s="131"/>
      <c r="AD500" s="131"/>
      <c r="AE500" s="131"/>
      <c r="AF500" s="131"/>
      <c r="AG500" s="131"/>
      <c r="AH500" s="131"/>
      <c r="AI500" s="131"/>
      <c r="AJ500" s="131"/>
      <c r="AK500" s="131"/>
      <c r="AL500" s="131"/>
      <c r="AM500" s="131"/>
      <c r="AN500" s="131"/>
      <c r="AO500" s="131"/>
      <c r="AP500" s="131"/>
      <c r="AQ500" s="131"/>
      <c r="AR500" s="131"/>
      <c r="AS500" s="131"/>
      <c r="AT500" s="131"/>
      <c r="AU500" s="131"/>
      <c r="AV500" s="131"/>
      <c r="AW500" s="131"/>
      <c r="AX500" s="131"/>
    </row>
    <row r="501" spans="1:50" s="177" customFormat="1" ht="13.8" hidden="1" customHeight="1" x14ac:dyDescent="0.25">
      <c r="A501" s="131"/>
      <c r="B501" s="183">
        <f>B496+1</f>
        <v>99</v>
      </c>
      <c r="C501" s="184">
        <f>C496+F501</f>
        <v>-9610</v>
      </c>
      <c r="D501" s="57"/>
      <c r="E501" s="58"/>
      <c r="F501" s="185">
        <f>SUM(G502:G505)</f>
        <v>0</v>
      </c>
      <c r="G501" s="72"/>
      <c r="H501" s="60"/>
      <c r="I501" s="60"/>
      <c r="J501" s="61"/>
      <c r="K501" s="176"/>
      <c r="L501" s="131"/>
      <c r="M501" s="129"/>
      <c r="N501" s="129"/>
      <c r="O501" s="129"/>
      <c r="P501" s="129"/>
      <c r="Q501" s="129"/>
      <c r="R501" s="129"/>
      <c r="S501" s="129"/>
      <c r="T501" s="129"/>
      <c r="U501" s="129"/>
      <c r="V501" s="129"/>
      <c r="W501" s="129"/>
      <c r="X501" s="129"/>
      <c r="Y501" s="129"/>
      <c r="Z501" s="131"/>
      <c r="AA501" s="131"/>
      <c r="AB501" s="131"/>
      <c r="AC501" s="131"/>
      <c r="AD501" s="131"/>
      <c r="AE501" s="131"/>
      <c r="AF501" s="131"/>
      <c r="AG501" s="131"/>
      <c r="AH501" s="131"/>
      <c r="AI501" s="131"/>
      <c r="AJ501" s="131"/>
      <c r="AK501" s="131"/>
      <c r="AL501" s="131"/>
      <c r="AM501" s="131"/>
      <c r="AN501" s="131"/>
      <c r="AO501" s="131"/>
      <c r="AP501" s="131"/>
      <c r="AQ501" s="131"/>
      <c r="AR501" s="131"/>
      <c r="AS501" s="131"/>
      <c r="AT501" s="131"/>
      <c r="AU501" s="131"/>
      <c r="AV501" s="131"/>
      <c r="AW501" s="131"/>
      <c r="AX501" s="131"/>
    </row>
    <row r="502" spans="1:50" s="177" customFormat="1" ht="13.8" hidden="1" customHeight="1" x14ac:dyDescent="0.25">
      <c r="A502" s="131"/>
      <c r="B502" s="186"/>
      <c r="C502" s="187"/>
      <c r="D502" s="187"/>
      <c r="E502" s="187"/>
      <c r="F502" s="188"/>
      <c r="G502" s="62"/>
      <c r="H502" s="63"/>
      <c r="I502" s="64"/>
      <c r="J502" s="65"/>
      <c r="K502" s="176"/>
      <c r="L502" s="131"/>
      <c r="M502" s="129"/>
      <c r="N502" s="129"/>
      <c r="O502" s="129"/>
      <c r="P502" s="129"/>
      <c r="Q502" s="129"/>
      <c r="R502" s="129"/>
      <c r="S502" s="129"/>
      <c r="T502" s="129"/>
      <c r="U502" s="129"/>
      <c r="V502" s="129"/>
      <c r="W502" s="129"/>
      <c r="X502" s="129"/>
      <c r="Y502" s="129"/>
      <c r="Z502" s="131"/>
      <c r="AA502" s="131"/>
      <c r="AB502" s="131"/>
      <c r="AC502" s="131"/>
      <c r="AD502" s="131"/>
      <c r="AE502" s="131"/>
      <c r="AF502" s="131"/>
      <c r="AG502" s="131"/>
      <c r="AH502" s="131"/>
      <c r="AI502" s="131"/>
      <c r="AJ502" s="131"/>
      <c r="AK502" s="131"/>
      <c r="AL502" s="131"/>
      <c r="AM502" s="131"/>
      <c r="AN502" s="131"/>
      <c r="AO502" s="131"/>
      <c r="AP502" s="131"/>
      <c r="AQ502" s="131"/>
      <c r="AR502" s="131"/>
      <c r="AS502" s="131"/>
      <c r="AT502" s="131"/>
      <c r="AU502" s="131"/>
      <c r="AV502" s="131"/>
      <c r="AW502" s="131"/>
      <c r="AX502" s="131"/>
    </row>
    <row r="503" spans="1:50" s="177" customFormat="1" ht="13.8" hidden="1" customHeight="1" x14ac:dyDescent="0.25">
      <c r="A503" s="131"/>
      <c r="B503" s="189"/>
      <c r="C503" s="190"/>
      <c r="D503" s="190"/>
      <c r="E503" s="190"/>
      <c r="F503" s="191"/>
      <c r="G503" s="66"/>
      <c r="H503" s="67"/>
      <c r="I503" s="63"/>
      <c r="J503" s="68"/>
      <c r="K503" s="176"/>
      <c r="L503" s="131"/>
      <c r="M503" s="129"/>
      <c r="N503" s="129"/>
      <c r="O503" s="129"/>
      <c r="P503" s="129"/>
      <c r="Q503" s="129"/>
      <c r="R503" s="129"/>
      <c r="S503" s="129"/>
      <c r="T503" s="129"/>
      <c r="U503" s="129"/>
      <c r="V503" s="129"/>
      <c r="W503" s="129"/>
      <c r="X503" s="129"/>
      <c r="Y503" s="129"/>
      <c r="Z503" s="131"/>
      <c r="AA503" s="131"/>
      <c r="AB503" s="131"/>
      <c r="AC503" s="131"/>
      <c r="AD503" s="131"/>
      <c r="AE503" s="131"/>
      <c r="AF503" s="131"/>
      <c r="AG503" s="131"/>
      <c r="AH503" s="131"/>
      <c r="AI503" s="131"/>
      <c r="AJ503" s="131"/>
      <c r="AK503" s="131"/>
      <c r="AL503" s="131"/>
      <c r="AM503" s="131"/>
      <c r="AN503" s="131"/>
      <c r="AO503" s="131"/>
      <c r="AP503" s="131"/>
      <c r="AQ503" s="131"/>
      <c r="AR503" s="131"/>
      <c r="AS503" s="131"/>
      <c r="AT503" s="131"/>
      <c r="AU503" s="131"/>
      <c r="AV503" s="131"/>
      <c r="AW503" s="131"/>
      <c r="AX503" s="131"/>
    </row>
    <row r="504" spans="1:50" s="177" customFormat="1" ht="13.8" hidden="1" customHeight="1" x14ac:dyDescent="0.25">
      <c r="A504" s="131"/>
      <c r="B504" s="189"/>
      <c r="C504" s="190"/>
      <c r="D504" s="190"/>
      <c r="E504" s="190"/>
      <c r="F504" s="191"/>
      <c r="G504" s="66"/>
      <c r="H504" s="67"/>
      <c r="I504" s="67"/>
      <c r="J504" s="68"/>
      <c r="K504" s="176"/>
      <c r="L504" s="131"/>
      <c r="M504" s="129"/>
      <c r="N504" s="129"/>
      <c r="O504" s="129"/>
      <c r="P504" s="129"/>
      <c r="Q504" s="129"/>
      <c r="R504" s="129"/>
      <c r="S504" s="129"/>
      <c r="T504" s="129"/>
      <c r="U504" s="129"/>
      <c r="V504" s="129"/>
      <c r="W504" s="129"/>
      <c r="X504" s="129"/>
      <c r="Y504" s="129"/>
      <c r="Z504" s="131"/>
      <c r="AA504" s="131"/>
      <c r="AB504" s="131"/>
      <c r="AC504" s="131"/>
      <c r="AD504" s="131"/>
      <c r="AE504" s="131"/>
      <c r="AF504" s="131"/>
      <c r="AG504" s="131"/>
      <c r="AH504" s="131"/>
      <c r="AI504" s="131"/>
      <c r="AJ504" s="131"/>
      <c r="AK504" s="131"/>
      <c r="AL504" s="131"/>
      <c r="AM504" s="131"/>
      <c r="AN504" s="131"/>
      <c r="AO504" s="131"/>
      <c r="AP504" s="131"/>
      <c r="AQ504" s="131"/>
      <c r="AR504" s="131"/>
      <c r="AS504" s="131"/>
      <c r="AT504" s="131"/>
      <c r="AU504" s="131"/>
      <c r="AV504" s="131"/>
      <c r="AW504" s="131"/>
      <c r="AX504" s="131"/>
    </row>
    <row r="505" spans="1:50" s="177" customFormat="1" ht="13.8" hidden="1" customHeight="1" thickBot="1" x14ac:dyDescent="0.3">
      <c r="A505" s="131"/>
      <c r="B505" s="192"/>
      <c r="C505" s="193"/>
      <c r="D505" s="193"/>
      <c r="E505" s="193"/>
      <c r="F505" s="194"/>
      <c r="G505" s="69"/>
      <c r="H505" s="70"/>
      <c r="I505" s="70"/>
      <c r="J505" s="71"/>
      <c r="K505" s="176"/>
      <c r="L505" s="131"/>
      <c r="M505" s="129"/>
      <c r="N505" s="129"/>
      <c r="O505" s="129"/>
      <c r="P505" s="129"/>
      <c r="Q505" s="129"/>
      <c r="R505" s="129"/>
      <c r="S505" s="129"/>
      <c r="T505" s="129"/>
      <c r="U505" s="129"/>
      <c r="V505" s="129"/>
      <c r="W505" s="129"/>
      <c r="X505" s="129"/>
      <c r="Y505" s="129"/>
      <c r="Z505" s="131"/>
      <c r="AA505" s="131"/>
      <c r="AB505" s="131"/>
      <c r="AC505" s="131"/>
      <c r="AD505" s="131"/>
      <c r="AE505" s="131"/>
      <c r="AF505" s="131"/>
      <c r="AG505" s="131"/>
      <c r="AH505" s="131"/>
      <c r="AI505" s="131"/>
      <c r="AJ505" s="131"/>
      <c r="AK505" s="131"/>
      <c r="AL505" s="131"/>
      <c r="AM505" s="131"/>
      <c r="AN505" s="131"/>
      <c r="AO505" s="131"/>
      <c r="AP505" s="131"/>
      <c r="AQ505" s="131"/>
      <c r="AR505" s="131"/>
      <c r="AS505" s="131"/>
      <c r="AT505" s="131"/>
      <c r="AU505" s="131"/>
      <c r="AV505" s="131"/>
      <c r="AW505" s="131"/>
      <c r="AX505" s="131"/>
    </row>
    <row r="506" spans="1:50" s="177" customFormat="1" ht="13.8" hidden="1" customHeight="1" x14ac:dyDescent="0.25">
      <c r="A506" s="131"/>
      <c r="B506" s="183">
        <f>B501+1</f>
        <v>100</v>
      </c>
      <c r="C506" s="184">
        <f>C501+F506</f>
        <v>-9610</v>
      </c>
      <c r="D506" s="57"/>
      <c r="E506" s="58"/>
      <c r="F506" s="185">
        <f>SUM(G507:G510)</f>
        <v>0</v>
      </c>
      <c r="G506" s="72"/>
      <c r="H506" s="60"/>
      <c r="I506" s="60"/>
      <c r="J506" s="61"/>
      <c r="K506" s="176"/>
      <c r="L506" s="131"/>
      <c r="M506" s="129"/>
      <c r="N506" s="129"/>
      <c r="O506" s="129"/>
      <c r="P506" s="129"/>
      <c r="Q506" s="129"/>
      <c r="R506" s="129"/>
      <c r="S506" s="129"/>
      <c r="T506" s="129"/>
      <c r="U506" s="129"/>
      <c r="V506" s="129"/>
      <c r="W506" s="129"/>
      <c r="X506" s="129"/>
      <c r="Y506" s="129"/>
      <c r="Z506" s="131"/>
      <c r="AA506" s="131"/>
      <c r="AB506" s="131"/>
      <c r="AC506" s="131"/>
      <c r="AD506" s="131"/>
      <c r="AE506" s="131"/>
      <c r="AF506" s="131"/>
      <c r="AG506" s="131"/>
      <c r="AH506" s="131"/>
      <c r="AI506" s="131"/>
      <c r="AJ506" s="131"/>
      <c r="AK506" s="131"/>
      <c r="AL506" s="131"/>
      <c r="AM506" s="131"/>
      <c r="AN506" s="131"/>
      <c r="AO506" s="131"/>
      <c r="AP506" s="131"/>
      <c r="AQ506" s="131"/>
      <c r="AR506" s="131"/>
      <c r="AS506" s="131"/>
      <c r="AT506" s="131"/>
      <c r="AU506" s="131"/>
      <c r="AV506" s="131"/>
      <c r="AW506" s="131"/>
      <c r="AX506" s="131"/>
    </row>
    <row r="507" spans="1:50" s="177" customFormat="1" ht="13.8" hidden="1" customHeight="1" x14ac:dyDescent="0.25">
      <c r="A507" s="131"/>
      <c r="B507" s="186"/>
      <c r="C507" s="187"/>
      <c r="D507" s="187"/>
      <c r="E507" s="187"/>
      <c r="F507" s="188"/>
      <c r="G507" s="62"/>
      <c r="H507" s="63"/>
      <c r="I507" s="64"/>
      <c r="J507" s="65"/>
      <c r="K507" s="176"/>
      <c r="L507" s="131"/>
      <c r="M507" s="129"/>
      <c r="N507" s="129"/>
      <c r="O507" s="129"/>
      <c r="P507" s="129"/>
      <c r="Q507" s="129"/>
      <c r="R507" s="129"/>
      <c r="S507" s="129"/>
      <c r="T507" s="129"/>
      <c r="U507" s="129"/>
      <c r="V507" s="129"/>
      <c r="W507" s="129"/>
      <c r="X507" s="129"/>
      <c r="Y507" s="129"/>
      <c r="Z507" s="131"/>
      <c r="AA507" s="131"/>
      <c r="AB507" s="131"/>
      <c r="AC507" s="131"/>
      <c r="AD507" s="131"/>
      <c r="AE507" s="131"/>
      <c r="AF507" s="131"/>
      <c r="AG507" s="131"/>
      <c r="AH507" s="131"/>
      <c r="AI507" s="131"/>
      <c r="AJ507" s="131"/>
      <c r="AK507" s="131"/>
      <c r="AL507" s="131"/>
      <c r="AM507" s="131"/>
      <c r="AN507" s="131"/>
      <c r="AO507" s="131"/>
      <c r="AP507" s="131"/>
      <c r="AQ507" s="131"/>
      <c r="AR507" s="131"/>
      <c r="AS507" s="131"/>
      <c r="AT507" s="131"/>
      <c r="AU507" s="131"/>
      <c r="AV507" s="131"/>
      <c r="AW507" s="131"/>
      <c r="AX507" s="131"/>
    </row>
    <row r="508" spans="1:50" s="177" customFormat="1" ht="13.8" hidden="1" customHeight="1" x14ac:dyDescent="0.25">
      <c r="A508" s="131"/>
      <c r="B508" s="189"/>
      <c r="C508" s="190"/>
      <c r="D508" s="190"/>
      <c r="E508" s="190"/>
      <c r="F508" s="191"/>
      <c r="G508" s="66"/>
      <c r="H508" s="67"/>
      <c r="I508" s="63"/>
      <c r="J508" s="68"/>
      <c r="K508" s="176"/>
      <c r="L508" s="131"/>
      <c r="M508" s="129"/>
      <c r="N508" s="129"/>
      <c r="O508" s="129"/>
      <c r="P508" s="129"/>
      <c r="Q508" s="129"/>
      <c r="R508" s="129"/>
      <c r="S508" s="129"/>
      <c r="T508" s="129"/>
      <c r="U508" s="129"/>
      <c r="V508" s="129"/>
      <c r="W508" s="129"/>
      <c r="X508" s="129"/>
      <c r="Y508" s="129"/>
      <c r="Z508" s="131"/>
      <c r="AA508" s="131"/>
      <c r="AB508" s="131"/>
      <c r="AC508" s="131"/>
      <c r="AD508" s="131"/>
      <c r="AE508" s="131"/>
      <c r="AF508" s="131"/>
      <c r="AG508" s="131"/>
      <c r="AH508" s="131"/>
      <c r="AI508" s="131"/>
      <c r="AJ508" s="131"/>
      <c r="AK508" s="131"/>
      <c r="AL508" s="131"/>
      <c r="AM508" s="131"/>
      <c r="AN508" s="131"/>
      <c r="AO508" s="131"/>
      <c r="AP508" s="131"/>
      <c r="AQ508" s="131"/>
      <c r="AR508" s="131"/>
      <c r="AS508" s="131"/>
      <c r="AT508" s="131"/>
      <c r="AU508" s="131"/>
      <c r="AV508" s="131"/>
      <c r="AW508" s="131"/>
      <c r="AX508" s="131"/>
    </row>
    <row r="509" spans="1:50" s="177" customFormat="1" ht="13.8" hidden="1" customHeight="1" x14ac:dyDescent="0.25">
      <c r="A509" s="131"/>
      <c r="B509" s="189"/>
      <c r="C509" s="190"/>
      <c r="D509" s="190"/>
      <c r="E509" s="190"/>
      <c r="F509" s="191"/>
      <c r="G509" s="66"/>
      <c r="H509" s="67"/>
      <c r="I509" s="67"/>
      <c r="J509" s="68"/>
      <c r="K509" s="176"/>
      <c r="L509" s="131"/>
      <c r="M509" s="129"/>
      <c r="N509" s="129"/>
      <c r="O509" s="129"/>
      <c r="P509" s="129"/>
      <c r="Q509" s="129"/>
      <c r="R509" s="129"/>
      <c r="S509" s="129"/>
      <c r="T509" s="129"/>
      <c r="U509" s="129"/>
      <c r="V509" s="129"/>
      <c r="W509" s="129"/>
      <c r="X509" s="129"/>
      <c r="Y509" s="129"/>
      <c r="Z509" s="131"/>
      <c r="AA509" s="131"/>
      <c r="AB509" s="131"/>
      <c r="AC509" s="131"/>
      <c r="AD509" s="131"/>
      <c r="AE509" s="131"/>
      <c r="AF509" s="131"/>
      <c r="AG509" s="131"/>
      <c r="AH509" s="131"/>
      <c r="AI509" s="131"/>
      <c r="AJ509" s="131"/>
      <c r="AK509" s="131"/>
      <c r="AL509" s="131"/>
      <c r="AM509" s="131"/>
      <c r="AN509" s="131"/>
      <c r="AO509" s="131"/>
      <c r="AP509" s="131"/>
      <c r="AQ509" s="131"/>
      <c r="AR509" s="131"/>
      <c r="AS509" s="131"/>
      <c r="AT509" s="131"/>
      <c r="AU509" s="131"/>
      <c r="AV509" s="131"/>
      <c r="AW509" s="131"/>
      <c r="AX509" s="131"/>
    </row>
    <row r="510" spans="1:50" s="177" customFormat="1" ht="13.8" hidden="1" customHeight="1" thickBot="1" x14ac:dyDescent="0.3">
      <c r="A510" s="131"/>
      <c r="B510" s="192"/>
      <c r="C510" s="193"/>
      <c r="D510" s="193"/>
      <c r="E510" s="193"/>
      <c r="F510" s="194"/>
      <c r="G510" s="69"/>
      <c r="H510" s="70"/>
      <c r="I510" s="70"/>
      <c r="J510" s="71"/>
      <c r="K510" s="176"/>
      <c r="L510" s="131"/>
      <c r="M510" s="129"/>
      <c r="N510" s="129"/>
      <c r="O510" s="129"/>
      <c r="P510" s="129"/>
      <c r="Q510" s="129"/>
      <c r="R510" s="129"/>
      <c r="S510" s="129"/>
      <c r="T510" s="129"/>
      <c r="U510" s="129"/>
      <c r="V510" s="129"/>
      <c r="W510" s="129"/>
      <c r="X510" s="129"/>
      <c r="Y510" s="129"/>
      <c r="Z510" s="131"/>
      <c r="AA510" s="131"/>
      <c r="AB510" s="131"/>
      <c r="AC510" s="131"/>
      <c r="AD510" s="131"/>
      <c r="AE510" s="131"/>
      <c r="AF510" s="131"/>
      <c r="AG510" s="131"/>
      <c r="AH510" s="131"/>
      <c r="AI510" s="131"/>
      <c r="AJ510" s="131"/>
      <c r="AK510" s="131"/>
      <c r="AL510" s="131"/>
      <c r="AM510" s="131"/>
      <c r="AN510" s="131"/>
      <c r="AO510" s="131"/>
      <c r="AP510" s="131"/>
      <c r="AQ510" s="131"/>
      <c r="AR510" s="131"/>
      <c r="AS510" s="131"/>
      <c r="AT510" s="131"/>
      <c r="AU510" s="131"/>
      <c r="AV510" s="131"/>
      <c r="AW510" s="131"/>
      <c r="AX510" s="131"/>
    </row>
  </sheetData>
  <sheetProtection algorithmName="SHA-512" hashValue="W2dqZM+doQVnqOBLdYLLmx6ME98tzBgsEvFiRUjeGz3/d8ACKu2qlNnhoRCrM8zNbFNEzjHGJAiahwfl2uZj5Q==" saltValue="fS03liEazXHtq0Iwmowefg==" spinCount="100000" sheet="1" objects="1" scenarios="1"/>
  <mergeCells count="6">
    <mergeCell ref="C9:E9"/>
    <mergeCell ref="B3:H3"/>
    <mergeCell ref="B4:J4"/>
    <mergeCell ref="B5:J5"/>
    <mergeCell ref="B7:J7"/>
    <mergeCell ref="C8:G8"/>
  </mergeCells>
  <conditionalFormatting sqref="F11 F16:F160">
    <cfRule type="expression" dxfId="2" priority="1" stopIfTrue="1">
      <formula>AND(IF(AND(#REF!&lt;&gt;0,COUNTBLANK(#REF!)&lt;&gt;1),FALSE,TRUE),IF(AND(#REF!&lt;&gt;0,COUNTBLANK(#REF!)&lt;&gt;1),FALSE,TRUE),IF(AND(#REF!&lt;&gt;0,COUNTBLANK(#REF!)&lt;&gt;1),FALSE,TRUE),IF(AND(#REF!&lt;&gt;0,COUNTBLANK(#REF!)&lt;&gt;1),FALSE,TRUE))</formula>
    </cfRule>
  </conditionalFormatting>
  <conditionalFormatting sqref="I12 I17 I22 I27 I32 I37 I42 I47 I52 I57 I62 I67 I72 I77 I82 I87 I92 I97 I102 I107 I112 I117 I122 I127 I132 I137 I142 I147 I152 I157 I162 I167 I172 I177 I182 I187 I192 I197 I202 I207 I212 I217 I222 I227 I232 I237 I242 I247 I252 I257 I262 I267 I272 I277 I282 I287 I292 I297 I302 I307 I312 I317 I322 I327 I332 I337 I342 I347 I352 I357 I362 I367 I372 I377 I382 I387 I392 I397 I402 I407 I412 I417 I422 I427 I432 I437 I442 I447 I452 I457 I462 I467 I472 I477 I482 I487 I492 I497 I502 I507">
    <cfRule type="expression" dxfId="1" priority="2" stopIfTrue="1">
      <formula>(COUNTBLANK(#REF!)=0)</formula>
    </cfRule>
  </conditionalFormatting>
  <conditionalFormatting sqref="G12 G17 G22 G27 G32 G37 G42 G47 G52 G57 G62 G67 G72 G77 G82 G87 G92 G97 G102 G107 G112 G117 G122 G127 G132 G137 G142 G147 G152 G157 G162 G167 G172 G177 G182 G187 G192 G197 G202 G207 G212 G217 G222 G227 G232 G237 G242 G247 G252 G257 G262 G267 G272 G277 G282 G287 G292 G297 G302 G307 G312 G317 G322 G327 G332 G337 G342 G347 G352 G357 G362 G367 G372 G377 G382 G387 G392 G397 G402 G407 G412 G417 G422 G427 G432 G437 G442 G447 G452 G457 G462 G467 G472 G477 G482 G487 G492 G497 G502 G507">
    <cfRule type="expression" dxfId="0" priority="3" stopIfTrue="1">
      <formula>AND(G12&lt;&gt;0,COUNTBLANK(I12:J12)=1,COUNTBLANK(H12:J12)=1)</formula>
    </cfRule>
  </conditionalFormatting>
  <pageMargins left="0.74791666666666701" right="0.74791666666666701" top="0.98402777777777795" bottom="0.98402777777777795" header="0.51180555555555596" footer="0.51180555555555596"/>
  <pageSetup firstPageNumber="0" orientation="portrait" blackAndWhite="1"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Contents</vt:lpstr>
      <vt:lpstr>Summary</vt:lpstr>
      <vt:lpstr>Ledger_Q1</vt:lpstr>
      <vt:lpstr>Ledger_Q2</vt:lpstr>
      <vt:lpstr>Ledger_Q3</vt:lpstr>
      <vt:lpstr>Ledger_Q4</vt:lpstr>
      <vt:lpstr>Ledger Report Template</vt:lpstr>
      <vt:lpstr>Equipment_List</vt:lpstr>
      <vt:lpstr>Balances</vt:lpstr>
      <vt:lpstr>Signatories</vt:lpstr>
      <vt:lpstr>Free_Form</vt:lpstr>
      <vt:lpstr>SubAcct Checking</vt:lpstr>
      <vt:lpstr>SubInc Fundraising - Internal</vt:lpstr>
      <vt:lpstr>SubInc Demos and Heraldic Fees</vt:lpstr>
      <vt:lpstr>SubInc Donations</vt:lpstr>
      <vt:lpstr>SubInc Event Income</vt:lpstr>
      <vt:lpstr>SubInc Event Income - ACCEPS</vt:lpstr>
      <vt:lpstr>SubInc Transfer In - In Kingdo</vt:lpstr>
      <vt:lpstr>SubInc Asset Movement</vt:lpstr>
      <vt:lpstr>SubExp Equipment - OA</vt:lpstr>
      <vt:lpstr>SubExp Equipment - AR</vt:lpstr>
      <vt:lpstr>SubExp Food - AR</vt:lpstr>
      <vt:lpstr>SubExp General Supplies - OA</vt:lpstr>
      <vt:lpstr>SubExp General Supplies - AR</vt:lpstr>
      <vt:lpstr>SubExp Occupancy - AR</vt:lpstr>
      <vt:lpstr>SubExp Transfer Out - In Kingd</vt:lpstr>
      <vt:lpstr>SubExp Transfer Out - Out King</vt:lpstr>
      <vt:lpstr>SubExp Transfer Out - SCA Corp</vt:lpstr>
      <vt:lpstr>SubExp Refund</vt:lpstr>
      <vt:lpstr>SubExp Asset Movement</vt:lpstr>
      <vt:lpstr>Balances!Print_Area</vt:lpstr>
      <vt:lpstr>Contents!Print_Area</vt:lpstr>
      <vt:lpstr>Equipment_List!Print_Area</vt:lpstr>
      <vt:lpstr>Ledger_Q1!Print_Area</vt:lpstr>
      <vt:lpstr>Ledger_Q2!Print_Area</vt:lpstr>
      <vt:lpstr>Ledger_Q3!Print_Area</vt:lpstr>
      <vt:lpstr>Ledger_Q4!Print_Area</vt:lpstr>
      <vt:lpstr>Signatories!Print_Area</vt:lpstr>
      <vt:lpstr>'SubAcct Checking'!Print_Area</vt:lpstr>
      <vt:lpstr>'SubExp Asset Movement'!Print_Area</vt:lpstr>
      <vt:lpstr>'SubExp Equipment - AR'!Print_Area</vt:lpstr>
      <vt:lpstr>'SubExp Equipment - OA'!Print_Area</vt:lpstr>
      <vt:lpstr>'SubExp Food - AR'!Print_Area</vt:lpstr>
      <vt:lpstr>'SubExp General Supplies - AR'!Print_Area</vt:lpstr>
      <vt:lpstr>'SubExp General Supplies - OA'!Print_Area</vt:lpstr>
      <vt:lpstr>'SubExp Occupancy - AR'!Print_Area</vt:lpstr>
      <vt:lpstr>'SubExp Refund'!Print_Area</vt:lpstr>
      <vt:lpstr>'SubExp Transfer Out - In Kingd'!Print_Area</vt:lpstr>
      <vt:lpstr>'SubExp Transfer Out - Out King'!Print_Area</vt:lpstr>
      <vt:lpstr>'SubExp Transfer Out - SCA Corp'!Print_Area</vt:lpstr>
      <vt:lpstr>'SubInc Asset Movement'!Print_Area</vt:lpstr>
      <vt:lpstr>'SubInc Demos and Heraldic Fees'!Print_Area</vt:lpstr>
      <vt:lpstr>'SubInc Donations'!Print_Area</vt:lpstr>
      <vt:lpstr>'SubInc Event Income'!Print_Area</vt:lpstr>
      <vt:lpstr>'SubInc Event Income - ACCEPS'!Print_Area</vt:lpstr>
      <vt:lpstr>'SubInc Fundraising - Internal'!Print_Area</vt:lpstr>
      <vt:lpstr>'SubInc Transfer In - In Kingdo'!Print_Area</vt:lpstr>
      <vt:lpstr>Summary!Print_Area</vt:lpstr>
      <vt:lpstr>Balances!Print_Titles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Mazelle</dc:creator>
  <cp:lastModifiedBy>ben baron</cp:lastModifiedBy>
  <cp:lastPrinted>2010-07-23T21:51:19Z</cp:lastPrinted>
  <dcterms:created xsi:type="dcterms:W3CDTF">2010-05-20T19:00:13Z</dcterms:created>
  <dcterms:modified xsi:type="dcterms:W3CDTF">2026-01-15T22:51:18Z</dcterms:modified>
</cp:coreProperties>
</file>