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TEACHING/Nuclear_Fuel_Performance/NE533_Spring2025/"/>
    </mc:Choice>
  </mc:AlternateContent>
  <xr:revisionPtr revIDLastSave="0" documentId="13_ncr:1_{8D7B82F1-8A18-574C-8E4F-F9B7CB57D6A0}" xr6:coauthVersionLast="47" xr6:coauthVersionMax="47" xr10:uidLastSave="{00000000-0000-0000-0000-000000000000}"/>
  <bookViews>
    <workbookView xWindow="14400" yWindow="5020" windowWidth="26560" windowHeight="16240" xr2:uid="{114B66FC-D05D-1747-9E35-A6C9832FE69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2" i="1" l="1"/>
  <c r="K36" i="1"/>
  <c r="J36" i="1"/>
  <c r="I36" i="1"/>
  <c r="H36" i="1"/>
  <c r="G36" i="1"/>
  <c r="F36" i="1"/>
  <c r="E36" i="1"/>
  <c r="D36" i="1"/>
  <c r="C36" i="1"/>
  <c r="C42" i="1"/>
  <c r="C45" i="1" l="1"/>
  <c r="O11" i="1"/>
  <c r="O7" i="1"/>
  <c r="O10" i="1"/>
  <c r="P24" i="1"/>
  <c r="O24" i="1"/>
  <c r="C13" i="1"/>
  <c r="M38" i="1"/>
  <c r="M37" i="1"/>
  <c r="M36" i="1"/>
  <c r="M39" i="1"/>
  <c r="P10" i="1"/>
  <c r="O6" i="1"/>
  <c r="I26" i="1"/>
  <c r="J26" i="1"/>
  <c r="K26" i="1"/>
  <c r="I22" i="1"/>
  <c r="J22" i="1"/>
  <c r="K22" i="1"/>
  <c r="I17" i="1"/>
  <c r="J17" i="1"/>
  <c r="K17" i="1"/>
  <c r="I13" i="1"/>
  <c r="I42" i="1" s="1"/>
  <c r="J13" i="1"/>
  <c r="K13" i="1"/>
  <c r="K42" i="1" s="1"/>
  <c r="C9" i="1"/>
  <c r="I9" i="1"/>
  <c r="J9" i="1"/>
  <c r="K9" i="1"/>
  <c r="H9" i="1"/>
  <c r="E17" i="1"/>
  <c r="E22" i="1"/>
  <c r="J42" i="1" l="1"/>
  <c r="J45" i="1" s="1"/>
  <c r="I45" i="1"/>
  <c r="K45" i="1"/>
  <c r="O14" i="1"/>
  <c r="O18" i="1"/>
  <c r="O31" i="1"/>
  <c r="P31" i="1"/>
  <c r="O29" i="1"/>
  <c r="M22" i="1"/>
  <c r="P18" i="1"/>
  <c r="D22" i="1" l="1"/>
  <c r="F22" i="1"/>
  <c r="G22" i="1"/>
  <c r="H22" i="1"/>
  <c r="C22" i="1"/>
  <c r="C17" i="1"/>
  <c r="F17" i="1"/>
  <c r="G17" i="1"/>
  <c r="H17" i="1"/>
  <c r="D17" i="1"/>
  <c r="P14" i="1"/>
  <c r="M17" i="1"/>
  <c r="C26" i="1"/>
  <c r="D26" i="1"/>
  <c r="E26" i="1"/>
  <c r="F26" i="1"/>
  <c r="G26" i="1"/>
  <c r="H26" i="1"/>
  <c r="M26" i="1"/>
  <c r="P29" i="1"/>
  <c r="M13" i="1"/>
  <c r="H13" i="1"/>
  <c r="H42" i="1" s="1"/>
  <c r="G13" i="1"/>
  <c r="G42" i="1" s="1"/>
  <c r="F13" i="1"/>
  <c r="E13" i="1"/>
  <c r="E42" i="1" s="1"/>
  <c r="E45" i="1" s="1"/>
  <c r="D13" i="1"/>
  <c r="D42" i="1" s="1"/>
  <c r="D45" i="1" s="1"/>
  <c r="P6" i="1"/>
  <c r="F9" i="1"/>
  <c r="G9" i="1"/>
  <c r="M9" i="1"/>
  <c r="D9" i="1"/>
  <c r="E9" i="1"/>
  <c r="F42" i="1" l="1"/>
  <c r="G45" i="1"/>
  <c r="H45" i="1" l="1"/>
  <c r="F45" i="1"/>
  <c r="O45" i="1" l="1"/>
  <c r="P45" i="1"/>
</calcChain>
</file>

<file path=xl/sharedStrings.xml><?xml version="1.0" encoding="utf-8"?>
<sst xmlns="http://schemas.openxmlformats.org/spreadsheetml/2006/main" count="76" uniqueCount="63">
  <si>
    <t>Weight</t>
  </si>
  <si>
    <t>possible</t>
  </si>
  <si>
    <t>Exam1</t>
  </si>
  <si>
    <t>Exam2</t>
  </si>
  <si>
    <t>Exam3</t>
  </si>
  <si>
    <t>sum</t>
  </si>
  <si>
    <t>Current Grade</t>
  </si>
  <si>
    <t>A+</t>
  </si>
  <si>
    <t>98-100</t>
  </si>
  <si>
    <t>A</t>
  </si>
  <si>
    <t>93-97</t>
  </si>
  <si>
    <t>A-</t>
  </si>
  <si>
    <t>90-92</t>
  </si>
  <si>
    <t>B+</t>
  </si>
  <si>
    <t>87-89</t>
  </si>
  <si>
    <t>B</t>
  </si>
  <si>
    <t>83-87</t>
  </si>
  <si>
    <t>B-</t>
  </si>
  <si>
    <t>80-82</t>
  </si>
  <si>
    <t>C+</t>
  </si>
  <si>
    <t>77-79</t>
  </si>
  <si>
    <t>C</t>
  </si>
  <si>
    <t>73-76</t>
  </si>
  <si>
    <t>C-</t>
  </si>
  <si>
    <t>70-72</t>
  </si>
  <si>
    <t>D+</t>
  </si>
  <si>
    <t>67-69</t>
  </si>
  <si>
    <t>D</t>
  </si>
  <si>
    <t>63-66</t>
  </si>
  <si>
    <t>D-</t>
  </si>
  <si>
    <t>60-62</t>
  </si>
  <si>
    <t>F</t>
  </si>
  <si>
    <t>Letter Grade</t>
  </si>
  <si>
    <t>Precent Grade</t>
  </si>
  <si>
    <t>&lt;60</t>
  </si>
  <si>
    <t>Average</t>
  </si>
  <si>
    <t>Stdev</t>
  </si>
  <si>
    <t>Curve</t>
  </si>
  <si>
    <t>NE 533 Grading</t>
  </si>
  <si>
    <t>curve</t>
  </si>
  <si>
    <t>sum+curve</t>
  </si>
  <si>
    <t>Bonus</t>
  </si>
  <si>
    <t>total weight</t>
  </si>
  <si>
    <t>Exam4</t>
  </si>
  <si>
    <t>Paper Project</t>
  </si>
  <si>
    <t>MOOSE Project</t>
  </si>
  <si>
    <t>Part1</t>
  </si>
  <si>
    <t>Part2</t>
  </si>
  <si>
    <t>Part3</t>
  </si>
  <si>
    <t>subweight</t>
  </si>
  <si>
    <t>avg</t>
  </si>
  <si>
    <t>stdev</t>
  </si>
  <si>
    <t>Survey</t>
  </si>
  <si>
    <t>CeCe</t>
  </si>
  <si>
    <t>Lexi</t>
  </si>
  <si>
    <t>Gwen</t>
  </si>
  <si>
    <t>Joy</t>
  </si>
  <si>
    <t>Hongsup</t>
  </si>
  <si>
    <t>Anthony</t>
  </si>
  <si>
    <t>Vaughn</t>
  </si>
  <si>
    <t>Cole</t>
  </si>
  <si>
    <t>Tim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</si>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</sst>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32B97-D432-2040-AA85-829DA4457FB6}">
  <dimension ref="B2:S47"/>
  <sheetViews>
    <sheetView tabSelected="1" topLeftCell="B13" workbookViewId="0">
      <selection activeCell="F39" sqref="F39"/>
    </sheetView>
  </sheetViews>
  <sheetFormatPr baseColWidth="10" defaultRowHeight="16" x14ac:dyDescent="0.2"/>
  <cols>
    <col min="2" max="2" width="15.33203125" customWidth="1"/>
    <col min="13" max="14" width="15.5" customWidth="1"/>
    <col min="19" max="19" width="16.83203125" customWidth="1"/>
  </cols>
  <sheetData>
    <row r="2" spans="2:19" x14ac:dyDescent="0.2">
      <c r="B2" t="s">
        <v>38</v>
      </c>
    </row>
    <row r="5" spans="2:19" x14ac:dyDescent="0.2">
      <c r="C5" t="s">
        <v>53</v>
      </c>
      <c r="D5" t="s">
        <v>54</v>
      </c>
      <c r="E5" t="s">
        <v>55</v>
      </c>
      <c r="F5" t="s">
        <v>56</v>
      </c>
      <c r="G5" t="s">
        <v>57</v>
      </c>
      <c r="H5" t="s">
        <v>58</v>
      </c>
      <c r="I5" t="s">
        <v>59</v>
      </c>
      <c r="J5" t="s">
        <v>60</v>
      </c>
      <c r="K5" t="s">
        <v>61</v>
      </c>
      <c r="M5" t="s">
        <v>1</v>
      </c>
      <c r="O5" t="s">
        <v>35</v>
      </c>
      <c r="P5" t="s">
        <v>36</v>
      </c>
      <c r="R5" s="2" t="s">
        <v>32</v>
      </c>
      <c r="S5" t="s">
        <v>33</v>
      </c>
    </row>
    <row r="6" spans="2:19" x14ac:dyDescent="0.2">
      <c r="B6" t="s">
        <v>2</v>
      </c>
      <c r="C6">
        <v>87</v>
      </c>
      <c r="D6">
        <v>77</v>
      </c>
      <c r="E6">
        <v>54</v>
      </c>
      <c r="F6">
        <v>75</v>
      </c>
      <c r="G6">
        <v>85</v>
      </c>
      <c r="H6">
        <v>74</v>
      </c>
      <c r="I6">
        <v>68</v>
      </c>
      <c r="J6">
        <v>82</v>
      </c>
      <c r="K6">
        <v>84</v>
      </c>
      <c r="M6">
        <v>100</v>
      </c>
      <c r="O6" s="3">
        <f>AVERAGE(C6:K6)</f>
        <v>76.222222222222229</v>
      </c>
      <c r="P6" s="3">
        <f>STDEV(C6:H6)</f>
        <v>11.741663709486282</v>
      </c>
      <c r="R6" s="2" t="s">
        <v>7</v>
      </c>
      <c r="S6" t="s">
        <v>8</v>
      </c>
    </row>
    <row r="7" spans="2:19" x14ac:dyDescent="0.2">
      <c r="B7" t="s">
        <v>37</v>
      </c>
      <c r="C7">
        <v>10</v>
      </c>
      <c r="D7">
        <v>10</v>
      </c>
      <c r="E7">
        <v>10</v>
      </c>
      <c r="F7">
        <v>10</v>
      </c>
      <c r="G7">
        <v>10</v>
      </c>
      <c r="H7">
        <v>10</v>
      </c>
      <c r="I7">
        <v>10</v>
      </c>
      <c r="J7">
        <v>10</v>
      </c>
      <c r="K7">
        <v>10</v>
      </c>
      <c r="O7" s="3">
        <f>O6+H7</f>
        <v>86.222222222222229</v>
      </c>
      <c r="R7" s="2" t="s">
        <v>9</v>
      </c>
      <c r="S7" t="s">
        <v>10</v>
      </c>
    </row>
    <row r="8" spans="2:19" x14ac:dyDescent="0.2">
      <c r="B8" t="s">
        <v>0</v>
      </c>
      <c r="C8">
        <v>0.16</v>
      </c>
      <c r="D8">
        <v>0.16</v>
      </c>
      <c r="E8">
        <v>0.16</v>
      </c>
      <c r="F8">
        <v>0.16</v>
      </c>
      <c r="G8">
        <v>0.16</v>
      </c>
      <c r="H8">
        <v>0.16</v>
      </c>
      <c r="I8">
        <v>0.16</v>
      </c>
      <c r="J8">
        <v>0.16</v>
      </c>
      <c r="K8">
        <v>0.16</v>
      </c>
      <c r="M8">
        <v>0.16</v>
      </c>
      <c r="R8" s="2" t="s">
        <v>11</v>
      </c>
      <c r="S8" t="s">
        <v>12</v>
      </c>
    </row>
    <row r="9" spans="2:19" x14ac:dyDescent="0.2">
      <c r="C9">
        <f>(C6+C7)*C8</f>
        <v>15.52</v>
      </c>
      <c r="D9">
        <f t="shared" ref="D9:M9" si="0">(D6+D7)*D8</f>
        <v>13.92</v>
      </c>
      <c r="E9">
        <f t="shared" si="0"/>
        <v>10.24</v>
      </c>
      <c r="F9">
        <f t="shared" ref="F9:G9" si="1">(F6+F7)*F8</f>
        <v>13.6</v>
      </c>
      <c r="G9">
        <f t="shared" si="1"/>
        <v>15.200000000000001</v>
      </c>
      <c r="H9">
        <f>(H6+H7)*H8</f>
        <v>13.44</v>
      </c>
      <c r="I9">
        <f t="shared" ref="I9:K9" si="2">(I6+I7)*I8</f>
        <v>12.48</v>
      </c>
      <c r="J9">
        <f t="shared" si="2"/>
        <v>14.72</v>
      </c>
      <c r="K9">
        <f t="shared" si="2"/>
        <v>15.040000000000001</v>
      </c>
      <c r="M9">
        <f t="shared" si="0"/>
        <v>16</v>
      </c>
      <c r="R9" s="2" t="s">
        <v>13</v>
      </c>
      <c r="S9" t="s">
        <v>14</v>
      </c>
    </row>
    <row r="10" spans="2:19" x14ac:dyDescent="0.2">
      <c r="B10" t="s">
        <v>3</v>
      </c>
      <c r="C10">
        <v>96</v>
      </c>
      <c r="D10">
        <v>87</v>
      </c>
      <c r="E10">
        <v>66</v>
      </c>
      <c r="F10">
        <v>73</v>
      </c>
      <c r="G10">
        <v>81</v>
      </c>
      <c r="H10">
        <v>96</v>
      </c>
      <c r="I10">
        <v>90</v>
      </c>
      <c r="J10">
        <v>96</v>
      </c>
      <c r="K10">
        <v>93</v>
      </c>
      <c r="M10">
        <v>100</v>
      </c>
      <c r="O10" s="3">
        <f>AVERAGE(C10:K10)</f>
        <v>86.444444444444443</v>
      </c>
      <c r="P10" s="3">
        <f>STDEV(C10:H10)</f>
        <v>12.221565638929702</v>
      </c>
      <c r="R10" s="2" t="s">
        <v>15</v>
      </c>
      <c r="S10" t="s">
        <v>16</v>
      </c>
    </row>
    <row r="11" spans="2:19" x14ac:dyDescent="0.2">
      <c r="B11" t="s">
        <v>37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5</v>
      </c>
      <c r="K11">
        <v>5</v>
      </c>
      <c r="O11" s="3">
        <f>O10+H11</f>
        <v>91.444444444444443</v>
      </c>
      <c r="R11" s="2" t="s">
        <v>17</v>
      </c>
      <c r="S11" t="s">
        <v>18</v>
      </c>
    </row>
    <row r="12" spans="2:19" x14ac:dyDescent="0.2">
      <c r="B12" t="s">
        <v>0</v>
      </c>
      <c r="C12">
        <v>0.16</v>
      </c>
      <c r="D12">
        <v>0.16</v>
      </c>
      <c r="E12">
        <v>0.16</v>
      </c>
      <c r="F12">
        <v>0.16</v>
      </c>
      <c r="G12">
        <v>0.16</v>
      </c>
      <c r="H12">
        <v>0.16</v>
      </c>
      <c r="I12">
        <v>0.16</v>
      </c>
      <c r="J12">
        <v>0.16</v>
      </c>
      <c r="K12">
        <v>0.16</v>
      </c>
      <c r="M12">
        <v>0.16</v>
      </c>
      <c r="R12" s="2" t="s">
        <v>19</v>
      </c>
      <c r="S12" t="s">
        <v>20</v>
      </c>
    </row>
    <row r="13" spans="2:19" x14ac:dyDescent="0.2">
      <c r="C13">
        <f>(C10+C11)*C12</f>
        <v>16.16</v>
      </c>
      <c r="D13">
        <f t="shared" ref="D13:K13" si="3">(D10+D11)*D12</f>
        <v>14.72</v>
      </c>
      <c r="E13">
        <f t="shared" si="3"/>
        <v>11.36</v>
      </c>
      <c r="F13">
        <f t="shared" si="3"/>
        <v>12.48</v>
      </c>
      <c r="G13">
        <f t="shared" si="3"/>
        <v>13.76</v>
      </c>
      <c r="H13">
        <f t="shared" si="3"/>
        <v>16.16</v>
      </c>
      <c r="I13">
        <f t="shared" si="3"/>
        <v>15.200000000000001</v>
      </c>
      <c r="J13">
        <f t="shared" si="3"/>
        <v>16.16</v>
      </c>
      <c r="K13">
        <f t="shared" si="3"/>
        <v>15.68</v>
      </c>
      <c r="M13">
        <f t="shared" ref="M13" si="4">(M10+M11)*M12</f>
        <v>16</v>
      </c>
      <c r="R13" s="2" t="s">
        <v>21</v>
      </c>
      <c r="S13" t="s">
        <v>22</v>
      </c>
    </row>
    <row r="14" spans="2:19" x14ac:dyDescent="0.2">
      <c r="B14" t="s">
        <v>4</v>
      </c>
      <c r="M14">
        <v>100</v>
      </c>
      <c r="O14" s="3" t="e">
        <f>AVERAGE(C14:H14)</f>
        <v>#DIV/0!</v>
      </c>
      <c r="P14" s="3" t="e">
        <f>STDEV(C14:M14)</f>
        <v>#DIV/0!</v>
      </c>
      <c r="R14" s="2" t="s">
        <v>23</v>
      </c>
      <c r="S14" t="s">
        <v>24</v>
      </c>
    </row>
    <row r="15" spans="2:19" x14ac:dyDescent="0.2">
      <c r="B15" t="s">
        <v>37</v>
      </c>
      <c r="R15" s="2" t="s">
        <v>25</v>
      </c>
      <c r="S15" t="s">
        <v>26</v>
      </c>
    </row>
    <row r="16" spans="2:19" x14ac:dyDescent="0.2">
      <c r="B16" t="s">
        <v>0</v>
      </c>
      <c r="C16">
        <v>0.16</v>
      </c>
      <c r="D16">
        <v>0.16</v>
      </c>
      <c r="E16">
        <v>0.16</v>
      </c>
      <c r="F16">
        <v>0.16</v>
      </c>
      <c r="G16">
        <v>0.16</v>
      </c>
      <c r="H16">
        <v>0.16</v>
      </c>
      <c r="I16">
        <v>0.16</v>
      </c>
      <c r="J16">
        <v>0.16</v>
      </c>
      <c r="K16">
        <v>0.16</v>
      </c>
      <c r="M16">
        <v>0.16</v>
      </c>
      <c r="R16" s="2" t="s">
        <v>27</v>
      </c>
      <c r="S16" t="s">
        <v>28</v>
      </c>
    </row>
    <row r="17" spans="2:19" x14ac:dyDescent="0.2">
      <c r="C17">
        <f t="shared" ref="C17:K17" si="5">(C14+C15)*C16</f>
        <v>0</v>
      </c>
      <c r="D17">
        <f t="shared" si="5"/>
        <v>0</v>
      </c>
      <c r="E17">
        <f>(E14+E15)*E16</f>
        <v>0</v>
      </c>
      <c r="F17">
        <f t="shared" si="5"/>
        <v>0</v>
      </c>
      <c r="G17">
        <f t="shared" si="5"/>
        <v>0</v>
      </c>
      <c r="H17">
        <f t="shared" si="5"/>
        <v>0</v>
      </c>
      <c r="I17">
        <f t="shared" si="5"/>
        <v>0</v>
      </c>
      <c r="J17">
        <f t="shared" si="5"/>
        <v>0</v>
      </c>
      <c r="K17">
        <f t="shared" si="5"/>
        <v>0</v>
      </c>
      <c r="M17">
        <f t="shared" ref="M17" si="6">(M14+M15)*M16</f>
        <v>16</v>
      </c>
      <c r="R17" s="2" t="s">
        <v>29</v>
      </c>
      <c r="S17" t="s">
        <v>30</v>
      </c>
    </row>
    <row r="18" spans="2:19" x14ac:dyDescent="0.2">
      <c r="B18" t="s">
        <v>43</v>
      </c>
      <c r="M18">
        <v>100</v>
      </c>
      <c r="O18" s="3" t="e">
        <f>AVERAGE(C18:H18)</f>
        <v>#DIV/0!</v>
      </c>
      <c r="P18" s="3" t="e">
        <f>STDEV(C18:M18)</f>
        <v>#DIV/0!</v>
      </c>
      <c r="R18" s="2" t="s">
        <v>31</v>
      </c>
      <c r="S18" t="s">
        <v>34</v>
      </c>
    </row>
    <row r="19" spans="2:19" x14ac:dyDescent="0.2">
      <c r="B19" t="s">
        <v>37</v>
      </c>
    </row>
    <row r="20" spans="2:19" x14ac:dyDescent="0.2">
      <c r="B20" t="s">
        <v>52</v>
      </c>
    </row>
    <row r="21" spans="2:19" x14ac:dyDescent="0.2">
      <c r="B21" t="s">
        <v>0</v>
      </c>
      <c r="C21">
        <v>0.16</v>
      </c>
      <c r="D21">
        <v>0.16</v>
      </c>
      <c r="E21">
        <v>0.16</v>
      </c>
      <c r="F21">
        <v>0.16</v>
      </c>
      <c r="G21">
        <v>0.16</v>
      </c>
      <c r="H21">
        <v>0.16</v>
      </c>
      <c r="I21">
        <v>0.16</v>
      </c>
      <c r="J21">
        <v>0.16</v>
      </c>
      <c r="K21">
        <v>0.16</v>
      </c>
      <c r="M21">
        <v>0.16</v>
      </c>
    </row>
    <row r="22" spans="2:19" x14ac:dyDescent="0.2">
      <c r="C22">
        <f>(C18+C19+C20)*C21</f>
        <v>0</v>
      </c>
      <c r="D22">
        <f t="shared" ref="D22:K22" si="7">(D18+D19+D20)*D21</f>
        <v>0</v>
      </c>
      <c r="E22">
        <f>(E18+E19+E20)*E21</f>
        <v>0</v>
      </c>
      <c r="F22">
        <f t="shared" si="7"/>
        <v>0</v>
      </c>
      <c r="G22">
        <f t="shared" si="7"/>
        <v>0</v>
      </c>
      <c r="H22">
        <f t="shared" si="7"/>
        <v>0</v>
      </c>
      <c r="I22">
        <f t="shared" si="7"/>
        <v>0</v>
      </c>
      <c r="J22">
        <f t="shared" si="7"/>
        <v>0</v>
      </c>
      <c r="K22">
        <f t="shared" si="7"/>
        <v>0</v>
      </c>
      <c r="M22">
        <f>(M18+M20)*M21</f>
        <v>16</v>
      </c>
    </row>
    <row r="24" spans="2:19" x14ac:dyDescent="0.2">
      <c r="B24" t="s">
        <v>44</v>
      </c>
      <c r="C24">
        <v>94</v>
      </c>
      <c r="D24">
        <v>96</v>
      </c>
      <c r="E24">
        <v>88</v>
      </c>
      <c r="F24">
        <v>96</v>
      </c>
      <c r="G24">
        <v>90</v>
      </c>
      <c r="H24">
        <v>90</v>
      </c>
      <c r="I24">
        <v>98</v>
      </c>
      <c r="J24">
        <v>90</v>
      </c>
      <c r="K24">
        <v>92</v>
      </c>
      <c r="M24">
        <v>100</v>
      </c>
      <c r="O24" s="3">
        <f>AVERAGE(C24:K24)</f>
        <v>92.666666666666671</v>
      </c>
      <c r="P24" s="3">
        <f>STDEV(C24:K24)</f>
        <v>3.4641016151377544</v>
      </c>
    </row>
    <row r="25" spans="2:19" x14ac:dyDescent="0.2">
      <c r="B25" t="s">
        <v>0</v>
      </c>
      <c r="C25">
        <v>0.16</v>
      </c>
      <c r="D25">
        <v>0.16</v>
      </c>
      <c r="E25">
        <v>0.16</v>
      </c>
      <c r="F25">
        <v>0.16</v>
      </c>
      <c r="G25">
        <v>0.16</v>
      </c>
      <c r="H25">
        <v>0.16</v>
      </c>
      <c r="I25">
        <v>0.16</v>
      </c>
      <c r="J25">
        <v>0.16</v>
      </c>
      <c r="K25">
        <v>0.16</v>
      </c>
      <c r="M25">
        <v>0.16</v>
      </c>
    </row>
    <row r="26" spans="2:19" x14ac:dyDescent="0.2">
      <c r="B26" t="s">
        <v>41</v>
      </c>
      <c r="C26">
        <f t="shared" ref="C26:G26" si="8">C24*C25</f>
        <v>15.040000000000001</v>
      </c>
      <c r="D26">
        <f t="shared" si="8"/>
        <v>15.36</v>
      </c>
      <c r="E26">
        <f t="shared" si="8"/>
        <v>14.08</v>
      </c>
      <c r="F26">
        <f t="shared" si="8"/>
        <v>15.36</v>
      </c>
      <c r="G26">
        <f t="shared" si="8"/>
        <v>14.4</v>
      </c>
      <c r="H26">
        <f>H24*H25</f>
        <v>14.4</v>
      </c>
      <c r="I26">
        <f t="shared" ref="I26:K26" si="9">I24*I25</f>
        <v>15.68</v>
      </c>
      <c r="J26">
        <f t="shared" si="9"/>
        <v>14.4</v>
      </c>
      <c r="K26">
        <f t="shared" si="9"/>
        <v>14.72</v>
      </c>
      <c r="M26">
        <f>(M23+M24)*M25</f>
        <v>16</v>
      </c>
    </row>
    <row r="28" spans="2:19" x14ac:dyDescent="0.2">
      <c r="B28" t="s">
        <v>45</v>
      </c>
    </row>
    <row r="29" spans="2:19" x14ac:dyDescent="0.2">
      <c r="B29" t="s">
        <v>46</v>
      </c>
      <c r="C29">
        <v>82</v>
      </c>
      <c r="D29">
        <v>95</v>
      </c>
      <c r="E29">
        <v>92</v>
      </c>
      <c r="F29">
        <v>95</v>
      </c>
      <c r="G29">
        <v>87</v>
      </c>
      <c r="H29">
        <v>94</v>
      </c>
      <c r="I29">
        <v>96</v>
      </c>
      <c r="J29">
        <v>90</v>
      </c>
      <c r="K29">
        <v>87</v>
      </c>
      <c r="M29">
        <v>100</v>
      </c>
      <c r="O29" s="3">
        <f>AVERAGE(C29:H29)</f>
        <v>90.833333333333329</v>
      </c>
      <c r="P29" s="3">
        <f>STDEV(C29:H29)</f>
        <v>5.2694085689635672</v>
      </c>
    </row>
    <row r="30" spans="2:19" x14ac:dyDescent="0.2">
      <c r="B30" t="s">
        <v>49</v>
      </c>
      <c r="C30">
        <v>0.05</v>
      </c>
      <c r="D30">
        <v>0.05</v>
      </c>
      <c r="E30">
        <v>0.05</v>
      </c>
      <c r="F30">
        <v>0.05</v>
      </c>
      <c r="G30">
        <v>0.05</v>
      </c>
      <c r="H30">
        <v>0.05</v>
      </c>
      <c r="I30">
        <v>0.05</v>
      </c>
      <c r="J30">
        <v>0.05</v>
      </c>
      <c r="K30">
        <v>0.05</v>
      </c>
      <c r="M30">
        <v>0.05</v>
      </c>
    </row>
    <row r="31" spans="2:19" x14ac:dyDescent="0.2">
      <c r="B31" t="s">
        <v>47</v>
      </c>
      <c r="M31">
        <v>100</v>
      </c>
      <c r="O31" s="3" t="e">
        <f>AVERAGE(C31:H31)</f>
        <v>#DIV/0!</v>
      </c>
      <c r="P31" s="3" t="e">
        <f>STDEV(C31:H31)</f>
        <v>#DIV/0!</v>
      </c>
    </row>
    <row r="32" spans="2:19" x14ac:dyDescent="0.2">
      <c r="B32" t="s">
        <v>49</v>
      </c>
      <c r="C32">
        <v>0.05</v>
      </c>
      <c r="D32">
        <v>0.05</v>
      </c>
      <c r="E32">
        <v>0.05</v>
      </c>
      <c r="F32">
        <v>0.05</v>
      </c>
      <c r="G32">
        <v>0.05</v>
      </c>
      <c r="H32">
        <v>0.05</v>
      </c>
      <c r="I32">
        <v>0.05</v>
      </c>
      <c r="J32">
        <v>0.05</v>
      </c>
      <c r="K32">
        <v>0.05</v>
      </c>
      <c r="M32">
        <v>0.05</v>
      </c>
    </row>
    <row r="33" spans="2:16" x14ac:dyDescent="0.2">
      <c r="B33" t="s">
        <v>48</v>
      </c>
      <c r="M33">
        <v>100</v>
      </c>
    </row>
    <row r="34" spans="2:16" x14ac:dyDescent="0.2">
      <c r="B34" t="s">
        <v>49</v>
      </c>
      <c r="C34">
        <v>0.1</v>
      </c>
      <c r="D34">
        <v>0.1</v>
      </c>
      <c r="E34">
        <v>0.1</v>
      </c>
      <c r="F34">
        <v>0.1</v>
      </c>
      <c r="G34">
        <v>0.1</v>
      </c>
      <c r="H34">
        <v>0.1</v>
      </c>
      <c r="I34">
        <v>0.1</v>
      </c>
      <c r="J34">
        <v>0.1</v>
      </c>
      <c r="K34">
        <v>0.1</v>
      </c>
      <c r="M34">
        <v>0.1</v>
      </c>
    </row>
    <row r="36" spans="2:16" x14ac:dyDescent="0.2">
      <c r="B36" t="s">
        <v>46</v>
      </c>
      <c r="C36">
        <f>C29*C30</f>
        <v>4.1000000000000005</v>
      </c>
      <c r="D36">
        <f t="shared" ref="D36:K36" si="10">D29*D30</f>
        <v>4.75</v>
      </c>
      <c r="E36">
        <f t="shared" si="10"/>
        <v>4.6000000000000005</v>
      </c>
      <c r="F36">
        <f t="shared" si="10"/>
        <v>4.75</v>
      </c>
      <c r="G36">
        <f t="shared" si="10"/>
        <v>4.3500000000000005</v>
      </c>
      <c r="H36">
        <f t="shared" si="10"/>
        <v>4.7</v>
      </c>
      <c r="I36">
        <f t="shared" si="10"/>
        <v>4.8000000000000007</v>
      </c>
      <c r="J36">
        <f t="shared" si="10"/>
        <v>4.5</v>
      </c>
      <c r="K36">
        <f t="shared" si="10"/>
        <v>4.3500000000000005</v>
      </c>
      <c r="M36">
        <f>M29*M30</f>
        <v>5</v>
      </c>
    </row>
    <row r="37" spans="2:16" x14ac:dyDescent="0.2">
      <c r="B37" t="s">
        <v>47</v>
      </c>
      <c r="M37">
        <f>M31*M32</f>
        <v>5</v>
      </c>
    </row>
    <row r="38" spans="2:16" x14ac:dyDescent="0.2">
      <c r="B38" t="s">
        <v>48</v>
      </c>
      <c r="M38">
        <f>M33*M34</f>
        <v>10</v>
      </c>
    </row>
    <row r="39" spans="2:16" x14ac:dyDescent="0.2">
      <c r="B39" t="s">
        <v>62</v>
      </c>
      <c r="M39">
        <f>M29*M30+M31*M32+M33*M34</f>
        <v>20</v>
      </c>
    </row>
    <row r="41" spans="2:16" x14ac:dyDescent="0.2">
      <c r="B41" t="s">
        <v>42</v>
      </c>
    </row>
    <row r="42" spans="2:16" x14ac:dyDescent="0.2">
      <c r="B42" t="s">
        <v>5</v>
      </c>
      <c r="C42">
        <f>SUM(C9,C22,C13,C17,C26,C36,C37,C38)</f>
        <v>50.82</v>
      </c>
      <c r="D42">
        <f>SUM(D9,D22,D13,D17,D26,D36,D37,D38)</f>
        <v>48.75</v>
      </c>
      <c r="E42">
        <f t="shared" ref="E42:K42" si="11">SUM(E9,E22,E13,E17,E26,E36,E37,E38)</f>
        <v>40.28</v>
      </c>
      <c r="F42">
        <f t="shared" si="11"/>
        <v>46.19</v>
      </c>
      <c r="G42">
        <f t="shared" si="11"/>
        <v>47.71</v>
      </c>
      <c r="H42">
        <f t="shared" si="11"/>
        <v>48.7</v>
      </c>
      <c r="I42">
        <f t="shared" si="11"/>
        <v>48.16</v>
      </c>
      <c r="J42">
        <f t="shared" si="11"/>
        <v>49.78</v>
      </c>
      <c r="K42">
        <f t="shared" si="11"/>
        <v>49.79</v>
      </c>
      <c r="M42">
        <f>SUM(M9,M13,M26,M36)</f>
        <v>53</v>
      </c>
    </row>
    <row r="43" spans="2:16" x14ac:dyDescent="0.2">
      <c r="B43" t="s">
        <v>39</v>
      </c>
    </row>
    <row r="44" spans="2:16" x14ac:dyDescent="0.2">
      <c r="B44" t="s">
        <v>40</v>
      </c>
      <c r="O44" t="s">
        <v>50</v>
      </c>
      <c r="P44" t="s">
        <v>51</v>
      </c>
    </row>
    <row r="45" spans="2:16" x14ac:dyDescent="0.2">
      <c r="B45" t="s">
        <v>6</v>
      </c>
      <c r="C45" s="1">
        <f>C42/$M$42</f>
        <v>0.95886792452830194</v>
      </c>
      <c r="D45" s="1">
        <f>D42/$M$42</f>
        <v>0.91981132075471694</v>
      </c>
      <c r="E45" s="1">
        <f>E42/$M$42</f>
        <v>0.76</v>
      </c>
      <c r="F45" s="1">
        <f t="shared" ref="F45:G45" si="12">F42/$M$42</f>
        <v>0.8715094339622641</v>
      </c>
      <c r="G45" s="1">
        <f t="shared" si="12"/>
        <v>0.90018867924528301</v>
      </c>
      <c r="H45" s="1">
        <f t="shared" ref="H45:K45" si="13">H42/$M$42</f>
        <v>0.9188679245283019</v>
      </c>
      <c r="I45" s="1">
        <f t="shared" si="13"/>
        <v>0.9086792452830188</v>
      </c>
      <c r="J45" s="1">
        <f t="shared" si="13"/>
        <v>0.93924528301886789</v>
      </c>
      <c r="K45" s="1">
        <f t="shared" si="13"/>
        <v>0.93943396226415088</v>
      </c>
      <c r="L45" s="1"/>
      <c r="O45" s="3">
        <f>100*AVERAGE(C45:K45)</f>
        <v>90.184486373165612</v>
      </c>
      <c r="P45" s="3">
        <f>100*STDEV(C45:H45)</f>
        <v>6.8980136031783337</v>
      </c>
    </row>
    <row r="47" spans="2:16" x14ac:dyDescent="0.2">
      <c r="B47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90987-17CF-D84B-9529-197E99ABE5FD}">
  <dimension ref="A1"/>
  <sheetViews>
    <sheetView workbookViewId="0">
      <selection activeCell="D22" sqref="D22"/>
    </sheetView>
  </sheetViews>
  <sheetFormatPr baseColWidth="10" defaultRowHeight="16" x14ac:dyDescent="0.2"/>
  <cols>
    <col min="1" max="16384" width="10.83203125" style="4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Benjamin Beeler</cp:lastModifiedBy>
  <dcterms:created xsi:type="dcterms:W3CDTF">2020-02-03T20:53:02Z</dcterms:created>
  <dcterms:modified xsi:type="dcterms:W3CDTF">2025-03-19T18:55:24Z</dcterms:modified>
</cp:coreProperties>
</file>