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0F020377-F1E4-F144-ACEA-5F39EC6A01F3}" xr6:coauthVersionLast="47" xr6:coauthVersionMax="47" xr10:uidLastSave="{00000000-0000-0000-0000-000000000000}"/>
  <bookViews>
    <workbookView xWindow="1920" yWindow="500" windowWidth="24520" windowHeight="20760" activeTab="8" xr2:uid="{C785E486-1DB4-8A46-83F7-ABDAF5E9968D}"/>
  </bookViews>
  <sheets>
    <sheet name="Sheet1" sheetId="1" r:id="rId1"/>
    <sheet name="46.12.42" sheetId="8" r:id="rId2"/>
    <sheet name="0.40.60" sheetId="2" r:id="rId3"/>
    <sheet name="51.0.49" sheetId="3" r:id="rId4"/>
    <sheet name="61.39.0" sheetId="4" r:id="rId5"/>
    <sheet name="LiF" sheetId="6" r:id="rId6"/>
    <sheet name="NaF" sheetId="7" r:id="rId7"/>
    <sheet name="KF" sheetId="5" r:id="rId8"/>
    <sheet name="summa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6" i="4"/>
  <c r="G26" i="4"/>
  <c r="H26" i="4"/>
  <c r="F27" i="4"/>
  <c r="G27" i="4" s="1"/>
  <c r="H27" i="4" s="1"/>
  <c r="F38" i="4"/>
  <c r="G38" i="4"/>
  <c r="H38" i="4"/>
  <c r="F39" i="4"/>
  <c r="G39" i="4" s="1"/>
  <c r="H39" i="4" s="1"/>
  <c r="F40" i="4"/>
  <c r="G40" i="4"/>
  <c r="H40" i="4" s="1"/>
  <c r="F15" i="4"/>
  <c r="G15" i="4"/>
  <c r="H15" i="4"/>
  <c r="F16" i="4"/>
  <c r="G16" i="4" s="1"/>
  <c r="H16" i="4" s="1"/>
  <c r="F18" i="4"/>
  <c r="G18" i="4"/>
  <c r="H18" i="4"/>
  <c r="J10" i="2" a="1"/>
  <c r="J10" i="2" s="1"/>
  <c r="J6" i="2" a="1"/>
  <c r="J6" i="2" s="1"/>
  <c r="J6" i="6" a="1"/>
  <c r="J6" i="6" s="1"/>
  <c r="J22" i="6"/>
  <c r="J34" i="6"/>
  <c r="J46" i="6"/>
  <c r="F37" i="7"/>
  <c r="G37" i="7"/>
  <c r="H37" i="7" s="1"/>
  <c r="J10" i="7" a="1"/>
  <c r="J10" i="7" s="1"/>
  <c r="F21" i="5"/>
  <c r="G21" i="5" s="1"/>
  <c r="H21" i="5" s="1"/>
  <c r="M49" i="4"/>
  <c r="M44" i="4"/>
  <c r="K44" i="4"/>
  <c r="J44" i="4"/>
  <c r="F42" i="4"/>
  <c r="G42" i="4" s="1"/>
  <c r="H42" i="4" s="1"/>
  <c r="F41" i="4"/>
  <c r="G41" i="4" s="1"/>
  <c r="H41" i="4" s="1"/>
  <c r="M31" i="4"/>
  <c r="K31" i="4"/>
  <c r="J31" i="4"/>
  <c r="F29" i="4"/>
  <c r="G29" i="4" s="1"/>
  <c r="H29" i="4" s="1"/>
  <c r="F28" i="4"/>
  <c r="G28" i="4" s="1"/>
  <c r="H28" i="4" s="1"/>
  <c r="K19" i="4"/>
  <c r="K30" i="2"/>
  <c r="J10" i="6" a="1"/>
  <c r="J10" i="6" s="1"/>
  <c r="K31" i="6"/>
  <c r="D53" i="1" l="1"/>
  <c r="G52" i="1"/>
  <c r="D52" i="1" s="1"/>
  <c r="G51" i="1"/>
  <c r="D51" i="1"/>
  <c r="G50" i="1"/>
  <c r="D50" i="1"/>
  <c r="K35" i="5"/>
  <c r="P12" i="5"/>
  <c r="Q12" i="5"/>
  <c r="G53" i="1" l="1"/>
  <c r="F50" i="1"/>
  <c r="M35" i="5"/>
  <c r="J35" i="5"/>
  <c r="F34" i="5"/>
  <c r="G34" i="5" s="1"/>
  <c r="H34" i="5" s="1"/>
  <c r="F33" i="5"/>
  <c r="G33" i="5" s="1"/>
  <c r="H33" i="5" s="1"/>
  <c r="M40" i="3"/>
  <c r="K40" i="3"/>
  <c r="J40" i="3"/>
  <c r="M29" i="3"/>
  <c r="K29" i="3"/>
  <c r="J29" i="3"/>
  <c r="F18" i="2"/>
  <c r="G18" i="2"/>
  <c r="H18" i="2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/>
  <c r="H40" i="2" s="1"/>
  <c r="F41" i="2"/>
  <c r="G41" i="2"/>
  <c r="H41" i="2" s="1"/>
  <c r="F42" i="2"/>
  <c r="G42" i="2" s="1"/>
  <c r="H42" i="2" s="1"/>
  <c r="F43" i="2"/>
  <c r="G43" i="2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/>
  <c r="H30" i="2" s="1"/>
  <c r="F31" i="2"/>
  <c r="G31" i="2" s="1"/>
  <c r="H31" i="2" s="1"/>
  <c r="F32" i="2"/>
  <c r="G32" i="2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9" i="5"/>
  <c r="K49" i="5"/>
  <c r="J49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J6" i="7" a="1"/>
  <c r="J6" i="7" s="1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H15" i="2" s="1"/>
  <c r="M19" i="3"/>
  <c r="K19" i="3"/>
  <c r="J19" i="3"/>
  <c r="F15" i="3"/>
  <c r="G15" i="3" s="1"/>
  <c r="J10" i="3" a="1"/>
  <c r="J10" i="3" s="1"/>
  <c r="M19" i="4"/>
  <c r="J19" i="4"/>
  <c r="F17" i="4"/>
  <c r="G17" i="4" s="1"/>
  <c r="H17" i="4" s="1"/>
  <c r="J10" i="4" a="1"/>
  <c r="J10" i="4" s="1"/>
  <c r="M22" i="5"/>
  <c r="K22" i="5"/>
  <c r="J22" i="5"/>
  <c r="F15" i="5"/>
  <c r="G15" i="5" s="1"/>
  <c r="J10" i="5" a="1"/>
  <c r="J10" i="5" s="1"/>
  <c r="J43" i="6"/>
  <c r="F41" i="6"/>
  <c r="G41" i="6" s="1"/>
  <c r="H41" i="6" s="1"/>
  <c r="F40" i="6"/>
  <c r="G40" i="6" s="1"/>
  <c r="M18" i="7"/>
  <c r="J18" i="7"/>
  <c r="F15" i="7"/>
  <c r="G15" i="7" s="1"/>
  <c r="I44" i="1" l="1"/>
  <c r="H44" i="1"/>
  <c r="K11" i="2"/>
  <c r="L11" i="2"/>
  <c r="K11" i="3"/>
  <c r="L11" i="3"/>
  <c r="H15" i="3"/>
  <c r="J6" i="3" a="1"/>
  <c r="J6" i="3" s="1"/>
  <c r="K11" i="4"/>
  <c r="L11" i="4"/>
  <c r="J6" i="4" a="1"/>
  <c r="J6" i="4" s="1"/>
  <c r="K11" i="5"/>
  <c r="L11" i="5"/>
  <c r="H15" i="5"/>
  <c r="J6" i="5" a="1"/>
  <c r="J6" i="5" s="1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<sst xmlns="http://schemas.openxmlformats.org/spreadsheetml/2006/main" count="455" uniqueCount="42">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</sst>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NaF!$G$38:$G$44</c:f>
              <c:numCache>
                <c:formatCode>General</c:formatCode>
                <c:ptCount val="7"/>
                <c:pt idx="0">
                  <c:v>3241.7920000000004</c:v>
                </c:pt>
                <c:pt idx="1">
                  <c:v>3290.6624196239991</c:v>
                </c:pt>
                <c:pt idx="2">
                  <c:v>3340.0215393920002</c:v>
                </c:pt>
                <c:pt idx="3">
                  <c:v>3389.8717906479988</c:v>
                </c:pt>
                <c:pt idx="4">
                  <c:v>3440.2156047360013</c:v>
                </c:pt>
                <c:pt idx="5">
                  <c:v>3491.0554129999996</c:v>
                </c:pt>
                <c:pt idx="6">
                  <c:v>3542.3936467840012</c:v>
                </c:pt>
              </c:numCache>
            </c:numRef>
          </c:xVal>
          <c:yVal>
            <c:numRef>
              <c:f>NaF!$E$38:$E$44</c:f>
              <c:numCache>
                <c:formatCode>General</c:formatCode>
                <c:ptCount val="7"/>
                <c:pt idx="0">
                  <c:v>8.8197577777777791</c:v>
                </c:pt>
                <c:pt idx="1">
                  <c:v>7.3193377777777799</c:v>
                </c:pt>
                <c:pt idx="2">
                  <c:v>5.7836466666666704</c:v>
                </c:pt>
                <c:pt idx="3">
                  <c:v>4.4592688888888903</c:v>
                </c:pt>
                <c:pt idx="4">
                  <c:v>2.5470222222222199</c:v>
                </c:pt>
                <c:pt idx="5">
                  <c:v>1.5525933333333299</c:v>
                </c:pt>
                <c:pt idx="6">
                  <c:v>-0.51951111111111103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33FB-9948-924B-8D3E-CC3C844DD8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46"/>
  <sheetViews>
    <sheetView workbookViewId="0">
      <selection activeCell="O24" sqref="O2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42"/>
  <sheetViews>
    <sheetView topLeftCell="A4" workbookViewId="0">
      <selection activeCell="O16" sqref="O16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LINEST(E15:E21,G15:G21^{1,2})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LINEST(E15:E21,C15:C21^{1,2})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F16">
        <f t="shared" ref="F16:F18" si="1">$F$10*B16</f>
        <v>15.37203032</v>
      </c>
      <c r="G16">
        <f t="shared" ref="G16:G18" si="2">F16^3</f>
        <v>3632.4002525914034</v>
      </c>
      <c r="H16">
        <f t="shared" ref="H16:H18" si="3">$B$8/G16/(1E-24)</f>
        <v>1.9047680648805094</v>
      </c>
    </row>
    <row r="17" spans="2:13" x14ac:dyDescent="0.2">
      <c r="B17">
        <v>1.02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J19">
        <f>I19^(1/3)</f>
        <v>0</v>
      </c>
      <c r="K19" t="e">
        <f>$L$5/(I19*(10^-24))</f>
        <v>#VALUE!</v>
      </c>
      <c r="M19">
        <f>L19/L21</f>
        <v>0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J29">
        <f>I29^(1/3)</f>
        <v>0</v>
      </c>
      <c r="K29" t="e">
        <f>$L$5/(I29*(10^-24))</f>
        <v>#VALUE!</v>
      </c>
      <c r="M29">
        <f>L29/L31</f>
        <v>0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F36">
        <f>$F$10*B36</f>
        <v>15.06763368</v>
      </c>
      <c r="G36">
        <f t="shared" ref="G36" si="8">F36^3</f>
        <v>3420.8588875379</v>
      </c>
      <c r="H36">
        <f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>$F$10*B37</f>
        <v>15.219832</v>
      </c>
      <c r="G37">
        <f t="shared" ref="G37" si="9">F37^3</f>
        <v>3525.5718984951031</v>
      </c>
      <c r="H37">
        <f>$B$8/G37/(1E-24)</f>
        <v>1.9624844420144538</v>
      </c>
    </row>
    <row r="38" spans="2:13" x14ac:dyDescent="0.2">
      <c r="B38">
        <v>1.01</v>
      </c>
      <c r="F38">
        <f>$F$10*B38</f>
        <v>15.37203032</v>
      </c>
      <c r="G38">
        <f t="shared" ref="G38" si="10">F38^3</f>
        <v>3632.4002525914034</v>
      </c>
      <c r="H38">
        <f>$B$8/G38/(1E-24)</f>
        <v>1.9047680648805094</v>
      </c>
    </row>
    <row r="40" spans="2:13" x14ac:dyDescent="0.2">
      <c r="J40">
        <f>I40^(1/3)</f>
        <v>0</v>
      </c>
      <c r="K40" t="e">
        <f>$L$5/(I40*(10^-24))</f>
        <v>#VALUE!</v>
      </c>
      <c r="M40">
        <f>L40/L42</f>
        <v>0</v>
      </c>
    </row>
    <row r="42" spans="2:13" x14ac:dyDescent="0.2">
      <c r="K42" t="s">
        <v>3</v>
      </c>
      <c r="L4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49"/>
  <sheetViews>
    <sheetView workbookViewId="0">
      <selection activeCell="I28" sqref="I28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LINEST(E16:E21,G16:G21^{1,2})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LINEST(E16:E21,C16:C21^{1,2})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F15">
        <f t="shared" ref="F15:F16" si="0">$F$10*B15</f>
        <v>16.5825</v>
      </c>
      <c r="G15">
        <f t="shared" ref="G15:G16" si="1">F15^3</f>
        <v>4559.8443458906249</v>
      </c>
      <c r="H15">
        <f t="shared" ref="H15:H16" si="2">$B$8/G15/(1E-24)</f>
        <v>1.1736891863037231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16.75</v>
      </c>
      <c r="G16">
        <f t="shared" si="1"/>
        <v>4699.421875</v>
      </c>
      <c r="H16">
        <f t="shared" si="2"/>
        <v>1.1388294437813162</v>
      </c>
    </row>
    <row r="17" spans="2:13" x14ac:dyDescent="0.2">
      <c r="B17">
        <v>1.01</v>
      </c>
      <c r="F17">
        <f t="shared" ref="F17" si="3">$F$10*B17</f>
        <v>16.9175</v>
      </c>
      <c r="G17">
        <f t="shared" ref="G17" si="4">F17^3</f>
        <v>4841.8190572343756</v>
      </c>
      <c r="H17">
        <f t="shared" ref="H17" si="5">$B$8/G17/(1E-24)</f>
        <v>1.1053366383040646</v>
      </c>
    </row>
    <row r="18" spans="2:13" x14ac:dyDescent="0.2">
      <c r="B18">
        <v>1.02</v>
      </c>
      <c r="F18">
        <f t="shared" ref="F18" si="6">$F$10*B18</f>
        <v>17.085000000000001</v>
      </c>
      <c r="G18">
        <f t="shared" ref="G18" si="7">F18^3</f>
        <v>4987.0640891250014</v>
      </c>
      <c r="H18">
        <f t="shared" ref="H18" si="8">$B$8/G18/(1E-24)</f>
        <v>1.0731444201149216</v>
      </c>
    </row>
    <row r="19" spans="2:13" x14ac:dyDescent="0.2">
      <c r="J19">
        <f>I19^(1/3)</f>
        <v>0</v>
      </c>
      <c r="K19" t="e">
        <f>$B$8/(I19*(10^-24))</f>
        <v>#DIV/0!</v>
      </c>
      <c r="M19">
        <f>L19/L21</f>
        <v>0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0.98</v>
      </c>
      <c r="F26">
        <f t="shared" ref="F26:F27" si="9">$F$10*B26</f>
        <v>16.414999999999999</v>
      </c>
      <c r="G26">
        <f t="shared" ref="G26:G27" si="10">F26^3</f>
        <v>4423.0582733749998</v>
      </c>
      <c r="H26">
        <f t="shared" ref="H26:H27" si="11">$B$8/G26/(1E-24)</f>
        <v>1.2099863192433811</v>
      </c>
    </row>
    <row r="27" spans="2:13" x14ac:dyDescent="0.2">
      <c r="B27">
        <v>0.99</v>
      </c>
      <c r="F27">
        <f t="shared" si="9"/>
        <v>16.5825</v>
      </c>
      <c r="G27">
        <f t="shared" si="10"/>
        <v>4559.8443458906249</v>
      </c>
      <c r="H27">
        <f t="shared" si="11"/>
        <v>1.1736891863037231</v>
      </c>
    </row>
    <row r="28" spans="2:13" x14ac:dyDescent="0.2">
      <c r="B28">
        <v>1</v>
      </c>
      <c r="C28">
        <v>-605.25256366444501</v>
      </c>
      <c r="D28">
        <v>30.706834666666602</v>
      </c>
      <c r="E28">
        <v>2.65153111111111</v>
      </c>
      <c r="F28">
        <f>$F$10*B28</f>
        <v>16.75</v>
      </c>
      <c r="G28">
        <f t="shared" ref="G28:G29" si="12">F28^3</f>
        <v>4699.421875</v>
      </c>
      <c r="H28">
        <f>$B$8/G28/(1E-24)</f>
        <v>1.1388294437813162</v>
      </c>
    </row>
    <row r="29" spans="2:13" x14ac:dyDescent="0.2">
      <c r="B29">
        <v>1.01</v>
      </c>
      <c r="F29">
        <f t="shared" ref="F29" si="13">$F$10*B29</f>
        <v>16.9175</v>
      </c>
      <c r="G29">
        <f t="shared" si="12"/>
        <v>4841.8190572343756</v>
      </c>
      <c r="H29">
        <f t="shared" ref="H29" si="14">$B$8/G29/(1E-24)</f>
        <v>1.1053366383040646</v>
      </c>
    </row>
    <row r="31" spans="2:13" x14ac:dyDescent="0.2">
      <c r="J31">
        <f>I31^(1/3)</f>
        <v>0</v>
      </c>
      <c r="K31" t="e">
        <f>$B$8/(I31*(10^-24))</f>
        <v>#DIV/0!</v>
      </c>
      <c r="M31">
        <f>L31/L33</f>
        <v>0</v>
      </c>
    </row>
    <row r="33" spans="2:13" x14ac:dyDescent="0.2">
      <c r="K33" t="s">
        <v>3</v>
      </c>
      <c r="L33">
        <v>100</v>
      </c>
    </row>
    <row r="35" spans="2:13" x14ac:dyDescent="0.2">
      <c r="B35">
        <v>1100</v>
      </c>
    </row>
    <row r="36" spans="2:13" x14ac:dyDescent="0.2">
      <c r="H36" t="s">
        <v>23</v>
      </c>
    </row>
    <row r="37" spans="2:13" x14ac:dyDescent="0.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 t="s">
        <v>29</v>
      </c>
      <c r="L37" t="s">
        <v>31</v>
      </c>
      <c r="M37" t="s">
        <v>32</v>
      </c>
    </row>
    <row r="38" spans="2:13" x14ac:dyDescent="0.2">
      <c r="B38">
        <v>0.97</v>
      </c>
      <c r="F38">
        <f t="shared" ref="F38:F40" si="15">$F$10*B38</f>
        <v>16.247499999999999</v>
      </c>
      <c r="G38">
        <f t="shared" ref="G38:G40" si="16">F38^3</f>
        <v>4289.0354609218739</v>
      </c>
      <c r="H38">
        <f t="shared" ref="H38:H40" si="17">$B$8/G38/(1E-24)</f>
        <v>1.2477956987675942</v>
      </c>
    </row>
    <row r="39" spans="2:13" x14ac:dyDescent="0.2">
      <c r="B39">
        <v>0.98</v>
      </c>
      <c r="F39">
        <f t="shared" si="15"/>
        <v>16.414999999999999</v>
      </c>
      <c r="G39">
        <f t="shared" si="16"/>
        <v>4423.0582733749998</v>
      </c>
      <c r="H39">
        <f t="shared" si="17"/>
        <v>1.2099863192433811</v>
      </c>
    </row>
    <row r="40" spans="2:13" x14ac:dyDescent="0.2">
      <c r="B40">
        <v>0.99</v>
      </c>
      <c r="F40">
        <f t="shared" si="15"/>
        <v>16.5825</v>
      </c>
      <c r="G40">
        <f t="shared" si="16"/>
        <v>4559.8443458906249</v>
      </c>
      <c r="H40">
        <f t="shared" si="17"/>
        <v>1.1736891863037231</v>
      </c>
    </row>
    <row r="41" spans="2:13" x14ac:dyDescent="0.2">
      <c r="B41">
        <v>1</v>
      </c>
      <c r="C41">
        <v>-607.80930280222196</v>
      </c>
      <c r="D41">
        <v>28.271678444444401</v>
      </c>
      <c r="E41">
        <v>-0.50625111111111099</v>
      </c>
      <c r="F41">
        <f>$F$10*B41</f>
        <v>16.75</v>
      </c>
      <c r="G41">
        <f t="shared" ref="G41:G42" si="18">F41^3</f>
        <v>4699.421875</v>
      </c>
      <c r="H41">
        <f>$B$8/G41/(1E-24)</f>
        <v>1.1388294437813162</v>
      </c>
    </row>
    <row r="42" spans="2:13" x14ac:dyDescent="0.2">
      <c r="F42">
        <f t="shared" ref="F42" si="19">$F$10*B42</f>
        <v>0</v>
      </c>
      <c r="G42">
        <f t="shared" si="18"/>
        <v>0</v>
      </c>
      <c r="H42" t="e">
        <f t="shared" ref="H42" si="20">$B$8/G42/(1E-24)</f>
        <v>#DIV/0!</v>
      </c>
    </row>
    <row r="44" spans="2:13" x14ac:dyDescent="0.2">
      <c r="J44">
        <f>I44^(1/3)</f>
        <v>0</v>
      </c>
      <c r="K44" t="e">
        <f>$B$8/(I44*(10^-24))</f>
        <v>#DIV/0!</v>
      </c>
      <c r="M44">
        <f>L44/L46</f>
        <v>0</v>
      </c>
    </row>
    <row r="46" spans="2:13" x14ac:dyDescent="0.2">
      <c r="K46" t="s">
        <v>3</v>
      </c>
      <c r="L46">
        <v>100</v>
      </c>
    </row>
    <row r="49" spans="13:13" x14ac:dyDescent="0.2">
      <c r="M49">
        <f>67351.986/3600</f>
        <v>18.708885000000002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topLeftCell="A3"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topLeftCell="A4" workbookViewId="0">
      <selection activeCell="I29" activeCellId="1" sqref="I18:M18 I29:M29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LINEST(E38:E44,G38:G44^{1,2})</f>
        <v>-3.3931421059981109E-6</v>
      </c>
      <c r="K6">
        <v>-7.4857080870914614E-3</v>
      </c>
      <c r="L6">
        <v>68.711441969356727</v>
      </c>
    </row>
    <row r="7" spans="2:13" x14ac:dyDescent="0.2">
      <c r="B7" t="s">
        <v>5</v>
      </c>
      <c r="J7" t="s">
        <v>20</v>
      </c>
      <c r="K7">
        <f>(-K6+SQRT(K6^2-4*J6*L6))/(2*J6)</f>
        <v>-5736.2968536075969</v>
      </c>
      <c r="L7">
        <f>(-K6-SQRT(K6^2-4*J6*L6))/(2*J6)</f>
        <v>3530.168181938097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LINEST(E38:E44,C38:C44^{1,2})</f>
        <v>3.044638316899765E-2</v>
      </c>
      <c r="K10">
        <v>26.391826004710708</v>
      </c>
      <c r="L10">
        <v>5700.8047629955709</v>
      </c>
    </row>
    <row r="11" spans="2:13" x14ac:dyDescent="0.2">
      <c r="J11" t="s">
        <v>20</v>
      </c>
      <c r="K11">
        <f>(-K10+SQRT(K10^2-4*J10*L10))/(2*J10)</f>
        <v>-408.7652679824933</v>
      </c>
      <c r="L11">
        <f>(-K10-SQRT(K10^2-4*J10*L10))/(2*J10)</f>
        <v>-458.0643274482199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J41">
        <f>I41^(1/3)</f>
        <v>0</v>
      </c>
      <c r="K41" t="e">
        <f>$B$8/(I41*(10^-24))</f>
        <v>#DIV/0!</v>
      </c>
      <c r="M41">
        <f>L41/L43</f>
        <v>0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51"/>
  <sheetViews>
    <sheetView topLeftCell="A6" workbookViewId="0">
      <selection activeCell="F41" sqref="F41:H43"/>
    </sheetView>
  </sheetViews>
  <sheetFormatPr baseColWidth="10" defaultRowHeight="16" x14ac:dyDescent="0.2"/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t="e" cm="1">
        <f t="array" ref="J6">LINEST(E15:E24,G15:G24^{1,2})</f>
        <v>#VALUE!</v>
      </c>
    </row>
    <row r="7" spans="2:17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t="e" cm="1">
        <f t="array" ref="J10">LINEST(E15:E24,C15:C24^{1,2})</f>
        <v>#VALUE!</v>
      </c>
    </row>
    <row r="11" spans="2:17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  <c r="O11" s="1">
        <v>1.3281999999999999E-5</v>
      </c>
      <c r="P11" s="1">
        <v>-0.14873</v>
      </c>
      <c r="Q11" s="1">
        <v>415.46</v>
      </c>
    </row>
    <row r="12" spans="2:17" x14ac:dyDescent="0.2">
      <c r="B12">
        <v>1300</v>
      </c>
      <c r="O12" t="s">
        <v>20</v>
      </c>
      <c r="P12">
        <f>(-P11+SQRT(P11^2-4*O11*Q11))/(2*O11)</f>
        <v>5859.8893499363649</v>
      </c>
      <c r="Q12">
        <f>(-P11-SQRT(P11^2-4*O11*Q11))/(2*O11)</f>
        <v>5337.9724178696897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:G17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2" spans="2:13" x14ac:dyDescent="0.2">
      <c r="J22">
        <f>I22^(1/3)</f>
        <v>0</v>
      </c>
      <c r="K22" t="e">
        <f>$L$5/(I22*(10^-24))</f>
        <v>#VALUE!</v>
      </c>
      <c r="M22">
        <f>L22/L24</f>
        <v>0</v>
      </c>
    </row>
    <row r="24" spans="2:13" x14ac:dyDescent="0.2">
      <c r="K24" t="s">
        <v>3</v>
      </c>
      <c r="L24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5" spans="2:13" x14ac:dyDescent="0.2">
      <c r="J35">
        <f>I35^(1/3)</f>
        <v>0</v>
      </c>
      <c r="K35" t="e">
        <f>$B$8/(I35*(10^-24))</f>
        <v>#DIV/0!</v>
      </c>
      <c r="M35">
        <f>L35/L37</f>
        <v>0</v>
      </c>
    </row>
    <row r="37" spans="2:13" x14ac:dyDescent="0.2">
      <c r="K37" t="s">
        <v>3</v>
      </c>
      <c r="L37">
        <v>100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  <row r="49" spans="10:13" x14ac:dyDescent="0.2">
      <c r="J49">
        <f>I49^(1/3)</f>
        <v>0</v>
      </c>
      <c r="K49" t="e">
        <f>$L$5/(I49*(10^-24))</f>
        <v>#VALUE!</v>
      </c>
      <c r="M49">
        <f>L49/L51</f>
        <v>0</v>
      </c>
    </row>
    <row r="51" spans="10:13" x14ac:dyDescent="0.2">
      <c r="K51" t="s">
        <v>3</v>
      </c>
      <c r="L5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5:G39"/>
  <sheetViews>
    <sheetView tabSelected="1" workbookViewId="0">
      <selection activeCell="A36" sqref="A36"/>
    </sheetView>
  </sheetViews>
  <sheetFormatPr baseColWidth="10" defaultRowHeight="16" x14ac:dyDescent="0.2"/>
  <sheetData>
    <row r="5" spans="2:7" x14ac:dyDescent="0.2">
      <c r="B5" t="s">
        <v>36</v>
      </c>
    </row>
    <row r="6" spans="2:7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7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7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7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1" spans="2:7" x14ac:dyDescent="0.2">
      <c r="B11" t="s">
        <v>37</v>
      </c>
    </row>
    <row r="12" spans="2:7" x14ac:dyDescent="0.2">
      <c r="C12" t="s">
        <v>30</v>
      </c>
      <c r="D12" t="s">
        <v>27</v>
      </c>
      <c r="E12" t="s">
        <v>29</v>
      </c>
      <c r="F12" t="s">
        <v>31</v>
      </c>
      <c r="G12" t="s">
        <v>32</v>
      </c>
    </row>
    <row r="13" spans="2:7" x14ac:dyDescent="0.2">
      <c r="B13">
        <v>1300</v>
      </c>
    </row>
    <row r="14" spans="2:7" x14ac:dyDescent="0.2">
      <c r="B14">
        <v>1200</v>
      </c>
    </row>
    <row r="15" spans="2:7" x14ac:dyDescent="0.2">
      <c r="B15">
        <v>1100</v>
      </c>
    </row>
    <row r="17" spans="1:7" x14ac:dyDescent="0.2">
      <c r="B17" t="s">
        <v>38</v>
      </c>
    </row>
    <row r="18" spans="1:7" x14ac:dyDescent="0.2">
      <c r="C18" t="s">
        <v>30</v>
      </c>
      <c r="D18" t="s">
        <v>27</v>
      </c>
      <c r="E18" t="s">
        <v>29</v>
      </c>
      <c r="F18" t="s">
        <v>31</v>
      </c>
      <c r="G18" t="s">
        <v>32</v>
      </c>
    </row>
    <row r="19" spans="1:7" x14ac:dyDescent="0.2">
      <c r="B19">
        <v>1300</v>
      </c>
    </row>
    <row r="20" spans="1:7" x14ac:dyDescent="0.2">
      <c r="B20">
        <v>1200</v>
      </c>
    </row>
    <row r="21" spans="1:7" x14ac:dyDescent="0.2">
      <c r="B21">
        <v>1100</v>
      </c>
    </row>
    <row r="23" spans="1:7" x14ac:dyDescent="0.2">
      <c r="A23" t="s">
        <v>39</v>
      </c>
      <c r="B23" t="s">
        <v>7</v>
      </c>
    </row>
    <row r="24" spans="1:7" x14ac:dyDescent="0.2">
      <c r="C24" t="s">
        <v>30</v>
      </c>
      <c r="D24" t="s">
        <v>27</v>
      </c>
      <c r="E24" t="s">
        <v>29</v>
      </c>
      <c r="F24" t="s">
        <v>31</v>
      </c>
      <c r="G24" t="s">
        <v>32</v>
      </c>
    </row>
    <row r="25" spans="1:7" x14ac:dyDescent="0.2">
      <c r="B25">
        <v>1300</v>
      </c>
      <c r="C25">
        <v>2581.5804088422565</v>
      </c>
      <c r="D25">
        <v>13.718139625769327</v>
      </c>
      <c r="E25">
        <v>1.671844109607094</v>
      </c>
      <c r="F25">
        <v>-691.54626535596321</v>
      </c>
      <c r="G25">
        <v>-6.915462653559632</v>
      </c>
    </row>
    <row r="26" spans="1:7" x14ac:dyDescent="0.2">
      <c r="B26">
        <v>1200</v>
      </c>
      <c r="C26">
        <v>2521.3529193271552</v>
      </c>
      <c r="D26">
        <v>13.610619083982041</v>
      </c>
      <c r="E26">
        <v>1.711779404983798</v>
      </c>
      <c r="F26">
        <v>-696.0788016990648</v>
      </c>
      <c r="G26">
        <v>-6.960788016990648</v>
      </c>
    </row>
    <row r="27" spans="1:7" x14ac:dyDescent="0.2">
      <c r="B27">
        <v>1100</v>
      </c>
      <c r="C27">
        <v>2467.363315382197</v>
      </c>
      <c r="D27">
        <v>13.512769473054608</v>
      </c>
      <c r="E27">
        <v>1.7492357015656799</v>
      </c>
      <c r="F27">
        <v>-699.81345169767326</v>
      </c>
      <c r="G27">
        <v>-6.9981345169767328</v>
      </c>
    </row>
    <row r="29" spans="1:7" x14ac:dyDescent="0.2">
      <c r="A29" t="s">
        <v>40</v>
      </c>
      <c r="B29" t="s">
        <v>8</v>
      </c>
    </row>
    <row r="30" spans="1:7" x14ac:dyDescent="0.2">
      <c r="C30" t="s">
        <v>30</v>
      </c>
      <c r="D30" t="s">
        <v>27</v>
      </c>
      <c r="E30" t="s">
        <v>29</v>
      </c>
      <c r="F30" t="s">
        <v>31</v>
      </c>
      <c r="G30" t="s">
        <v>32</v>
      </c>
    </row>
    <row r="31" spans="1:7" x14ac:dyDescent="0.2">
      <c r="B31">
        <v>1300</v>
      </c>
      <c r="C31">
        <v>3732.6556968502064</v>
      </c>
      <c r="D31">
        <v>15.512173159079465</v>
      </c>
      <c r="E31">
        <v>1.8678390310371533</v>
      </c>
      <c r="F31">
        <v>-449.48106021942283</v>
      </c>
      <c r="G31">
        <v>-4.494810602194228</v>
      </c>
    </row>
    <row r="32" spans="1:7" x14ac:dyDescent="0.2">
      <c r="B32">
        <v>1200</v>
      </c>
      <c r="C32">
        <v>3609.3715029974123</v>
      </c>
      <c r="D32">
        <v>15.339476145183413</v>
      </c>
      <c r="E32">
        <v>1.9316382351359742</v>
      </c>
      <c r="F32">
        <v>-454.8282640788716</v>
      </c>
      <c r="G32">
        <v>-4.5482826407887158</v>
      </c>
    </row>
    <row r="33" spans="1:7" x14ac:dyDescent="0.2">
      <c r="B33">
        <v>1100</v>
      </c>
    </row>
    <row r="35" spans="1:7" x14ac:dyDescent="0.2">
      <c r="A35" t="s">
        <v>41</v>
      </c>
      <c r="B35" t="s">
        <v>2</v>
      </c>
    </row>
    <row r="36" spans="1:7" x14ac:dyDescent="0.2">
      <c r="C36" t="s">
        <v>30</v>
      </c>
      <c r="D36" t="s">
        <v>27</v>
      </c>
      <c r="E36" t="s">
        <v>29</v>
      </c>
      <c r="F36" t="s">
        <v>31</v>
      </c>
      <c r="G36" t="s">
        <v>32</v>
      </c>
    </row>
    <row r="37" spans="1:7" x14ac:dyDescent="0.2">
      <c r="B37">
        <v>1300</v>
      </c>
    </row>
    <row r="38" spans="1:7" x14ac:dyDescent="0.2">
      <c r="B38">
        <v>1200</v>
      </c>
    </row>
    <row r="39" spans="1:7" x14ac:dyDescent="0.2">
      <c r="B3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46.12.42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2022-09-12T22:51:35Z</dcterms:modified>
</cp:coreProperties>
</file>