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A1911F07-E8A3-4248-8BC8-32A937A35AFD}" xr6:coauthVersionLast="47" xr6:coauthVersionMax="47" xr10:uidLastSave="{00000000-0000-0000-0000-000000000000}"/>
  <bookViews>
    <workbookView xWindow="2500" yWindow="620" windowWidth="25380" windowHeight="1854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definedNames>
    <definedName name="_xlchart.v1.0" hidden="1">summary!$I$7</definedName>
    <definedName name="_xlchart.v1.1" hidden="1">summary!$I$8</definedName>
    <definedName name="_xlchart.v1.10" hidden="1">summary!$J$6:$N$6</definedName>
    <definedName name="_xlchart.v1.11" hidden="1">summary!$J$7:$N$7</definedName>
    <definedName name="_xlchart.v1.12" hidden="1">summary!$J$8:$N$8</definedName>
    <definedName name="_xlchart.v1.13" hidden="1">summary!$J$9:$N$9</definedName>
    <definedName name="_xlchart.v1.2" hidden="1">summary!$I$9</definedName>
    <definedName name="_xlchart.v1.3" hidden="1">summary!$J$6:$N$6</definedName>
    <definedName name="_xlchart.v1.4" hidden="1">summary!$J$7:$N$7</definedName>
    <definedName name="_xlchart.v1.5" hidden="1">summary!$J$8:$N$8</definedName>
    <definedName name="_xlchart.v1.6" hidden="1">summary!$J$9:$N$9</definedName>
    <definedName name="_xlchart.v1.7" hidden="1">summary!$I$7</definedName>
    <definedName name="_xlchart.v1.8" hidden="1">summary!$I$8</definedName>
    <definedName name="_xlchart.v1.9" hidden="1">summary!$I$9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5" l="1" a="1"/>
  <c r="J10" i="5" s="1"/>
  <c r="J6" i="5" a="1"/>
  <c r="J6" i="5" s="1"/>
  <c r="M46" i="5"/>
  <c r="K46" i="5"/>
  <c r="J46" i="5"/>
  <c r="M33" i="5"/>
  <c r="K33" i="5"/>
  <c r="J33" i="5"/>
  <c r="K19" i="5"/>
  <c r="M19" i="5"/>
  <c r="J19" i="5"/>
  <c r="F37" i="5"/>
  <c r="G37" i="5" s="1"/>
  <c r="H37" i="5" s="1"/>
  <c r="F55" i="6"/>
  <c r="G55" i="6"/>
  <c r="H55" i="6"/>
  <c r="F49" i="6"/>
  <c r="G49" i="6" s="1"/>
  <c r="H49" i="6" s="1"/>
  <c r="F50" i="6"/>
  <c r="G50" i="6"/>
  <c r="H50" i="6" s="1"/>
  <c r="F51" i="6"/>
  <c r="G51" i="6" s="1"/>
  <c r="H51" i="6" s="1"/>
  <c r="F52" i="6"/>
  <c r="G52" i="6" s="1"/>
  <c r="H52" i="6" s="1"/>
  <c r="F53" i="6"/>
  <c r="G53" i="6" s="1"/>
  <c r="H53" i="6" s="1"/>
  <c r="F37" i="6"/>
  <c r="G37" i="6"/>
  <c r="H37" i="6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J6" i="4" a="1"/>
  <c r="J6" i="4" s="1"/>
  <c r="J10" i="4" a="1"/>
  <c r="J10" i="4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54" i="6"/>
  <c r="G54" i="6" s="1"/>
  <c r="H54" i="6" s="1"/>
  <c r="F21" i="6"/>
  <c r="G21" i="6" s="1"/>
  <c r="F22" i="6"/>
  <c r="G22" i="6" s="1"/>
  <c r="F31" i="6"/>
  <c r="G31" i="6" s="1"/>
  <c r="H31" i="6" s="1"/>
  <c r="F32" i="6"/>
  <c r="G32" i="6" s="1"/>
  <c r="H32" i="6" s="1"/>
  <c r="F33" i="6"/>
  <c r="G33" i="6" s="1"/>
  <c r="H33" i="6" s="1"/>
  <c r="F34" i="6"/>
  <c r="G34" i="6" s="1"/>
  <c r="H34" i="6" s="1"/>
  <c r="F35" i="6"/>
  <c r="G35" i="6" s="1"/>
  <c r="H35" i="6" s="1"/>
  <c r="F36" i="6"/>
  <c r="G36" i="6" s="1"/>
  <c r="H36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F30" i="6"/>
  <c r="G30" i="6" s="1"/>
  <c r="H30" i="6" s="1"/>
  <c r="M58" i="6"/>
  <c r="K58" i="6"/>
  <c r="J58" i="6"/>
  <c r="M41" i="6"/>
  <c r="K41" i="6"/>
  <c r="J41" i="6"/>
  <c r="F41" i="6"/>
  <c r="G41" i="6" s="1"/>
  <c r="H41" i="6" s="1"/>
  <c r="F40" i="6"/>
  <c r="G40" i="6" s="1"/>
  <c r="H40" i="6" s="1"/>
  <c r="F39" i="6"/>
  <c r="G39" i="6" s="1"/>
  <c r="H39" i="6" s="1"/>
  <c r="F38" i="6"/>
  <c r="G38" i="6" s="1"/>
  <c r="H38" i="6" s="1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23" i="6"/>
  <c r="K23" i="6"/>
  <c r="J23" i="6"/>
  <c r="H22" i="6"/>
  <c r="H21" i="6"/>
  <c r="J10" i="6" a="1"/>
  <c r="J10" i="6" s="1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6" a="1"/>
  <c r="J6" i="6" s="1"/>
  <c r="L7" i="6" l="1"/>
  <c r="K7" i="6"/>
  <c r="K7" i="4"/>
  <c r="L7" i="4"/>
  <c r="L7" i="3" l="1"/>
  <c r="K7" i="3"/>
  <c r="L7" i="5" l="1"/>
  <c r="K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<sst xmlns="http://schemas.openxmlformats.org/spreadsheetml/2006/main" count="362" uniqueCount="45">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</sst>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ZrF4!$G$30:$G$38</c:f>
              <c:numCache>
                <c:formatCode>General</c:formatCode>
                <c:ptCount val="9"/>
                <c:pt idx="0">
                  <c:v>2299.9679999999998</c:v>
                </c:pt>
                <c:pt idx="1">
                  <c:v>2339.395171875</c:v>
                </c:pt>
                <c:pt idx="2">
                  <c:v>2379.2703750000001</c:v>
                </c:pt>
                <c:pt idx="3">
                  <c:v>2419.5961406250008</c:v>
                </c:pt>
                <c:pt idx="4">
                  <c:v>2460.375</c:v>
                </c:pt>
                <c:pt idx="5">
                  <c:v>2501.6094843750002</c:v>
                </c:pt>
                <c:pt idx="6">
                  <c:v>2543.3021250000002</c:v>
                </c:pt>
                <c:pt idx="7">
                  <c:v>2585.455453125001</c:v>
                </c:pt>
                <c:pt idx="8">
                  <c:v>2628.0720000000006</c:v>
                </c:pt>
              </c:numCache>
            </c:numRef>
          </c:xVal>
          <c:yVal>
            <c:numRef>
              <c:f>ZrF4!$E$30:$E$38</c:f>
              <c:numCache>
                <c:formatCode>General</c:formatCode>
                <c:ptCount val="9"/>
                <c:pt idx="0">
                  <c:v>12.065858067632799</c:v>
                </c:pt>
                <c:pt idx="1">
                  <c:v>6.3244911111111097</c:v>
                </c:pt>
                <c:pt idx="2">
                  <c:v>5.3531088888888796</c:v>
                </c:pt>
                <c:pt idx="3">
                  <c:v>3.5688088888888898</c:v>
                </c:pt>
                <c:pt idx="4">
                  <c:v>2.21814666666666</c:v>
                </c:pt>
                <c:pt idx="5">
                  <c:v>1.9658177777777801</c:v>
                </c:pt>
                <c:pt idx="6">
                  <c:v>0.72406222222222705</c:v>
                </c:pt>
                <c:pt idx="8">
                  <c:v>-3.10077111111111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ZrF4!$G$49:$G$54</c:f>
              <c:numCache>
                <c:formatCode>General</c:formatCode>
                <c:ptCount val="6"/>
                <c:pt idx="0">
                  <c:v>2280.4216347656252</c:v>
                </c:pt>
                <c:pt idx="1">
                  <c:v>2315.6852670000003</c:v>
                </c:pt>
                <c:pt idx="2">
                  <c:v>2351.3105743593746</c:v>
                </c:pt>
                <c:pt idx="3">
                  <c:v>2387.2994021250001</c:v>
                </c:pt>
                <c:pt idx="4">
                  <c:v>2423.6535955781246</c:v>
                </c:pt>
                <c:pt idx="5">
                  <c:v>2460.375</c:v>
                </c:pt>
              </c:numCache>
            </c:numRef>
          </c:xVal>
          <c:yVal>
            <c:numRef>
              <c:f>ZrF4!$E$49:$E$54</c:f>
              <c:numCache>
                <c:formatCode>General</c:formatCode>
                <c:ptCount val="6"/>
                <c:pt idx="0">
                  <c:v>8.6153600000000097</c:v>
                </c:pt>
                <c:pt idx="1">
                  <c:v>5.2820044444444401</c:v>
                </c:pt>
                <c:pt idx="2">
                  <c:v>2.1431177777777801</c:v>
                </c:pt>
                <c:pt idx="3">
                  <c:v>2.1819288888888901</c:v>
                </c:pt>
                <c:pt idx="4">
                  <c:v>-0.55344222222221895</c:v>
                </c:pt>
                <c:pt idx="5">
                  <c:v>-0.18817555555555299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14</xdr:col>
      <xdr:colOff>254000</xdr:colOff>
      <xdr:row>45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workbookViewId="0">
      <selection activeCell="I39" activeCellId="3" sqref="I14:M14 I18:M18 I29:M29 I39:M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6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5" workbookViewId="0">
      <selection activeCell="I47" activeCellId="2" sqref="I19:M19 I32:M32 I47:M4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-7.3572507573506609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100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-7.3857247881816868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100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-7.4201586288625014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100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topLeftCell="A7" workbookViewId="0">
      <selection activeCell="I46" activeCellId="2" sqref="I19:M19 I31:M31 I46:M4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LINEST(E43:E50,G43:G50^{1,2})</f>
        <v>3.6620969042715271E-5</v>
      </c>
      <c r="K6">
        <v>-0.25966994238554097</v>
      </c>
      <c r="L6">
        <v>457.58488049184916</v>
      </c>
    </row>
    <row r="7" spans="2:13" x14ac:dyDescent="0.2">
      <c r="B7" t="s">
        <v>36</v>
      </c>
      <c r="J7" t="s">
        <v>23</v>
      </c>
      <c r="K7">
        <f>(-K6+SQRT(K6^2-4*J6*L6))/(2*J6)</f>
        <v>3818.327971466525</v>
      </c>
      <c r="L7">
        <f>(-K6-SQRT(K6^2-4*J6*L6))/(2*J6)</f>
        <v>3272.4167350063676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LINEST(E43:E50,C43:C50^{1,2})</f>
        <v>1.1309972885590562</v>
      </c>
      <c r="K10">
        <v>1588.5923689646761</v>
      </c>
      <c r="L10">
        <v>557828.7434464707</v>
      </c>
    </row>
    <row r="11" spans="2:13" x14ac:dyDescent="0.2">
      <c r="J11" t="s">
        <v>23</v>
      </c>
      <c r="K11">
        <f>(-K10+SQRT(K10^2-4*J10*L10))/(2*J10)</f>
        <v>-700.61203159001047</v>
      </c>
      <c r="L11">
        <f>(-K10-SQRT(K10^2-4*J10*L10))/(2*J10)</f>
        <v>-703.98228975325071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-6.9830950473771756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100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J33">
        <f>I33^(1/3)</f>
        <v>0</v>
      </c>
      <c r="K33" t="e">
        <f>$B$8/(I33*(10^-24))</f>
        <v>#DIV/0!</v>
      </c>
      <c r="M33">
        <f>L33/L35</f>
        <v>0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100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7">$F$10*B36</f>
        <v>15</v>
      </c>
      <c r="G36">
        <f t="shared" ref="G36:G37" si="8">F36^3</f>
        <v>3375</v>
      </c>
      <c r="H36">
        <f t="shared" ref="H36:H37" si="9">$B$8/G36/(1E-24)</f>
        <v>2.8601185185185192</v>
      </c>
    </row>
    <row r="37" spans="2:13" x14ac:dyDescent="0.2">
      <c r="B37">
        <v>1.0049999999999999</v>
      </c>
      <c r="F37">
        <f t="shared" si="7"/>
        <v>15.074999999999999</v>
      </c>
      <c r="G37">
        <f t="shared" si="8"/>
        <v>3425.8785468749998</v>
      </c>
      <c r="H37">
        <f t="shared" si="9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0">$F$10*B43</f>
        <v>14.25</v>
      </c>
      <c r="G43">
        <f t="shared" ref="G43:G49" si="11">F43^3</f>
        <v>2893.640625</v>
      </c>
      <c r="H43">
        <f t="shared" ref="H43:H49" si="12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0"/>
        <v>14.399999999999999</v>
      </c>
      <c r="G44">
        <f t="shared" si="11"/>
        <v>2985.983999999999</v>
      </c>
      <c r="H44">
        <f t="shared" si="12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0"/>
        <v>14.549999999999999</v>
      </c>
      <c r="G45">
        <f t="shared" si="11"/>
        <v>3080.2713749999994</v>
      </c>
      <c r="H45">
        <f t="shared" si="12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0"/>
        <v>14.7</v>
      </c>
      <c r="G46">
        <f t="shared" si="11"/>
        <v>3176.5229999999997</v>
      </c>
      <c r="H46">
        <f t="shared" si="12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-7.039822897532507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0"/>
        <v>14.775</v>
      </c>
      <c r="G47">
        <f t="shared" si="11"/>
        <v>3225.3917343749999</v>
      </c>
      <c r="H47">
        <f t="shared" si="12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0"/>
        <v>14.85</v>
      </c>
      <c r="G48">
        <f t="shared" si="11"/>
        <v>3274.7591249999996</v>
      </c>
      <c r="H48">
        <f t="shared" si="12"/>
        <v>2.947667181475524</v>
      </c>
      <c r="K48" t="s">
        <v>8</v>
      </c>
      <c r="L48">
        <v>100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0"/>
        <v>14.925000000000001</v>
      </c>
      <c r="G49">
        <f t="shared" si="11"/>
        <v>3324.6277031250002</v>
      </c>
      <c r="H49">
        <f t="shared" si="12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3">$F$10*B50</f>
        <v>15</v>
      </c>
      <c r="G50">
        <f t="shared" ref="G50" si="14">F50^3</f>
        <v>3375</v>
      </c>
      <c r="H50">
        <f t="shared" ref="H50" si="15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60"/>
  <sheetViews>
    <sheetView tabSelected="1" topLeftCell="A8" workbookViewId="0">
      <selection activeCell="J33" sqref="J33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LINEST(E19:E25,G19:G25^{1,2})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LINEST(E19:E25,C19:C25^{1,2})</f>
        <v>#VALUE!</v>
      </c>
    </row>
    <row r="11" spans="2:13" x14ac:dyDescent="0.2">
      <c r="E11" t="s">
        <v>39</v>
      </c>
      <c r="F11">
        <v>13.5</v>
      </c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0">$F$11*B16</f>
        <v>13.297499999999999</v>
      </c>
      <c r="G16">
        <f t="shared" ref="G16:G20" si="1">F16^3</f>
        <v>2351.3105743593746</v>
      </c>
      <c r="H16">
        <f t="shared" ref="H16:H20" si="2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0"/>
        <v>13.365</v>
      </c>
      <c r="G17">
        <f t="shared" si="1"/>
        <v>2387.2994021250001</v>
      </c>
      <c r="H17">
        <f t="shared" si="2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0"/>
        <v>13.432499999999999</v>
      </c>
      <c r="G18">
        <f t="shared" si="1"/>
        <v>2423.6535955781246</v>
      </c>
      <c r="H18">
        <f t="shared" si="2"/>
        <v>3.8259427902229275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0"/>
        <v>13.5</v>
      </c>
      <c r="G19">
        <f t="shared" si="1"/>
        <v>2460.375</v>
      </c>
      <c r="H19">
        <f t="shared" si="2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0"/>
        <v>13.567499999999999</v>
      </c>
      <c r="G20">
        <f t="shared" si="1"/>
        <v>2497.4654606718746</v>
      </c>
      <c r="H20">
        <f t="shared" si="2"/>
        <v>3.7128681641528765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3">$F$11*B21</f>
        <v>13.635</v>
      </c>
      <c r="G21">
        <f t="shared" ref="G21:G22" si="4">F21^3</f>
        <v>2534.9268228749997</v>
      </c>
      <c r="H21">
        <f t="shared" ref="H21:H22" si="5">$B$8/G21/(1E-24)</f>
        <v>3.6579990855449052</v>
      </c>
    </row>
    <row r="22" spans="2:13" x14ac:dyDescent="0.2">
      <c r="B22">
        <v>1.0149999999999999</v>
      </c>
      <c r="F22">
        <f t="shared" si="3"/>
        <v>13.702499999999999</v>
      </c>
      <c r="G22">
        <f t="shared" si="4"/>
        <v>2572.7609318906243</v>
      </c>
      <c r="H22">
        <f t="shared" si="5"/>
        <v>3.6042058494668616</v>
      </c>
    </row>
    <row r="23" spans="2:13" x14ac:dyDescent="0.2">
      <c r="J23">
        <f>I23^(1/3)</f>
        <v>0</v>
      </c>
      <c r="K23" t="e">
        <f>$B$8/(I23*(10^-24))</f>
        <v>#DIV/0!</v>
      </c>
      <c r="M23">
        <f>L23/L25</f>
        <v>0</v>
      </c>
    </row>
    <row r="25" spans="2:13" x14ac:dyDescent="0.2">
      <c r="K25" t="s">
        <v>8</v>
      </c>
      <c r="L25">
        <v>30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0.88</v>
      </c>
      <c r="C30">
        <v>-704.15527766444404</v>
      </c>
      <c r="D30">
        <v>23.195839804002699</v>
      </c>
      <c r="E30">
        <v>12.065858067632799</v>
      </c>
      <c r="F30">
        <f>$F$10*B30</f>
        <v>13.2</v>
      </c>
      <c r="G30">
        <f t="shared" ref="G30" si="6">F30^3</f>
        <v>2299.9679999999998</v>
      </c>
      <c r="H30">
        <f>$B$8/G30/(1E-24)</f>
        <v>4.031690875699141</v>
      </c>
    </row>
    <row r="31" spans="2:13" x14ac:dyDescent="0.2">
      <c r="B31">
        <v>0.88500000000000001</v>
      </c>
      <c r="C31">
        <v>-707.93801843333301</v>
      </c>
      <c r="D31">
        <v>23.1328571111111</v>
      </c>
      <c r="E31">
        <v>6.3244911111111097</v>
      </c>
      <c r="F31">
        <f t="shared" ref="F31:F37" si="7">$F$10*B31</f>
        <v>13.275</v>
      </c>
      <c r="G31">
        <f t="shared" ref="G31:G37" si="8">F31^3</f>
        <v>2339.395171875</v>
      </c>
      <c r="H31">
        <f t="shared" ref="H31:H37" si="9">$B$8/G31/(1E-24)</f>
        <v>3.9637424713362921</v>
      </c>
    </row>
    <row r="32" spans="2:13" x14ac:dyDescent="0.2">
      <c r="B32">
        <v>0.89</v>
      </c>
      <c r="C32">
        <v>-707.436724048889</v>
      </c>
      <c r="D32">
        <v>23.440001111111101</v>
      </c>
      <c r="E32">
        <v>5.3531088888888796</v>
      </c>
      <c r="F32">
        <f t="shared" si="7"/>
        <v>13.35</v>
      </c>
      <c r="G32">
        <f t="shared" si="8"/>
        <v>2379.2703750000001</v>
      </c>
      <c r="H32">
        <f t="shared" si="9"/>
        <v>3.8973124271343065</v>
      </c>
    </row>
    <row r="33" spans="2:13" x14ac:dyDescent="0.2">
      <c r="B33">
        <v>0.89500000000000002</v>
      </c>
      <c r="C33">
        <v>-707.72760733999996</v>
      </c>
      <c r="D33">
        <v>22.853167555555601</v>
      </c>
      <c r="E33">
        <v>3.5688088888888898</v>
      </c>
      <c r="F33">
        <f t="shared" si="7"/>
        <v>13.425000000000001</v>
      </c>
      <c r="G33">
        <f t="shared" si="8"/>
        <v>2419.5961406250008</v>
      </c>
      <c r="H33">
        <f t="shared" si="9"/>
        <v>3.8323585677421255</v>
      </c>
    </row>
    <row r="34" spans="2:13" x14ac:dyDescent="0.2">
      <c r="B34">
        <v>0.9</v>
      </c>
      <c r="C34">
        <v>-706.65802437777802</v>
      </c>
      <c r="D34">
        <v>23.2719751111112</v>
      </c>
      <c r="E34">
        <v>2.21814666666666</v>
      </c>
      <c r="F34">
        <f t="shared" si="7"/>
        <v>13.5</v>
      </c>
      <c r="G34">
        <f t="shared" si="8"/>
        <v>2460.375</v>
      </c>
      <c r="H34">
        <f t="shared" si="9"/>
        <v>3.7688401158360012</v>
      </c>
    </row>
    <row r="35" spans="2:13" x14ac:dyDescent="0.2">
      <c r="B35">
        <v>0.90500000000000003</v>
      </c>
      <c r="C35">
        <v>-705.51874519333398</v>
      </c>
      <c r="D35">
        <v>23.182362000000001</v>
      </c>
      <c r="E35">
        <v>1.9658177777777801</v>
      </c>
      <c r="F35">
        <f t="shared" si="7"/>
        <v>13.575000000000001</v>
      </c>
      <c r="G35">
        <f t="shared" si="8"/>
        <v>2501.6094843750002</v>
      </c>
      <c r="H35">
        <f t="shared" si="9"/>
        <v>3.7067176383514147</v>
      </c>
    </row>
    <row r="36" spans="2:13" x14ac:dyDescent="0.2">
      <c r="B36">
        <v>0.91</v>
      </c>
      <c r="C36">
        <v>-705.91537566444401</v>
      </c>
      <c r="D36">
        <v>23.277029333333299</v>
      </c>
      <c r="E36">
        <v>0.72406222222222705</v>
      </c>
      <c r="F36">
        <f t="shared" si="7"/>
        <v>13.65</v>
      </c>
      <c r="G36">
        <f t="shared" si="8"/>
        <v>2543.3021250000002</v>
      </c>
      <c r="H36">
        <f t="shared" si="9"/>
        <v>3.6459529950654215</v>
      </c>
    </row>
    <row r="37" spans="2:13" x14ac:dyDescent="0.2">
      <c r="B37">
        <v>0.91500000000000004</v>
      </c>
      <c r="F37">
        <f t="shared" si="7"/>
        <v>13.725000000000001</v>
      </c>
      <c r="G37">
        <f t="shared" si="8"/>
        <v>2585.455453125001</v>
      </c>
      <c r="H37">
        <f t="shared" si="9"/>
        <v>3.586509289414427</v>
      </c>
    </row>
    <row r="38" spans="2:13" x14ac:dyDescent="0.2">
      <c r="B38">
        <v>0.92</v>
      </c>
      <c r="C38">
        <v>-704.72260675777795</v>
      </c>
      <c r="D38">
        <v>22.990194444444398</v>
      </c>
      <c r="E38">
        <v>-3.10077111111111</v>
      </c>
      <c r="F38">
        <f>$F$10*B38</f>
        <v>13.8</v>
      </c>
      <c r="G38">
        <f t="shared" ref="G38:G41" si="10">F38^3</f>
        <v>2628.0720000000006</v>
      </c>
      <c r="H38">
        <f>$B$8/G38/(1E-24)</f>
        <v>3.5283508214386816</v>
      </c>
    </row>
    <row r="39" spans="2:13" x14ac:dyDescent="0.2">
      <c r="B39">
        <v>0.94</v>
      </c>
      <c r="C39">
        <v>-704.126350946667</v>
      </c>
      <c r="D39">
        <v>23.065804888888898</v>
      </c>
      <c r="E39">
        <v>-3.71379555555556</v>
      </c>
      <c r="F39">
        <f t="shared" ref="F39:F41" si="11">$F$10*B39</f>
        <v>14.1</v>
      </c>
      <c r="G39">
        <f t="shared" si="10"/>
        <v>2803.221</v>
      </c>
      <c r="H39">
        <f t="shared" ref="H39:H41" si="12">$B$8/G39/(1E-24)</f>
        <v>3.3078947396584151</v>
      </c>
    </row>
    <row r="40" spans="2:13" x14ac:dyDescent="0.2">
      <c r="B40">
        <v>0.96</v>
      </c>
      <c r="C40">
        <v>-702.68675454666595</v>
      </c>
      <c r="D40">
        <v>23.330576666666701</v>
      </c>
      <c r="E40">
        <v>-3.9988800000000002</v>
      </c>
      <c r="F40">
        <f t="shared" si="11"/>
        <v>14.399999999999999</v>
      </c>
      <c r="G40">
        <f t="shared" si="10"/>
        <v>2985.983999999999</v>
      </c>
      <c r="H40">
        <f t="shared" si="12"/>
        <v>3.1054285622427997</v>
      </c>
    </row>
    <row r="41" spans="2:13" x14ac:dyDescent="0.2">
      <c r="B41">
        <v>1</v>
      </c>
      <c r="C41">
        <v>-701.38569239333299</v>
      </c>
      <c r="D41">
        <v>23.201893999999999</v>
      </c>
      <c r="E41">
        <v>-4.5790600000000001</v>
      </c>
      <c r="F41">
        <f t="shared" si="11"/>
        <v>15</v>
      </c>
      <c r="G41">
        <f t="shared" si="10"/>
        <v>3375</v>
      </c>
      <c r="H41">
        <f t="shared" si="12"/>
        <v>2.7474844444444453</v>
      </c>
      <c r="J41">
        <f>I41^(1/3)</f>
        <v>0</v>
      </c>
      <c r="K41" t="e">
        <f>$B$8/(I41*(10^-24))</f>
        <v>#DIV/0!</v>
      </c>
      <c r="M41">
        <f>L41/L43</f>
        <v>0</v>
      </c>
    </row>
    <row r="43" spans="2:13" x14ac:dyDescent="0.2">
      <c r="K43" t="s">
        <v>8</v>
      </c>
      <c r="L43">
        <v>30</v>
      </c>
    </row>
    <row r="45" spans="2:13" x14ac:dyDescent="0.2">
      <c r="B45">
        <v>1100</v>
      </c>
    </row>
    <row r="46" spans="2:13" x14ac:dyDescent="0.2">
      <c r="H46" t="s">
        <v>26</v>
      </c>
    </row>
    <row r="47" spans="2:13" x14ac:dyDescent="0.2"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30</v>
      </c>
      <c r="K47" t="s">
        <v>32</v>
      </c>
      <c r="L47" t="s">
        <v>34</v>
      </c>
      <c r="M47" t="s">
        <v>35</v>
      </c>
    </row>
    <row r="48" spans="2:13" x14ac:dyDescent="0.2">
      <c r="B48">
        <v>0.97</v>
      </c>
    </row>
    <row r="49" spans="2:13" x14ac:dyDescent="0.2">
      <c r="B49">
        <v>0.97499999999999998</v>
      </c>
      <c r="C49">
        <v>-712.24433594666698</v>
      </c>
      <c r="D49">
        <v>21.1317673333333</v>
      </c>
      <c r="E49">
        <v>8.6153600000000097</v>
      </c>
      <c r="F49">
        <f t="shared" ref="F49:F53" si="13">$F$11*B49</f>
        <v>13.1625</v>
      </c>
      <c r="G49">
        <f t="shared" ref="G49:G53" si="14">F49^3</f>
        <v>2280.4216347656252</v>
      </c>
      <c r="H49">
        <f t="shared" ref="H49:H53" si="15">$B$8/G49/(1E-24)</f>
        <v>4.0662480387987676</v>
      </c>
    </row>
    <row r="50" spans="2:13" x14ac:dyDescent="0.2">
      <c r="B50">
        <v>0.98</v>
      </c>
      <c r="C50">
        <v>-711.219511457777</v>
      </c>
      <c r="D50">
        <v>21.531811333333302</v>
      </c>
      <c r="E50">
        <v>5.2820044444444401</v>
      </c>
      <c r="F50">
        <f t="shared" si="13"/>
        <v>13.23</v>
      </c>
      <c r="G50">
        <f t="shared" si="14"/>
        <v>2315.6852670000003</v>
      </c>
      <c r="H50">
        <f t="shared" si="15"/>
        <v>4.0043265516876483</v>
      </c>
    </row>
    <row r="51" spans="2:13" x14ac:dyDescent="0.2">
      <c r="B51">
        <v>0.98499999999999999</v>
      </c>
      <c r="C51">
        <v>-711.70200454666701</v>
      </c>
      <c r="D51">
        <v>21.083607111111199</v>
      </c>
      <c r="E51">
        <v>2.1431177777777801</v>
      </c>
      <c r="F51">
        <f t="shared" si="13"/>
        <v>13.297499999999999</v>
      </c>
      <c r="G51">
        <f t="shared" si="14"/>
        <v>2351.3105743593746</v>
      </c>
      <c r="H51">
        <f t="shared" si="15"/>
        <v>3.9436559768487442</v>
      </c>
    </row>
    <row r="52" spans="2:13" x14ac:dyDescent="0.2">
      <c r="B52">
        <v>0.99</v>
      </c>
      <c r="C52">
        <v>-710.94687039555595</v>
      </c>
      <c r="D52">
        <v>21.300226444444402</v>
      </c>
      <c r="E52">
        <v>2.1819288888888901</v>
      </c>
      <c r="F52">
        <f t="shared" si="13"/>
        <v>13.365</v>
      </c>
      <c r="G52">
        <f t="shared" si="14"/>
        <v>2387.2994021250001</v>
      </c>
      <c r="H52">
        <f t="shared" si="15"/>
        <v>3.8842048851292241</v>
      </c>
    </row>
    <row r="53" spans="2:13" x14ac:dyDescent="0.2">
      <c r="B53">
        <v>0.995</v>
      </c>
      <c r="C53">
        <v>-711.08343560444496</v>
      </c>
      <c r="D53">
        <v>21.187772666666699</v>
      </c>
      <c r="E53">
        <v>-0.55344222222221895</v>
      </c>
      <c r="F53">
        <f t="shared" si="13"/>
        <v>13.432499999999999</v>
      </c>
      <c r="G53">
        <f t="shared" si="14"/>
        <v>2423.6535955781246</v>
      </c>
      <c r="H53">
        <f t="shared" si="15"/>
        <v>3.8259427902229275</v>
      </c>
    </row>
    <row r="54" spans="2:13" x14ac:dyDescent="0.2">
      <c r="B54">
        <v>1</v>
      </c>
      <c r="C54">
        <v>-711.21858191111096</v>
      </c>
      <c r="D54">
        <v>21.031019555555499</v>
      </c>
      <c r="E54">
        <v>-0.18817555555555299</v>
      </c>
      <c r="F54">
        <f>$F$11*B54</f>
        <v>13.5</v>
      </c>
      <c r="G54">
        <f t="shared" ref="G54:G55" si="16">F54^3</f>
        <v>2460.375</v>
      </c>
      <c r="H54">
        <f>$B$8/G54/(1E-24)</f>
        <v>3.7688401158360012</v>
      </c>
    </row>
    <row r="55" spans="2:13" x14ac:dyDescent="0.2">
      <c r="B55">
        <v>1.0049999999999999</v>
      </c>
      <c r="F55">
        <f>$F$11*B55</f>
        <v>13.567499999999999</v>
      </c>
      <c r="G55">
        <f t="shared" si="16"/>
        <v>2497.4654606718746</v>
      </c>
      <c r="H55">
        <f>$B$8/G55/(1E-24)</f>
        <v>3.7128681641528765</v>
      </c>
    </row>
    <row r="58" spans="2:13" x14ac:dyDescent="0.2">
      <c r="J58">
        <f>I58^(1/3)</f>
        <v>0</v>
      </c>
      <c r="K58" t="e">
        <f>$B$8/(I58*(10^-24))</f>
        <v>#DIV/0!</v>
      </c>
      <c r="M58">
        <f>L58/L60</f>
        <v>0</v>
      </c>
    </row>
    <row r="60" spans="2:13" x14ac:dyDescent="0.2">
      <c r="K60" t="s">
        <v>8</v>
      </c>
      <c r="L60">
        <v>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N33"/>
  <sheetViews>
    <sheetView topLeftCell="A4" workbookViewId="0">
      <selection activeCell="P16" sqref="P16"/>
    </sheetView>
  </sheetViews>
  <sheetFormatPr baseColWidth="10" defaultRowHeight="16" x14ac:dyDescent="0.2"/>
  <sheetData>
    <row r="5" spans="2:14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</row>
    <row r="6" spans="2:14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</row>
    <row r="7" spans="2:14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</row>
    <row r="8" spans="2:14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</row>
    <row r="9" spans="2:14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</row>
    <row r="11" spans="2:14" x14ac:dyDescent="0.2">
      <c r="B11" t="s">
        <v>41</v>
      </c>
    </row>
    <row r="12" spans="2:14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</row>
    <row r="13" spans="2:14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</row>
    <row r="14" spans="2:14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</row>
    <row r="15" spans="2:14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-7.3572507573506609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-7.3857247881816868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-7.4201586288625014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  <c r="C25">
        <v>3379.578459322016</v>
      </c>
      <c r="D25">
        <v>15.006779837824192</v>
      </c>
      <c r="E25">
        <v>2.856243793770803</v>
      </c>
      <c r="F25">
        <v>-698.30950473771759</v>
      </c>
      <c r="G25">
        <v>-6.9830950473771756</v>
      </c>
    </row>
    <row r="26" spans="2:7" x14ac:dyDescent="0.2">
      <c r="B26">
        <v>1200</v>
      </c>
    </row>
    <row r="27" spans="2:7" x14ac:dyDescent="0.2">
      <c r="B27">
        <v>1100</v>
      </c>
      <c r="C27">
        <v>3272.4167350063676</v>
      </c>
      <c r="D27">
        <v>14.846458488803105</v>
      </c>
      <c r="E27">
        <v>2.9497771163247695</v>
      </c>
      <c r="F27">
        <v>-703.98228975325071</v>
      </c>
      <c r="G27">
        <v>-7.039822897532507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</row>
    <row r="32" spans="2:7" x14ac:dyDescent="0.2">
      <c r="B32">
        <v>1200</v>
      </c>
    </row>
    <row r="33" spans="2:2" x14ac:dyDescent="0.2">
      <c r="B33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2022-09-12T22:51:35Z</dcterms:modified>
</cp:coreProperties>
</file>