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eelbw/Documents/LDRD_FY20_SALT/"/>
    </mc:Choice>
  </mc:AlternateContent>
  <xr:revisionPtr revIDLastSave="0" documentId="8_{C05B93E8-4C3F-6446-BB71-9145753D920F}" xr6:coauthVersionLast="36" xr6:coauthVersionMax="36" xr10:uidLastSave="{00000000-0000-0000-0000-000000000000}"/>
  <bookViews>
    <workbookView xWindow="1660" yWindow="1920" windowWidth="25200" windowHeight="11560" xr2:uid="{00000000-000D-0000-FFFF-FFFF00000000}"/>
  </bookViews>
  <sheets>
    <sheet name="MTDC" sheetId="1" r:id="rId1"/>
    <sheet name="TDC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I10" i="1" l="1"/>
  <c r="H8" i="1"/>
  <c r="M4" i="1" l="1"/>
  <c r="S4" i="1" s="1"/>
  <c r="M5" i="1"/>
  <c r="S5" i="1" s="1"/>
  <c r="M6" i="1"/>
  <c r="S6" i="1" s="1"/>
  <c r="N4" i="1"/>
  <c r="T4" i="1" s="1"/>
  <c r="N5" i="1"/>
  <c r="T5" i="1" s="1"/>
  <c r="N6" i="1"/>
  <c r="T6" i="1" s="1"/>
  <c r="N7" i="1"/>
  <c r="BN75" i="2" l="1"/>
  <c r="B73" i="2"/>
  <c r="BK71" i="2"/>
  <c r="BE71" i="2"/>
  <c r="AY71" i="2"/>
  <c r="AS71" i="2"/>
  <c r="AM71" i="2"/>
  <c r="AG71" i="2"/>
  <c r="AA71" i="2"/>
  <c r="U71" i="2"/>
  <c r="O71" i="2"/>
  <c r="I71" i="2"/>
  <c r="BN70" i="2"/>
  <c r="BJ70" i="2"/>
  <c r="BD70" i="2"/>
  <c r="AX70" i="2"/>
  <c r="AR70" i="2"/>
  <c r="AL70" i="2"/>
  <c r="AF70" i="2"/>
  <c r="Z70" i="2"/>
  <c r="T70" i="2"/>
  <c r="N70" i="2"/>
  <c r="H70" i="2"/>
  <c r="BN69" i="2"/>
  <c r="BJ69" i="2"/>
  <c r="BD69" i="2"/>
  <c r="AX69" i="2"/>
  <c r="AR69" i="2"/>
  <c r="AL69" i="2"/>
  <c r="AF69" i="2"/>
  <c r="Z69" i="2"/>
  <c r="T69" i="2"/>
  <c r="N69" i="2"/>
  <c r="H69" i="2"/>
  <c r="BN68" i="2"/>
  <c r="BJ68" i="2"/>
  <c r="BD68" i="2"/>
  <c r="AX68" i="2"/>
  <c r="AR68" i="2"/>
  <c r="AL68" i="2"/>
  <c r="AF68" i="2"/>
  <c r="Z68" i="2"/>
  <c r="T68" i="2"/>
  <c r="N68" i="2"/>
  <c r="H68" i="2"/>
  <c r="BN67" i="2"/>
  <c r="BJ67" i="2"/>
  <c r="BD67" i="2"/>
  <c r="AX67" i="2"/>
  <c r="AR67" i="2"/>
  <c r="AL67" i="2"/>
  <c r="AF67" i="2"/>
  <c r="Z67" i="2"/>
  <c r="T67" i="2"/>
  <c r="N67" i="2"/>
  <c r="H67" i="2"/>
  <c r="BN66" i="2"/>
  <c r="BJ66" i="2"/>
  <c r="BD66" i="2"/>
  <c r="AX66" i="2"/>
  <c r="AR66" i="2"/>
  <c r="AL66" i="2"/>
  <c r="AF66" i="2"/>
  <c r="Z66" i="2"/>
  <c r="T66" i="2"/>
  <c r="N66" i="2"/>
  <c r="H66" i="2"/>
  <c r="BN65" i="2"/>
  <c r="BJ65" i="2"/>
  <c r="BD65" i="2"/>
  <c r="AX65" i="2"/>
  <c r="AR65" i="2"/>
  <c r="AL65" i="2"/>
  <c r="AF65" i="2"/>
  <c r="Z65" i="2"/>
  <c r="T65" i="2"/>
  <c r="N65" i="2"/>
  <c r="H65" i="2"/>
  <c r="BO65" i="2" s="1"/>
  <c r="BN64" i="2"/>
  <c r="BJ64" i="2"/>
  <c r="BD64" i="2"/>
  <c r="AX64" i="2"/>
  <c r="AR64" i="2"/>
  <c r="AL64" i="2"/>
  <c r="AF64" i="2"/>
  <c r="Z64" i="2"/>
  <c r="T64" i="2"/>
  <c r="N64" i="2"/>
  <c r="H64" i="2"/>
  <c r="BN63" i="2"/>
  <c r="BJ63" i="2"/>
  <c r="BD63" i="2"/>
  <c r="AX63" i="2"/>
  <c r="AR63" i="2"/>
  <c r="AL63" i="2"/>
  <c r="AF63" i="2"/>
  <c r="Z63" i="2"/>
  <c r="T63" i="2"/>
  <c r="N63" i="2"/>
  <c r="H63" i="2"/>
  <c r="BN62" i="2"/>
  <c r="BJ62" i="2"/>
  <c r="BD62" i="2"/>
  <c r="AX62" i="2"/>
  <c r="AR62" i="2"/>
  <c r="AL62" i="2"/>
  <c r="AF62" i="2"/>
  <c r="Z62" i="2"/>
  <c r="T62" i="2"/>
  <c r="N62" i="2"/>
  <c r="H62" i="2"/>
  <c r="BN61" i="2"/>
  <c r="BJ61" i="2"/>
  <c r="BD61" i="2"/>
  <c r="AX61" i="2"/>
  <c r="AR61" i="2"/>
  <c r="AL61" i="2"/>
  <c r="AF61" i="2"/>
  <c r="Z61" i="2"/>
  <c r="T61" i="2"/>
  <c r="N61" i="2"/>
  <c r="H61" i="2"/>
  <c r="BN60" i="2"/>
  <c r="BJ60" i="2"/>
  <c r="BD60" i="2"/>
  <c r="AX60" i="2"/>
  <c r="AR60" i="2"/>
  <c r="AL60" i="2"/>
  <c r="AF60" i="2"/>
  <c r="Z60" i="2"/>
  <c r="T60" i="2"/>
  <c r="N60" i="2"/>
  <c r="H60" i="2"/>
  <c r="BN59" i="2"/>
  <c r="BJ59" i="2"/>
  <c r="BD59" i="2"/>
  <c r="AX59" i="2"/>
  <c r="AR59" i="2"/>
  <c r="AL59" i="2"/>
  <c r="AF59" i="2"/>
  <c r="Z59" i="2"/>
  <c r="T59" i="2"/>
  <c r="N59" i="2"/>
  <c r="H59" i="2"/>
  <c r="I58" i="2"/>
  <c r="K58" i="2" s="1"/>
  <c r="BN57" i="2"/>
  <c r="M56" i="2"/>
  <c r="BN55" i="2"/>
  <c r="BN54" i="2"/>
  <c r="BN53" i="2"/>
  <c r="BN52" i="2"/>
  <c r="BN51" i="2"/>
  <c r="BN50" i="2"/>
  <c r="BN49" i="2"/>
  <c r="BN48" i="2"/>
  <c r="BN47" i="2"/>
  <c r="BN46" i="2"/>
  <c r="BK45" i="2"/>
  <c r="BE45" i="2"/>
  <c r="AY45" i="2"/>
  <c r="AS45" i="2"/>
  <c r="AM45" i="2"/>
  <c r="AG45" i="2"/>
  <c r="AA45" i="2"/>
  <c r="U45" i="2"/>
  <c r="O45" i="2"/>
  <c r="I45" i="2"/>
  <c r="BN44" i="2"/>
  <c r="BN43" i="2"/>
  <c r="BN42" i="2"/>
  <c r="BN41" i="2"/>
  <c r="BP40" i="2"/>
  <c r="BK40" i="2"/>
  <c r="BE40" i="2"/>
  <c r="AY40" i="2"/>
  <c r="AS40" i="2"/>
  <c r="AM40" i="2"/>
  <c r="AG40" i="2"/>
  <c r="AA40" i="2"/>
  <c r="U40" i="2"/>
  <c r="O40" i="2"/>
  <c r="I40" i="2"/>
  <c r="BN39" i="2"/>
  <c r="BN38" i="2"/>
  <c r="BK37" i="2"/>
  <c r="BE37" i="2"/>
  <c r="AY37" i="2"/>
  <c r="AS37" i="2"/>
  <c r="AM37" i="2"/>
  <c r="AG37" i="2"/>
  <c r="AA37" i="2"/>
  <c r="U37" i="2"/>
  <c r="O37" i="2"/>
  <c r="I37" i="2"/>
  <c r="BN36" i="2"/>
  <c r="BN35" i="2"/>
  <c r="BN34" i="2"/>
  <c r="BN33" i="2"/>
  <c r="BN32" i="2"/>
  <c r="BP37" i="2" s="1"/>
  <c r="J30" i="2"/>
  <c r="I30" i="2" a="1"/>
  <c r="I30" i="2" s="1"/>
  <c r="M29" i="2"/>
  <c r="S29" i="2" s="1"/>
  <c r="Y29" i="2" s="1"/>
  <c r="L29" i="2"/>
  <c r="R29" i="2" s="1"/>
  <c r="H29" i="2"/>
  <c r="O28" i="2"/>
  <c r="M28" i="2"/>
  <c r="N28" i="2" s="1"/>
  <c r="L28" i="2"/>
  <c r="R28" i="2" s="1"/>
  <c r="H28" i="2"/>
  <c r="N27" i="2"/>
  <c r="O27" i="2" s="1"/>
  <c r="M27" i="2"/>
  <c r="S27" i="2" s="1"/>
  <c r="Y27" i="2" s="1"/>
  <c r="AE27" i="2" s="1"/>
  <c r="L27" i="2"/>
  <c r="R27" i="2" s="1"/>
  <c r="H27" i="2"/>
  <c r="M26" i="2"/>
  <c r="L26" i="2"/>
  <c r="R26" i="2" s="1"/>
  <c r="H26" i="2"/>
  <c r="S25" i="2"/>
  <c r="Y25" i="2" s="1"/>
  <c r="R25" i="2"/>
  <c r="X25" i="2" s="1"/>
  <c r="AD25" i="2" s="1"/>
  <c r="AJ25" i="2" s="1"/>
  <c r="AP25" i="2" s="1"/>
  <c r="AV25" i="2" s="1"/>
  <c r="BB25" i="2" s="1"/>
  <c r="BH25" i="2" s="1"/>
  <c r="N25" i="2"/>
  <c r="M25" i="2"/>
  <c r="L25" i="2"/>
  <c r="H25" i="2"/>
  <c r="O24" i="2"/>
  <c r="M24" i="2"/>
  <c r="N24" i="2" s="1"/>
  <c r="L24" i="2"/>
  <c r="R24" i="2" s="1"/>
  <c r="H24" i="2"/>
  <c r="M23" i="2"/>
  <c r="S23" i="2" s="1"/>
  <c r="Y23" i="2" s="1"/>
  <c r="AE23" i="2" s="1"/>
  <c r="L23" i="2"/>
  <c r="R23" i="2" s="1"/>
  <c r="X23" i="2" s="1"/>
  <c r="AD23" i="2" s="1"/>
  <c r="AJ23" i="2" s="1"/>
  <c r="AP23" i="2" s="1"/>
  <c r="AV23" i="2" s="1"/>
  <c r="BB23" i="2" s="1"/>
  <c r="BH23" i="2" s="1"/>
  <c r="H23" i="2"/>
  <c r="M22" i="2"/>
  <c r="L22" i="2"/>
  <c r="R22" i="2" s="1"/>
  <c r="H22" i="2"/>
  <c r="X21" i="2"/>
  <c r="AD21" i="2" s="1"/>
  <c r="AJ21" i="2" s="1"/>
  <c r="AP21" i="2" s="1"/>
  <c r="AV21" i="2" s="1"/>
  <c r="BB21" i="2" s="1"/>
  <c r="BH21" i="2" s="1"/>
  <c r="M21" i="2"/>
  <c r="S21" i="2" s="1"/>
  <c r="L21" i="2"/>
  <c r="R21" i="2" s="1"/>
  <c r="H21" i="2"/>
  <c r="M20" i="2"/>
  <c r="S20" i="2" s="1"/>
  <c r="Y20" i="2" s="1"/>
  <c r="L20" i="2"/>
  <c r="R20" i="2" s="1"/>
  <c r="X20" i="2" s="1"/>
  <c r="AD20" i="2" s="1"/>
  <c r="AJ20" i="2" s="1"/>
  <c r="AP20" i="2" s="1"/>
  <c r="AV20" i="2" s="1"/>
  <c r="BB20" i="2" s="1"/>
  <c r="BH20" i="2" s="1"/>
  <c r="H20" i="2"/>
  <c r="H19" i="2"/>
  <c r="D19" i="2"/>
  <c r="N18" i="2"/>
  <c r="T18" i="2" s="1"/>
  <c r="Z18" i="2" s="1"/>
  <c r="AF18" i="2" s="1"/>
  <c r="M18" i="2"/>
  <c r="S18" i="2" s="1"/>
  <c r="Y18" i="2" s="1"/>
  <c r="AE18" i="2" s="1"/>
  <c r="AK18" i="2" s="1"/>
  <c r="AQ18" i="2" s="1"/>
  <c r="AW18" i="2" s="1"/>
  <c r="BC18" i="2" s="1"/>
  <c r="BI18" i="2" s="1"/>
  <c r="L18" i="2"/>
  <c r="R18" i="2" s="1"/>
  <c r="X18" i="2" s="1"/>
  <c r="I18" i="2"/>
  <c r="J18" i="2" s="1"/>
  <c r="R17" i="2"/>
  <c r="X17" i="2" s="1"/>
  <c r="AD17" i="2" s="1"/>
  <c r="AJ17" i="2" s="1"/>
  <c r="AP17" i="2" s="1"/>
  <c r="AV17" i="2" s="1"/>
  <c r="BB17" i="2" s="1"/>
  <c r="BH17" i="2" s="1"/>
  <c r="N17" i="2"/>
  <c r="T17" i="2" s="1"/>
  <c r="Z17" i="2" s="1"/>
  <c r="M17" i="2"/>
  <c r="S17" i="2" s="1"/>
  <c r="Y17" i="2" s="1"/>
  <c r="AE17" i="2" s="1"/>
  <c r="AK17" i="2" s="1"/>
  <c r="AQ17" i="2" s="1"/>
  <c r="AW17" i="2" s="1"/>
  <c r="BC17" i="2" s="1"/>
  <c r="BI17" i="2" s="1"/>
  <c r="L17" i="2"/>
  <c r="I17" i="2"/>
  <c r="J17" i="2" s="1"/>
  <c r="T16" i="2"/>
  <c r="N16" i="2"/>
  <c r="M16" i="2"/>
  <c r="S16" i="2" s="1"/>
  <c r="Y16" i="2" s="1"/>
  <c r="AE16" i="2" s="1"/>
  <c r="AK16" i="2" s="1"/>
  <c r="AQ16" i="2" s="1"/>
  <c r="AW16" i="2" s="1"/>
  <c r="BC16" i="2" s="1"/>
  <c r="BI16" i="2" s="1"/>
  <c r="L16" i="2"/>
  <c r="R16" i="2" s="1"/>
  <c r="X16" i="2" s="1"/>
  <c r="AD16" i="2" s="1"/>
  <c r="AJ16" i="2" s="1"/>
  <c r="AP16" i="2" s="1"/>
  <c r="AV16" i="2" s="1"/>
  <c r="BB16" i="2" s="1"/>
  <c r="BH16" i="2" s="1"/>
  <c r="I16" i="2"/>
  <c r="J16" i="2" s="1"/>
  <c r="N15" i="2"/>
  <c r="T15" i="2" s="1"/>
  <c r="M15" i="2"/>
  <c r="S15" i="2" s="1"/>
  <c r="Y15" i="2" s="1"/>
  <c r="AE15" i="2" s="1"/>
  <c r="AK15" i="2" s="1"/>
  <c r="AQ15" i="2" s="1"/>
  <c r="AW15" i="2" s="1"/>
  <c r="BC15" i="2" s="1"/>
  <c r="BI15" i="2" s="1"/>
  <c r="L15" i="2"/>
  <c r="R15" i="2" s="1"/>
  <c r="X15" i="2" s="1"/>
  <c r="AD15" i="2" s="1"/>
  <c r="AJ15" i="2" s="1"/>
  <c r="AP15" i="2" s="1"/>
  <c r="AV15" i="2" s="1"/>
  <c r="BB15" i="2" s="1"/>
  <c r="BH15" i="2" s="1"/>
  <c r="I15" i="2"/>
  <c r="J15" i="2" s="1"/>
  <c r="N14" i="2"/>
  <c r="T14" i="2" s="1"/>
  <c r="M14" i="2"/>
  <c r="S14" i="2" s="1"/>
  <c r="Y14" i="2" s="1"/>
  <c r="AE14" i="2" s="1"/>
  <c r="AK14" i="2" s="1"/>
  <c r="AQ14" i="2" s="1"/>
  <c r="AW14" i="2" s="1"/>
  <c r="BC14" i="2" s="1"/>
  <c r="BI14" i="2" s="1"/>
  <c r="L14" i="2"/>
  <c r="R14" i="2" s="1"/>
  <c r="X14" i="2" s="1"/>
  <c r="AD14" i="2" s="1"/>
  <c r="AJ14" i="2" s="1"/>
  <c r="AP14" i="2" s="1"/>
  <c r="AV14" i="2" s="1"/>
  <c r="BB14" i="2" s="1"/>
  <c r="BH14" i="2" s="1"/>
  <c r="I14" i="2"/>
  <c r="J14" i="2" s="1"/>
  <c r="N13" i="2"/>
  <c r="M13" i="2"/>
  <c r="S13" i="2" s="1"/>
  <c r="Y13" i="2" s="1"/>
  <c r="AE13" i="2" s="1"/>
  <c r="AK13" i="2" s="1"/>
  <c r="AQ13" i="2" s="1"/>
  <c r="AW13" i="2" s="1"/>
  <c r="BC13" i="2" s="1"/>
  <c r="BI13" i="2" s="1"/>
  <c r="L13" i="2"/>
  <c r="R13" i="2" s="1"/>
  <c r="X13" i="2" s="1"/>
  <c r="AD13" i="2" s="1"/>
  <c r="AJ13" i="2" s="1"/>
  <c r="AP13" i="2" s="1"/>
  <c r="AV13" i="2" s="1"/>
  <c r="BB13" i="2" s="1"/>
  <c r="BH13" i="2" s="1"/>
  <c r="I13" i="2"/>
  <c r="T12" i="2"/>
  <c r="Z12" i="2" s="1"/>
  <c r="N12" i="2"/>
  <c r="M12" i="2"/>
  <c r="S12" i="2" s="1"/>
  <c r="Y12" i="2" s="1"/>
  <c r="AE12" i="2" s="1"/>
  <c r="AK12" i="2" s="1"/>
  <c r="AQ12" i="2" s="1"/>
  <c r="AW12" i="2" s="1"/>
  <c r="BC12" i="2" s="1"/>
  <c r="BI12" i="2" s="1"/>
  <c r="L12" i="2"/>
  <c r="R12" i="2" s="1"/>
  <c r="X12" i="2" s="1"/>
  <c r="AD12" i="2" s="1"/>
  <c r="AJ12" i="2" s="1"/>
  <c r="AP12" i="2" s="1"/>
  <c r="AV12" i="2" s="1"/>
  <c r="BB12" i="2" s="1"/>
  <c r="BH12" i="2" s="1"/>
  <c r="I12" i="2"/>
  <c r="J12" i="2" s="1"/>
  <c r="X11" i="2"/>
  <c r="AD11" i="2" s="1"/>
  <c r="AJ11" i="2" s="1"/>
  <c r="AP11" i="2" s="1"/>
  <c r="AV11" i="2" s="1"/>
  <c r="BB11" i="2" s="1"/>
  <c r="BH11" i="2" s="1"/>
  <c r="N11" i="2"/>
  <c r="M11" i="2"/>
  <c r="S11" i="2" s="1"/>
  <c r="Y11" i="2" s="1"/>
  <c r="AE11" i="2" s="1"/>
  <c r="AK11" i="2" s="1"/>
  <c r="AQ11" i="2" s="1"/>
  <c r="AW11" i="2" s="1"/>
  <c r="BC11" i="2" s="1"/>
  <c r="BI11" i="2" s="1"/>
  <c r="L11" i="2"/>
  <c r="R11" i="2" s="1"/>
  <c r="I11" i="2"/>
  <c r="J11" i="2" s="1"/>
  <c r="N10" i="2"/>
  <c r="M10" i="2"/>
  <c r="S10" i="2" s="1"/>
  <c r="Y10" i="2" s="1"/>
  <c r="AE10" i="2" s="1"/>
  <c r="AK10" i="2" s="1"/>
  <c r="AQ10" i="2" s="1"/>
  <c r="AW10" i="2" s="1"/>
  <c r="BC10" i="2" s="1"/>
  <c r="BI10" i="2" s="1"/>
  <c r="L10" i="2"/>
  <c r="R10" i="2" s="1"/>
  <c r="X10" i="2" s="1"/>
  <c r="AD10" i="2" s="1"/>
  <c r="AJ10" i="2" s="1"/>
  <c r="AP10" i="2" s="1"/>
  <c r="AV10" i="2" s="1"/>
  <c r="BB10" i="2" s="1"/>
  <c r="BH10" i="2" s="1"/>
  <c r="I10" i="2"/>
  <c r="J10" i="2" s="1"/>
  <c r="R9" i="2"/>
  <c r="X9" i="2" s="1"/>
  <c r="AD9" i="2" s="1"/>
  <c r="AJ9" i="2" s="1"/>
  <c r="AP9" i="2" s="1"/>
  <c r="AV9" i="2" s="1"/>
  <c r="BB9" i="2" s="1"/>
  <c r="BH9" i="2" s="1"/>
  <c r="N9" i="2"/>
  <c r="T9" i="2" s="1"/>
  <c r="M9" i="2"/>
  <c r="S9" i="2" s="1"/>
  <c r="Y9" i="2" s="1"/>
  <c r="AE9" i="2" s="1"/>
  <c r="AK9" i="2" s="1"/>
  <c r="AQ9" i="2" s="1"/>
  <c r="AW9" i="2" s="1"/>
  <c r="BC9" i="2" s="1"/>
  <c r="BI9" i="2" s="1"/>
  <c r="L9" i="2"/>
  <c r="I9" i="2"/>
  <c r="J9" i="2" s="1"/>
  <c r="T8" i="2"/>
  <c r="N8" i="2"/>
  <c r="M8" i="2"/>
  <c r="S8" i="2" s="1"/>
  <c r="Y8" i="2" s="1"/>
  <c r="AE8" i="2" s="1"/>
  <c r="AK8" i="2" s="1"/>
  <c r="AQ8" i="2" s="1"/>
  <c r="AW8" i="2" s="1"/>
  <c r="BC8" i="2" s="1"/>
  <c r="BI8" i="2" s="1"/>
  <c r="L8" i="2"/>
  <c r="R8" i="2" s="1"/>
  <c r="X8" i="2" s="1"/>
  <c r="AD8" i="2" s="1"/>
  <c r="AJ8" i="2" s="1"/>
  <c r="AP8" i="2" s="1"/>
  <c r="AV8" i="2" s="1"/>
  <c r="BB8" i="2" s="1"/>
  <c r="BH8" i="2" s="1"/>
  <c r="J8" i="2"/>
  <c r="I8" i="2"/>
  <c r="X7" i="2"/>
  <c r="AD7" i="2" s="1"/>
  <c r="AJ7" i="2" s="1"/>
  <c r="AP7" i="2" s="1"/>
  <c r="AV7" i="2" s="1"/>
  <c r="BB7" i="2" s="1"/>
  <c r="BH7" i="2" s="1"/>
  <c r="N7" i="2"/>
  <c r="M7" i="2"/>
  <c r="S7" i="2" s="1"/>
  <c r="Y7" i="2" s="1"/>
  <c r="AE7" i="2" s="1"/>
  <c r="AK7" i="2" s="1"/>
  <c r="AQ7" i="2" s="1"/>
  <c r="AW7" i="2" s="1"/>
  <c r="BC7" i="2" s="1"/>
  <c r="L7" i="2"/>
  <c r="R7" i="2" s="1"/>
  <c r="I7" i="2"/>
  <c r="J7" i="2" s="1"/>
  <c r="N6" i="2"/>
  <c r="T6" i="2" s="1"/>
  <c r="M6" i="2"/>
  <c r="S6" i="2" s="1"/>
  <c r="Y6" i="2" s="1"/>
  <c r="AE6" i="2" s="1"/>
  <c r="AK6" i="2" s="1"/>
  <c r="AQ6" i="2" s="1"/>
  <c r="AW6" i="2" s="1"/>
  <c r="BC6" i="2" s="1"/>
  <c r="BI6" i="2" s="1"/>
  <c r="L6" i="2"/>
  <c r="R6" i="2" s="1"/>
  <c r="X6" i="2" s="1"/>
  <c r="AD6" i="2" s="1"/>
  <c r="AJ6" i="2" s="1"/>
  <c r="AP6" i="2" s="1"/>
  <c r="AV6" i="2" s="1"/>
  <c r="BB6" i="2" s="1"/>
  <c r="BH6" i="2" s="1"/>
  <c r="J6" i="2"/>
  <c r="I6" i="2"/>
  <c r="N5" i="2"/>
  <c r="M5" i="2"/>
  <c r="S5" i="2" s="1"/>
  <c r="Y5" i="2" s="1"/>
  <c r="AE5" i="2" s="1"/>
  <c r="AK5" i="2" s="1"/>
  <c r="AQ5" i="2" s="1"/>
  <c r="AW5" i="2" s="1"/>
  <c r="BC5" i="2" s="1"/>
  <c r="BI5" i="2" s="1"/>
  <c r="L5" i="2"/>
  <c r="R5" i="2" s="1"/>
  <c r="X5" i="2" s="1"/>
  <c r="AD5" i="2" s="1"/>
  <c r="AJ5" i="2" s="1"/>
  <c r="AP5" i="2" s="1"/>
  <c r="AV5" i="2" s="1"/>
  <c r="BB5" i="2" s="1"/>
  <c r="BH5" i="2" s="1"/>
  <c r="I5" i="2"/>
  <c r="J5" i="2" s="1"/>
  <c r="S4" i="2"/>
  <c r="Y4" i="2" s="1"/>
  <c r="AE4" i="2" s="1"/>
  <c r="AK4" i="2" s="1"/>
  <c r="AQ4" i="2" s="1"/>
  <c r="AW4" i="2" s="1"/>
  <c r="BC4" i="2" s="1"/>
  <c r="BI4" i="2" s="1"/>
  <c r="N4" i="2"/>
  <c r="T4" i="2" s="1"/>
  <c r="M4" i="2"/>
  <c r="L4" i="2"/>
  <c r="I4" i="2"/>
  <c r="J4" i="2" s="1"/>
  <c r="D2" i="2"/>
  <c r="BN77" i="1"/>
  <c r="B75" i="1"/>
  <c r="BK71" i="1"/>
  <c r="BE71" i="1"/>
  <c r="AY71" i="1"/>
  <c r="AS71" i="1"/>
  <c r="AM71" i="1"/>
  <c r="AG71" i="1"/>
  <c r="AA71" i="1"/>
  <c r="U71" i="1"/>
  <c r="O71" i="1"/>
  <c r="K71" i="1"/>
  <c r="I71" i="1"/>
  <c r="BN70" i="1"/>
  <c r="BJ70" i="1"/>
  <c r="BD70" i="1"/>
  <c r="AX70" i="1"/>
  <c r="AR70" i="1"/>
  <c r="AL70" i="1"/>
  <c r="AF70" i="1"/>
  <c r="Z70" i="1"/>
  <c r="T70" i="1"/>
  <c r="N70" i="1"/>
  <c r="H70" i="1"/>
  <c r="BN69" i="1"/>
  <c r="BJ69" i="1"/>
  <c r="BD69" i="1"/>
  <c r="AX69" i="1"/>
  <c r="AR69" i="1"/>
  <c r="AL69" i="1"/>
  <c r="AF69" i="1"/>
  <c r="Z69" i="1"/>
  <c r="T69" i="1"/>
  <c r="N69" i="1"/>
  <c r="H69" i="1"/>
  <c r="BN68" i="1"/>
  <c r="BJ68" i="1"/>
  <c r="BD68" i="1"/>
  <c r="AX68" i="1"/>
  <c r="AR68" i="1"/>
  <c r="AL68" i="1"/>
  <c r="AF68" i="1"/>
  <c r="Z68" i="1"/>
  <c r="BO68" i="1" s="1"/>
  <c r="T68" i="1"/>
  <c r="N68" i="1"/>
  <c r="H68" i="1"/>
  <c r="BN67" i="1"/>
  <c r="BJ67" i="1"/>
  <c r="BD67" i="1"/>
  <c r="AX67" i="1"/>
  <c r="AR67" i="1"/>
  <c r="AL67" i="1"/>
  <c r="AF67" i="1"/>
  <c r="Z67" i="1"/>
  <c r="T67" i="1"/>
  <c r="N67" i="1"/>
  <c r="H67" i="1"/>
  <c r="BN66" i="1"/>
  <c r="BJ66" i="1"/>
  <c r="BD66" i="1"/>
  <c r="AX66" i="1"/>
  <c r="AR66" i="1"/>
  <c r="AL66" i="1"/>
  <c r="AF66" i="1"/>
  <c r="Z66" i="1"/>
  <c r="T66" i="1"/>
  <c r="N66" i="1"/>
  <c r="H66" i="1"/>
  <c r="BN65" i="1"/>
  <c r="BJ65" i="1"/>
  <c r="BD65" i="1"/>
  <c r="AX65" i="1"/>
  <c r="AR65" i="1"/>
  <c r="AL65" i="1"/>
  <c r="AF65" i="1"/>
  <c r="Z65" i="1"/>
  <c r="T65" i="1"/>
  <c r="N65" i="1"/>
  <c r="H65" i="1"/>
  <c r="BN64" i="1"/>
  <c r="BJ64" i="1"/>
  <c r="BD64" i="1"/>
  <c r="AX64" i="1"/>
  <c r="AR64" i="1"/>
  <c r="AL64" i="1"/>
  <c r="AF64" i="1"/>
  <c r="Z64" i="1"/>
  <c r="T64" i="1"/>
  <c r="N64" i="1"/>
  <c r="H64" i="1"/>
  <c r="BN63" i="1"/>
  <c r="BJ63" i="1"/>
  <c r="BD63" i="1"/>
  <c r="AX63" i="1"/>
  <c r="AR63" i="1"/>
  <c r="AL63" i="1"/>
  <c r="AF63" i="1"/>
  <c r="Z63" i="1"/>
  <c r="T63" i="1"/>
  <c r="N63" i="1"/>
  <c r="H63" i="1"/>
  <c r="BN62" i="1"/>
  <c r="BJ62" i="1"/>
  <c r="BD62" i="1"/>
  <c r="AX62" i="1"/>
  <c r="AR62" i="1"/>
  <c r="AL62" i="1"/>
  <c r="AF62" i="1"/>
  <c r="Z62" i="1"/>
  <c r="T62" i="1"/>
  <c r="N62" i="1"/>
  <c r="H62" i="1"/>
  <c r="BN61" i="1"/>
  <c r="BJ61" i="1"/>
  <c r="BD61" i="1"/>
  <c r="AX61" i="1"/>
  <c r="AR61" i="1"/>
  <c r="AL61" i="1"/>
  <c r="AF61" i="1"/>
  <c r="Z61" i="1"/>
  <c r="T61" i="1"/>
  <c r="N61" i="1"/>
  <c r="H61" i="1"/>
  <c r="BN60" i="1"/>
  <c r="BJ60" i="1"/>
  <c r="BD60" i="1"/>
  <c r="AX60" i="1"/>
  <c r="AR60" i="1"/>
  <c r="AL60" i="1"/>
  <c r="AF60" i="1"/>
  <c r="Z60" i="1"/>
  <c r="T60" i="1"/>
  <c r="N60" i="1"/>
  <c r="H60" i="1"/>
  <c r="BN59" i="1"/>
  <c r="BP71" i="1" s="1"/>
  <c r="BJ59" i="1"/>
  <c r="BD59" i="1"/>
  <c r="AX59" i="1"/>
  <c r="AR59" i="1"/>
  <c r="AL59" i="1"/>
  <c r="AF59" i="1"/>
  <c r="Z59" i="1"/>
  <c r="T59" i="1"/>
  <c r="N59" i="1"/>
  <c r="H59" i="1"/>
  <c r="O58" i="1"/>
  <c r="I58" i="1"/>
  <c r="BN57" i="1"/>
  <c r="S56" i="1"/>
  <c r="BN55" i="1"/>
  <c r="BN54" i="1"/>
  <c r="BN53" i="1"/>
  <c r="BN52" i="1"/>
  <c r="BN51" i="1"/>
  <c r="BN50" i="1"/>
  <c r="BN49" i="1"/>
  <c r="BN48" i="1"/>
  <c r="BN47" i="1"/>
  <c r="BN46" i="1"/>
  <c r="BK45" i="1"/>
  <c r="BE45" i="1"/>
  <c r="AY45" i="1"/>
  <c r="AS45" i="1"/>
  <c r="AM45" i="1"/>
  <c r="AG45" i="1"/>
  <c r="AA45" i="1"/>
  <c r="U45" i="1"/>
  <c r="O45" i="1"/>
  <c r="I45" i="1"/>
  <c r="BN44" i="1"/>
  <c r="BN43" i="1"/>
  <c r="BN42" i="1"/>
  <c r="BN41" i="1"/>
  <c r="BK40" i="1"/>
  <c r="BE40" i="1"/>
  <c r="AY40" i="1"/>
  <c r="AS40" i="1"/>
  <c r="AM40" i="1"/>
  <c r="AG40" i="1"/>
  <c r="AA40" i="1"/>
  <c r="U40" i="1"/>
  <c r="O40" i="1"/>
  <c r="I40" i="1"/>
  <c r="BN39" i="1"/>
  <c r="BN38" i="1"/>
  <c r="BK37" i="1"/>
  <c r="BE37" i="1"/>
  <c r="AY37" i="1"/>
  <c r="AS37" i="1"/>
  <c r="AM37" i="1"/>
  <c r="AG37" i="1"/>
  <c r="AA37" i="1"/>
  <c r="U37" i="1"/>
  <c r="O37" i="1"/>
  <c r="I37" i="1"/>
  <c r="BN36" i="1"/>
  <c r="BN35" i="1"/>
  <c r="BN34" i="1"/>
  <c r="BN33" i="1"/>
  <c r="BN32" i="1"/>
  <c r="R29" i="1"/>
  <c r="X29" i="1" s="1"/>
  <c r="AD29" i="1" s="1"/>
  <c r="AJ29" i="1" s="1"/>
  <c r="AP29" i="1" s="1"/>
  <c r="AV29" i="1" s="1"/>
  <c r="BB29" i="1" s="1"/>
  <c r="BH29" i="1" s="1"/>
  <c r="M29" i="1"/>
  <c r="S29" i="1" s="1"/>
  <c r="Y29" i="1" s="1"/>
  <c r="L29" i="1"/>
  <c r="H29" i="1"/>
  <c r="I29" i="1" s="1"/>
  <c r="J29" i="1" s="1"/>
  <c r="M28" i="1"/>
  <c r="N28" i="1" s="1"/>
  <c r="O28" i="1" s="1"/>
  <c r="L28" i="1"/>
  <c r="R28" i="1" s="1"/>
  <c r="X28" i="1" s="1"/>
  <c r="AD28" i="1" s="1"/>
  <c r="AJ28" i="1" s="1"/>
  <c r="AP28" i="1" s="1"/>
  <c r="AV28" i="1" s="1"/>
  <c r="BB28" i="1" s="1"/>
  <c r="BH28" i="1" s="1"/>
  <c r="H28" i="1"/>
  <c r="M27" i="1"/>
  <c r="S27" i="1" s="1"/>
  <c r="Y27" i="1" s="1"/>
  <c r="L27" i="1"/>
  <c r="R27" i="1" s="1"/>
  <c r="X27" i="1" s="1"/>
  <c r="AD27" i="1" s="1"/>
  <c r="AJ27" i="1" s="1"/>
  <c r="AP27" i="1" s="1"/>
  <c r="AV27" i="1" s="1"/>
  <c r="BB27" i="1" s="1"/>
  <c r="BH27" i="1" s="1"/>
  <c r="H27" i="1"/>
  <c r="M26" i="1"/>
  <c r="N26" i="1" s="1"/>
  <c r="O26" i="1" s="1"/>
  <c r="L26" i="1"/>
  <c r="R26" i="1" s="1"/>
  <c r="H26" i="1"/>
  <c r="I26" i="1" s="1"/>
  <c r="J26" i="1" s="1"/>
  <c r="M25" i="1"/>
  <c r="L25" i="1"/>
  <c r="R25" i="1" s="1"/>
  <c r="H25" i="1"/>
  <c r="I25" i="1" s="1"/>
  <c r="J25" i="1" s="1"/>
  <c r="S24" i="1"/>
  <c r="Y24" i="1" s="1"/>
  <c r="N24" i="1"/>
  <c r="M24" i="1"/>
  <c r="L24" i="1"/>
  <c r="R24" i="1" s="1"/>
  <c r="X24" i="1" s="1"/>
  <c r="AD24" i="1" s="1"/>
  <c r="AJ24" i="1" s="1"/>
  <c r="AP24" i="1" s="1"/>
  <c r="AV24" i="1" s="1"/>
  <c r="BB24" i="1" s="1"/>
  <c r="BH24" i="1" s="1"/>
  <c r="H24" i="1"/>
  <c r="I24" i="1" s="1"/>
  <c r="J24" i="1" s="1"/>
  <c r="M23" i="1"/>
  <c r="N23" i="1" s="1"/>
  <c r="O23" i="1" s="1"/>
  <c r="L23" i="1"/>
  <c r="R23" i="1" s="1"/>
  <c r="X23" i="1" s="1"/>
  <c r="AD23" i="1" s="1"/>
  <c r="AJ23" i="1" s="1"/>
  <c r="AP23" i="1" s="1"/>
  <c r="AV23" i="1" s="1"/>
  <c r="BB23" i="1" s="1"/>
  <c r="BH23" i="1" s="1"/>
  <c r="H23" i="1"/>
  <c r="I23" i="1" s="1"/>
  <c r="M22" i="1"/>
  <c r="N22" i="1" s="1"/>
  <c r="L22" i="1"/>
  <c r="R22" i="1" s="1"/>
  <c r="H22" i="1"/>
  <c r="I22" i="1" s="1"/>
  <c r="J22" i="1" s="1"/>
  <c r="R21" i="1"/>
  <c r="M21" i="1"/>
  <c r="L21" i="1"/>
  <c r="H21" i="1"/>
  <c r="I21" i="1" s="1"/>
  <c r="J21" i="1" s="1"/>
  <c r="X20" i="1"/>
  <c r="AD20" i="1" s="1"/>
  <c r="AJ20" i="1" s="1"/>
  <c r="AP20" i="1" s="1"/>
  <c r="AV20" i="1" s="1"/>
  <c r="BB20" i="1" s="1"/>
  <c r="BH20" i="1" s="1"/>
  <c r="N20" i="1"/>
  <c r="M20" i="1"/>
  <c r="S20" i="1" s="1"/>
  <c r="Y20" i="1" s="1"/>
  <c r="L20" i="1"/>
  <c r="R20" i="1" s="1"/>
  <c r="H20" i="1"/>
  <c r="I20" i="1" s="1"/>
  <c r="J20" i="1" s="1"/>
  <c r="H19" i="1"/>
  <c r="D19" i="1"/>
  <c r="N18" i="1"/>
  <c r="M18" i="1"/>
  <c r="S18" i="1" s="1"/>
  <c r="Y18" i="1" s="1"/>
  <c r="AE18" i="1" s="1"/>
  <c r="AK18" i="1" s="1"/>
  <c r="AQ18" i="1" s="1"/>
  <c r="AW18" i="1" s="1"/>
  <c r="BC18" i="1" s="1"/>
  <c r="BI18" i="1" s="1"/>
  <c r="L18" i="1"/>
  <c r="R18" i="1" s="1"/>
  <c r="X18" i="1" s="1"/>
  <c r="AD18" i="1" s="1"/>
  <c r="AJ18" i="1" s="1"/>
  <c r="AP18" i="1" s="1"/>
  <c r="AV18" i="1" s="1"/>
  <c r="BB18" i="1" s="1"/>
  <c r="BH18" i="1" s="1"/>
  <c r="I18" i="1"/>
  <c r="J18" i="1" s="1"/>
  <c r="N17" i="1"/>
  <c r="M17" i="1"/>
  <c r="S17" i="1" s="1"/>
  <c r="Y17" i="1" s="1"/>
  <c r="AE17" i="1" s="1"/>
  <c r="AK17" i="1" s="1"/>
  <c r="AQ17" i="1" s="1"/>
  <c r="AW17" i="1" s="1"/>
  <c r="BC17" i="1" s="1"/>
  <c r="BI17" i="1" s="1"/>
  <c r="L17" i="1"/>
  <c r="R17" i="1" s="1"/>
  <c r="X17" i="1" s="1"/>
  <c r="AD17" i="1" s="1"/>
  <c r="AJ17" i="1" s="1"/>
  <c r="AP17" i="1" s="1"/>
  <c r="AV17" i="1" s="1"/>
  <c r="BB17" i="1" s="1"/>
  <c r="BH17" i="1" s="1"/>
  <c r="I17" i="1"/>
  <c r="J17" i="1" s="1"/>
  <c r="N16" i="1"/>
  <c r="M16" i="1"/>
  <c r="S16" i="1" s="1"/>
  <c r="Y16" i="1" s="1"/>
  <c r="AE16" i="1" s="1"/>
  <c r="AK16" i="1" s="1"/>
  <c r="AQ16" i="1" s="1"/>
  <c r="AW16" i="1" s="1"/>
  <c r="BC16" i="1" s="1"/>
  <c r="BI16" i="1" s="1"/>
  <c r="L16" i="1"/>
  <c r="R16" i="1" s="1"/>
  <c r="X16" i="1" s="1"/>
  <c r="AD16" i="1" s="1"/>
  <c r="AJ16" i="1" s="1"/>
  <c r="AP16" i="1" s="1"/>
  <c r="AV16" i="1" s="1"/>
  <c r="BB16" i="1" s="1"/>
  <c r="BH16" i="1" s="1"/>
  <c r="I16" i="1"/>
  <c r="J16" i="1" s="1"/>
  <c r="N15" i="1"/>
  <c r="T15" i="1" s="1"/>
  <c r="Z15" i="1" s="1"/>
  <c r="M15" i="1"/>
  <c r="S15" i="1" s="1"/>
  <c r="Y15" i="1" s="1"/>
  <c r="AE15" i="1" s="1"/>
  <c r="AK15" i="1" s="1"/>
  <c r="AQ15" i="1" s="1"/>
  <c r="AW15" i="1" s="1"/>
  <c r="BC15" i="1" s="1"/>
  <c r="BI15" i="1" s="1"/>
  <c r="L15" i="1"/>
  <c r="R15" i="1" s="1"/>
  <c r="X15" i="1" s="1"/>
  <c r="AD15" i="1" s="1"/>
  <c r="AJ15" i="1" s="1"/>
  <c r="AP15" i="1" s="1"/>
  <c r="AV15" i="1" s="1"/>
  <c r="BB15" i="1" s="1"/>
  <c r="BH15" i="1" s="1"/>
  <c r="I15" i="1"/>
  <c r="J15" i="1" s="1"/>
  <c r="N14" i="1"/>
  <c r="M14" i="1"/>
  <c r="S14" i="1" s="1"/>
  <c r="Y14" i="1" s="1"/>
  <c r="AE14" i="1" s="1"/>
  <c r="AK14" i="1" s="1"/>
  <c r="AQ14" i="1" s="1"/>
  <c r="AW14" i="1" s="1"/>
  <c r="BC14" i="1" s="1"/>
  <c r="BI14" i="1" s="1"/>
  <c r="L14" i="1"/>
  <c r="R14" i="1" s="1"/>
  <c r="X14" i="1" s="1"/>
  <c r="AD14" i="1" s="1"/>
  <c r="AJ14" i="1" s="1"/>
  <c r="AP14" i="1" s="1"/>
  <c r="AV14" i="1" s="1"/>
  <c r="BB14" i="1" s="1"/>
  <c r="BH14" i="1" s="1"/>
  <c r="I14" i="1"/>
  <c r="J14" i="1" s="1"/>
  <c r="N13" i="1"/>
  <c r="T13" i="1" s="1"/>
  <c r="M13" i="1"/>
  <c r="S13" i="1" s="1"/>
  <c r="Y13" i="1" s="1"/>
  <c r="AE13" i="1" s="1"/>
  <c r="AK13" i="1" s="1"/>
  <c r="AQ13" i="1" s="1"/>
  <c r="AW13" i="1" s="1"/>
  <c r="BC13" i="1" s="1"/>
  <c r="BI13" i="1" s="1"/>
  <c r="L13" i="1"/>
  <c r="R13" i="1" s="1"/>
  <c r="X13" i="1" s="1"/>
  <c r="AD13" i="1" s="1"/>
  <c r="AJ13" i="1" s="1"/>
  <c r="AP13" i="1" s="1"/>
  <c r="AV13" i="1" s="1"/>
  <c r="BB13" i="1" s="1"/>
  <c r="BH13" i="1" s="1"/>
  <c r="I13" i="1"/>
  <c r="J13" i="1" s="1"/>
  <c r="Y12" i="1"/>
  <c r="AE12" i="1" s="1"/>
  <c r="AK12" i="1" s="1"/>
  <c r="AQ12" i="1" s="1"/>
  <c r="AW12" i="1" s="1"/>
  <c r="BC12" i="1" s="1"/>
  <c r="BI12" i="1" s="1"/>
  <c r="N12" i="1"/>
  <c r="T12" i="1" s="1"/>
  <c r="Z12" i="1" s="1"/>
  <c r="M12" i="1"/>
  <c r="L12" i="1"/>
  <c r="I12" i="1"/>
  <c r="J12" i="1" s="1"/>
  <c r="N11" i="1"/>
  <c r="M11" i="1"/>
  <c r="S11" i="1" s="1"/>
  <c r="Y11" i="1" s="1"/>
  <c r="AE11" i="1" s="1"/>
  <c r="AK11" i="1" s="1"/>
  <c r="AQ11" i="1" s="1"/>
  <c r="AW11" i="1" s="1"/>
  <c r="BC11" i="1" s="1"/>
  <c r="BI11" i="1" s="1"/>
  <c r="L11" i="1"/>
  <c r="R11" i="1" s="1"/>
  <c r="X11" i="1" s="1"/>
  <c r="AD11" i="1" s="1"/>
  <c r="AJ11" i="1" s="1"/>
  <c r="AP11" i="1" s="1"/>
  <c r="AV11" i="1" s="1"/>
  <c r="BB11" i="1" s="1"/>
  <c r="BH11" i="1" s="1"/>
  <c r="I11" i="1"/>
  <c r="J11" i="1" s="1"/>
  <c r="N10" i="1"/>
  <c r="T10" i="1" s="1"/>
  <c r="Z10" i="1" s="1"/>
  <c r="M10" i="1"/>
  <c r="S10" i="1" s="1"/>
  <c r="Y10" i="1" s="1"/>
  <c r="AE10" i="1" s="1"/>
  <c r="AK10" i="1" s="1"/>
  <c r="AQ10" i="1" s="1"/>
  <c r="AW10" i="1" s="1"/>
  <c r="BC10" i="1" s="1"/>
  <c r="BI10" i="1" s="1"/>
  <c r="L10" i="1"/>
  <c r="R10" i="1" s="1"/>
  <c r="X10" i="1" s="1"/>
  <c r="AD10" i="1" s="1"/>
  <c r="AJ10" i="1" s="1"/>
  <c r="AP10" i="1" s="1"/>
  <c r="AV10" i="1" s="1"/>
  <c r="BB10" i="1" s="1"/>
  <c r="BH10" i="1" s="1"/>
  <c r="J10" i="1"/>
  <c r="T9" i="1"/>
  <c r="S9" i="1"/>
  <c r="Y9" i="1" s="1"/>
  <c r="AE9" i="1" s="1"/>
  <c r="AK9" i="1" s="1"/>
  <c r="AQ9" i="1" s="1"/>
  <c r="AW9" i="1" s="1"/>
  <c r="BC9" i="1" s="1"/>
  <c r="BI9" i="1" s="1"/>
  <c r="L9" i="1"/>
  <c r="R9" i="1" s="1"/>
  <c r="X9" i="1" s="1"/>
  <c r="AD9" i="1" s="1"/>
  <c r="AJ9" i="1" s="1"/>
  <c r="AP9" i="1" s="1"/>
  <c r="AV9" i="1" s="1"/>
  <c r="BB9" i="1" s="1"/>
  <c r="BH9" i="1" s="1"/>
  <c r="I9" i="1"/>
  <c r="T8" i="1"/>
  <c r="AF8" i="1" s="1"/>
  <c r="S8" i="1"/>
  <c r="AE8" i="1" s="1"/>
  <c r="AK8" i="1" s="1"/>
  <c r="AQ8" i="1" s="1"/>
  <c r="AW8" i="1" s="1"/>
  <c r="BC8" i="1" s="1"/>
  <c r="BI8" i="1" s="1"/>
  <c r="L8" i="1"/>
  <c r="R8" i="1" s="1"/>
  <c r="I8" i="1"/>
  <c r="J8" i="1" s="1"/>
  <c r="T7" i="1"/>
  <c r="M7" i="1"/>
  <c r="L7" i="1"/>
  <c r="R7" i="1" s="1"/>
  <c r="X7" i="1" s="1"/>
  <c r="AD7" i="1" s="1"/>
  <c r="AJ7" i="1" s="1"/>
  <c r="AP7" i="1" s="1"/>
  <c r="AV7" i="1" s="1"/>
  <c r="BB7" i="1" s="1"/>
  <c r="BH7" i="1" s="1"/>
  <c r="I7" i="1"/>
  <c r="J7" i="1" s="1"/>
  <c r="Y6" i="1"/>
  <c r="AE6" i="1" s="1"/>
  <c r="AK6" i="1" s="1"/>
  <c r="AQ6" i="1" s="1"/>
  <c r="AW6" i="1" s="1"/>
  <c r="BC6" i="1" s="1"/>
  <c r="BI6" i="1" s="1"/>
  <c r="L6" i="1"/>
  <c r="R6" i="1" s="1"/>
  <c r="X6" i="1" s="1"/>
  <c r="AD6" i="1" s="1"/>
  <c r="AJ6" i="1" s="1"/>
  <c r="AP6" i="1" s="1"/>
  <c r="AV6" i="1" s="1"/>
  <c r="BB6" i="1" s="1"/>
  <c r="BH6" i="1" s="1"/>
  <c r="I6" i="1"/>
  <c r="L5" i="1"/>
  <c r="R5" i="1" s="1"/>
  <c r="X5" i="1" s="1"/>
  <c r="AD5" i="1" s="1"/>
  <c r="AJ5" i="1" s="1"/>
  <c r="AP5" i="1" s="1"/>
  <c r="AV5" i="1" s="1"/>
  <c r="BB5" i="1" s="1"/>
  <c r="BH5" i="1" s="1"/>
  <c r="I5" i="1"/>
  <c r="J5" i="1" s="1"/>
  <c r="AE4" i="1"/>
  <c r="AK4" i="1" s="1"/>
  <c r="AQ4" i="1" s="1"/>
  <c r="AW4" i="1" s="1"/>
  <c r="BC4" i="1" s="1"/>
  <c r="BI4" i="1" s="1"/>
  <c r="L4" i="1"/>
  <c r="R4" i="1" s="1"/>
  <c r="X4" i="1" s="1"/>
  <c r="AD4" i="1" s="1"/>
  <c r="AJ4" i="1" s="1"/>
  <c r="AP4" i="1" s="1"/>
  <c r="AV4" i="1" s="1"/>
  <c r="BB4" i="1" s="1"/>
  <c r="BH4" i="1" s="1"/>
  <c r="I4" i="1"/>
  <c r="J4" i="1" s="1"/>
  <c r="D2" i="1"/>
  <c r="J23" i="1" l="1"/>
  <c r="X24" i="2"/>
  <c r="AD24" i="2" s="1"/>
  <c r="AJ24" i="2" s="1"/>
  <c r="AP24" i="2" s="1"/>
  <c r="AV24" i="2" s="1"/>
  <c r="BB24" i="2" s="1"/>
  <c r="BH24" i="2" s="1"/>
  <c r="O9" i="2"/>
  <c r="P9" i="2" s="1"/>
  <c r="T29" i="2"/>
  <c r="N23" i="2"/>
  <c r="O23" i="2" s="1"/>
  <c r="P23" i="2" s="1"/>
  <c r="N29" i="2"/>
  <c r="O7" i="1"/>
  <c r="P7" i="1" s="1"/>
  <c r="S26" i="1"/>
  <c r="Y26" i="1" s="1"/>
  <c r="AE26" i="1" s="1"/>
  <c r="AK26" i="1" s="1"/>
  <c r="BO67" i="1"/>
  <c r="X29" i="2"/>
  <c r="AD29" i="2" s="1"/>
  <c r="AJ29" i="2" s="1"/>
  <c r="AP29" i="2" s="1"/>
  <c r="AV29" i="2" s="1"/>
  <c r="BB29" i="2" s="1"/>
  <c r="BH29" i="2" s="1"/>
  <c r="BO61" i="2"/>
  <c r="BO68" i="2"/>
  <c r="BO64" i="1"/>
  <c r="BO67" i="2"/>
  <c r="S7" i="1"/>
  <c r="Y7" i="1" s="1"/>
  <c r="AE7" i="1" s="1"/>
  <c r="AK7" i="1" s="1"/>
  <c r="AQ7" i="1" s="1"/>
  <c r="AW7" i="1" s="1"/>
  <c r="BC7" i="1" s="1"/>
  <c r="BI7" i="1" s="1"/>
  <c r="O5" i="1"/>
  <c r="P5" i="1" s="1"/>
  <c r="BO63" i="1"/>
  <c r="O8" i="2"/>
  <c r="P8" i="2" s="1"/>
  <c r="O18" i="2"/>
  <c r="P18" i="2" s="1"/>
  <c r="BP71" i="2"/>
  <c r="BO64" i="2"/>
  <c r="J73" i="1"/>
  <c r="BO66" i="1"/>
  <c r="S24" i="2"/>
  <c r="Y24" i="2" s="1"/>
  <c r="Z24" i="2" s="1"/>
  <c r="P26" i="1"/>
  <c r="H31" i="1"/>
  <c r="O6" i="1"/>
  <c r="P6" i="1" s="1"/>
  <c r="BO60" i="2"/>
  <c r="BO69" i="2"/>
  <c r="T20" i="2"/>
  <c r="BO69" i="1"/>
  <c r="BO65" i="1"/>
  <c r="BO59" i="2"/>
  <c r="AE5" i="1"/>
  <c r="AK5" i="1" s="1"/>
  <c r="AQ5" i="1" s="1"/>
  <c r="AW5" i="1" s="1"/>
  <c r="BC5" i="1" s="1"/>
  <c r="BI5" i="1" s="1"/>
  <c r="U58" i="1"/>
  <c r="BP45" i="1"/>
  <c r="AF5" i="1"/>
  <c r="BO61" i="1"/>
  <c r="V73" i="1"/>
  <c r="BO59" i="1"/>
  <c r="BO62" i="1"/>
  <c r="BO60" i="1"/>
  <c r="S22" i="1"/>
  <c r="Y22" i="1" s="1"/>
  <c r="AE22" i="1" s="1"/>
  <c r="AK22" i="1" s="1"/>
  <c r="T29" i="1"/>
  <c r="U29" i="1" s="1"/>
  <c r="V29" i="1" s="1"/>
  <c r="N29" i="1"/>
  <c r="O29" i="1" s="1"/>
  <c r="I28" i="1"/>
  <c r="J28" i="1" s="1"/>
  <c r="T27" i="1"/>
  <c r="U27" i="1" s="1"/>
  <c r="V27" i="1" s="1"/>
  <c r="I27" i="1"/>
  <c r="J27" i="1" s="1"/>
  <c r="J30" i="1" s="1"/>
  <c r="O14" i="1"/>
  <c r="P14" i="1" s="1"/>
  <c r="N19" i="1"/>
  <c r="AF15" i="1"/>
  <c r="AA15" i="1"/>
  <c r="AB15" i="1" s="1"/>
  <c r="X8" i="1"/>
  <c r="AD8" i="1" s="1"/>
  <c r="AJ8" i="1" s="1"/>
  <c r="AP8" i="1" s="1"/>
  <c r="AV8" i="1" s="1"/>
  <c r="BB8" i="1" s="1"/>
  <c r="BH8" i="1" s="1"/>
  <c r="U8" i="1"/>
  <c r="V8" i="1" s="1"/>
  <c r="AF10" i="1"/>
  <c r="AA10" i="1"/>
  <c r="AB10" i="1" s="1"/>
  <c r="AL8" i="1"/>
  <c r="U4" i="1"/>
  <c r="V4" i="1" s="1"/>
  <c r="AA5" i="1"/>
  <c r="AB5" i="1" s="1"/>
  <c r="O9" i="1"/>
  <c r="P9" i="1" s="1"/>
  <c r="T16" i="1"/>
  <c r="O16" i="1"/>
  <c r="P16" i="1" s="1"/>
  <c r="O4" i="1"/>
  <c r="P4" i="1" s="1"/>
  <c r="J6" i="1"/>
  <c r="I19" i="1" a="1"/>
  <c r="I19" i="1" s="1"/>
  <c r="U5" i="1"/>
  <c r="O8" i="1"/>
  <c r="P8" i="1" s="1"/>
  <c r="Z9" i="1"/>
  <c r="U9" i="1"/>
  <c r="V9" i="1" s="1"/>
  <c r="O10" i="1"/>
  <c r="P10" i="1" s="1"/>
  <c r="T11" i="1"/>
  <c r="O15" i="1"/>
  <c r="P15" i="1" s="1"/>
  <c r="T18" i="1"/>
  <c r="O18" i="1"/>
  <c r="P18" i="1" s="1"/>
  <c r="O24" i="1"/>
  <c r="U7" i="1"/>
  <c r="Z7" i="1"/>
  <c r="J9" i="1"/>
  <c r="O11" i="1"/>
  <c r="P11" i="1" s="1"/>
  <c r="O13" i="1"/>
  <c r="P13" i="1" s="1"/>
  <c r="AE24" i="1"/>
  <c r="Z24" i="1"/>
  <c r="Z27" i="1"/>
  <c r="AE27" i="1"/>
  <c r="P28" i="1"/>
  <c r="U15" i="1"/>
  <c r="V15" i="1" s="1"/>
  <c r="R12" i="1"/>
  <c r="X12" i="1" s="1"/>
  <c r="AD12" i="1" s="1"/>
  <c r="AJ12" i="1" s="1"/>
  <c r="AP12" i="1" s="1"/>
  <c r="AV12" i="1" s="1"/>
  <c r="BB12" i="1" s="1"/>
  <c r="BH12" i="1" s="1"/>
  <c r="O12" i="1"/>
  <c r="Z13" i="1"/>
  <c r="U10" i="1"/>
  <c r="V10" i="1" s="1"/>
  <c r="U13" i="1"/>
  <c r="V13" i="1" s="1"/>
  <c r="AE20" i="1"/>
  <c r="Z20" i="1"/>
  <c r="AF12" i="1"/>
  <c r="X22" i="1"/>
  <c r="AD22" i="1" s="1"/>
  <c r="AJ22" i="1" s="1"/>
  <c r="AP22" i="1" s="1"/>
  <c r="AV22" i="1" s="1"/>
  <c r="BB22" i="1" s="1"/>
  <c r="BH22" i="1" s="1"/>
  <c r="O17" i="1"/>
  <c r="P17" i="1" s="1"/>
  <c r="T17" i="1"/>
  <c r="N21" i="1"/>
  <c r="S21" i="1"/>
  <c r="Y21" i="1" s="1"/>
  <c r="T14" i="1"/>
  <c r="H30" i="1"/>
  <c r="T26" i="1"/>
  <c r="X26" i="1"/>
  <c r="T20" i="1"/>
  <c r="X21" i="1"/>
  <c r="AD21" i="1" s="1"/>
  <c r="AJ21" i="1" s="1"/>
  <c r="AP21" i="1" s="1"/>
  <c r="AV21" i="1" s="1"/>
  <c r="BB21" i="1" s="1"/>
  <c r="BH21" i="1" s="1"/>
  <c r="O20" i="1"/>
  <c r="T24" i="1"/>
  <c r="S25" i="1"/>
  <c r="Y25" i="1" s="1"/>
  <c r="N25" i="1"/>
  <c r="Z29" i="1"/>
  <c r="AE29" i="1"/>
  <c r="O22" i="1"/>
  <c r="P23" i="1"/>
  <c r="T25" i="1"/>
  <c r="X25" i="1"/>
  <c r="AD25" i="1" s="1"/>
  <c r="AJ25" i="1" s="1"/>
  <c r="AP25" i="1" s="1"/>
  <c r="AV25" i="1" s="1"/>
  <c r="BB25" i="1" s="1"/>
  <c r="BH25" i="1" s="1"/>
  <c r="S28" i="1"/>
  <c r="U14" i="2"/>
  <c r="V14" i="2" s="1"/>
  <c r="Z14" i="2"/>
  <c r="AA58" i="1"/>
  <c r="AE56" i="1"/>
  <c r="AH73" i="1" s="1"/>
  <c r="S23" i="1"/>
  <c r="N27" i="1"/>
  <c r="P73" i="1"/>
  <c r="U6" i="2"/>
  <c r="V6" i="2" s="1"/>
  <c r="AA12" i="2"/>
  <c r="AB12" i="2" s="1"/>
  <c r="AF12" i="2"/>
  <c r="BO70" i="1"/>
  <c r="R4" i="2"/>
  <c r="O4" i="2"/>
  <c r="AB73" i="1"/>
  <c r="Z6" i="2"/>
  <c r="T7" i="2"/>
  <c r="O7" i="2"/>
  <c r="BP37" i="1"/>
  <c r="Z4" i="2"/>
  <c r="Z9" i="2"/>
  <c r="U9" i="2"/>
  <c r="V9" i="2" s="1"/>
  <c r="T10" i="2"/>
  <c r="P10" i="2"/>
  <c r="O10" i="2"/>
  <c r="O6" i="2"/>
  <c r="P6" i="2" s="1"/>
  <c r="U8" i="2"/>
  <c r="V8" i="2" s="1"/>
  <c r="J13" i="2"/>
  <c r="J19" i="2" s="1"/>
  <c r="J31" i="2" s="1"/>
  <c r="T5" i="2"/>
  <c r="T11" i="2"/>
  <c r="O14" i="2"/>
  <c r="P14" i="2" s="1"/>
  <c r="U15" i="2"/>
  <c r="V15" i="2" s="1"/>
  <c r="Z15" i="2"/>
  <c r="N19" i="2"/>
  <c r="O11" i="2"/>
  <c r="P11" i="2" s="1"/>
  <c r="O12" i="2"/>
  <c r="P12" i="2" s="1"/>
  <c r="O13" i="2"/>
  <c r="P13" i="2" s="1"/>
  <c r="AD18" i="2"/>
  <c r="AJ18" i="2" s="1"/>
  <c r="AP18" i="2" s="1"/>
  <c r="AV18" i="2" s="1"/>
  <c r="BB18" i="2" s="1"/>
  <c r="BH18" i="2" s="1"/>
  <c r="AA18" i="2"/>
  <c r="AB18" i="2" s="1"/>
  <c r="Y21" i="2"/>
  <c r="T21" i="2"/>
  <c r="Z8" i="2"/>
  <c r="AA17" i="2"/>
  <c r="AB17" i="2" s="1"/>
  <c r="AF17" i="2"/>
  <c r="O5" i="2"/>
  <c r="P5" i="2" s="1"/>
  <c r="U12" i="2"/>
  <c r="V12" i="2" s="1"/>
  <c r="T13" i="2"/>
  <c r="Z16" i="2"/>
  <c r="V16" i="2"/>
  <c r="U16" i="2"/>
  <c r="X22" i="2"/>
  <c r="AD22" i="2" s="1"/>
  <c r="AJ22" i="2" s="1"/>
  <c r="AP22" i="2" s="1"/>
  <c r="AV22" i="2" s="1"/>
  <c r="BB22" i="2" s="1"/>
  <c r="BH22" i="2" s="1"/>
  <c r="I19" i="2" a="1"/>
  <c r="I19" i="2" s="1"/>
  <c r="I31" i="2" s="1"/>
  <c r="J72" i="2" s="1"/>
  <c r="AH18" i="2"/>
  <c r="AG18" i="2"/>
  <c r="AL18" i="2"/>
  <c r="O25" i="2"/>
  <c r="P25" i="2" s="1"/>
  <c r="X26" i="2"/>
  <c r="AD26" i="2" s="1"/>
  <c r="AJ26" i="2" s="1"/>
  <c r="AP26" i="2" s="1"/>
  <c r="AV26" i="2" s="1"/>
  <c r="BB26" i="2" s="1"/>
  <c r="BH26" i="2" s="1"/>
  <c r="O29" i="2"/>
  <c r="O15" i="2"/>
  <c r="P15" i="2" s="1"/>
  <c r="Z23" i="2"/>
  <c r="T25" i="2"/>
  <c r="AE29" i="2"/>
  <c r="Z29" i="2"/>
  <c r="U17" i="2"/>
  <c r="V17" i="2" s="1"/>
  <c r="S22" i="2"/>
  <c r="Y22" i="2" s="1"/>
  <c r="N22" i="2"/>
  <c r="Z25" i="2"/>
  <c r="AE25" i="2"/>
  <c r="O16" i="2"/>
  <c r="H30" i="2"/>
  <c r="H31" i="2" s="1"/>
  <c r="X27" i="2"/>
  <c r="T27" i="2"/>
  <c r="BO66" i="2"/>
  <c r="P16" i="2"/>
  <c r="U18" i="2"/>
  <c r="V18" i="2" s="1"/>
  <c r="Z20" i="2"/>
  <c r="AK23" i="2"/>
  <c r="AF23" i="2"/>
  <c r="AK27" i="2"/>
  <c r="O17" i="2"/>
  <c r="P17" i="2" s="1"/>
  <c r="N21" i="2"/>
  <c r="X28" i="2"/>
  <c r="AD28" i="2" s="1"/>
  <c r="AJ28" i="2" s="1"/>
  <c r="AP28" i="2" s="1"/>
  <c r="AV28" i="2" s="1"/>
  <c r="BB28" i="2" s="1"/>
  <c r="BH28" i="2" s="1"/>
  <c r="N20" i="2"/>
  <c r="AE20" i="2"/>
  <c r="P24" i="2"/>
  <c r="P27" i="2"/>
  <c r="P28" i="2"/>
  <c r="U29" i="2"/>
  <c r="V29" i="2" s="1"/>
  <c r="BP45" i="2"/>
  <c r="O58" i="2"/>
  <c r="S56" i="2"/>
  <c r="T23" i="2"/>
  <c r="N26" i="2"/>
  <c r="S26" i="2"/>
  <c r="Y26" i="2" s="1"/>
  <c r="BO62" i="2"/>
  <c r="BO63" i="2"/>
  <c r="BO70" i="2"/>
  <c r="S28" i="2"/>
  <c r="Y28" i="2" s="1"/>
  <c r="AE24" i="2" l="1"/>
  <c r="T19" i="2"/>
  <c r="T28" i="2"/>
  <c r="U28" i="2" s="1"/>
  <c r="T22" i="1"/>
  <c r="T24" i="2"/>
  <c r="U24" i="2" s="1"/>
  <c r="V24" i="2" s="1"/>
  <c r="N30" i="1"/>
  <c r="I30" i="1" a="1"/>
  <c r="I30" i="1" s="1"/>
  <c r="I31" i="1" s="1"/>
  <c r="T21" i="1"/>
  <c r="J19" i="1"/>
  <c r="U20" i="2"/>
  <c r="V20" i="2" s="1"/>
  <c r="N31" i="1"/>
  <c r="J31" i="1"/>
  <c r="J72" i="1" s="1"/>
  <c r="J74" i="1" s="1"/>
  <c r="J75" i="1" s="1"/>
  <c r="J76" i="1" s="1"/>
  <c r="J78" i="1" s="1"/>
  <c r="AF22" i="1"/>
  <c r="AA8" i="1"/>
  <c r="AB8" i="1" s="1"/>
  <c r="AQ27" i="2"/>
  <c r="Z22" i="2"/>
  <c r="AE22" i="2"/>
  <c r="AA23" i="2"/>
  <c r="AB23" i="2" s="1"/>
  <c r="AA16" i="2"/>
  <c r="AB16" i="2" s="1"/>
  <c r="AF16" i="2"/>
  <c r="AF24" i="2"/>
  <c r="AK24" i="2"/>
  <c r="AL12" i="2"/>
  <c r="AG12" i="2"/>
  <c r="O27" i="1"/>
  <c r="U26" i="1"/>
  <c r="AA20" i="1"/>
  <c r="AB20" i="1" s="1"/>
  <c r="AA12" i="1"/>
  <c r="AB12" i="1" s="1"/>
  <c r="U11" i="1"/>
  <c r="V11" i="1" s="1"/>
  <c r="Z11" i="1"/>
  <c r="V7" i="1"/>
  <c r="AG10" i="1"/>
  <c r="AL10" i="1"/>
  <c r="J73" i="2"/>
  <c r="J74" i="2" s="1"/>
  <c r="J76" i="2" s="1"/>
  <c r="U21" i="2"/>
  <c r="AA29" i="1"/>
  <c r="AB29" i="1" s="1"/>
  <c r="AQ26" i="1"/>
  <c r="U16" i="1"/>
  <c r="Z16" i="1"/>
  <c r="AA4" i="1"/>
  <c r="AF4" i="1"/>
  <c r="U11" i="2"/>
  <c r="V11" i="2" s="1"/>
  <c r="Z11" i="2"/>
  <c r="AF29" i="1"/>
  <c r="AK29" i="1"/>
  <c r="Z13" i="2"/>
  <c r="U13" i="2"/>
  <c r="V13" i="2" s="1"/>
  <c r="O26" i="2"/>
  <c r="U27" i="2"/>
  <c r="V27" i="2" s="1"/>
  <c r="AK25" i="2"/>
  <c r="AF25" i="2"/>
  <c r="T22" i="2"/>
  <c r="Z21" i="2"/>
  <c r="AE21" i="2"/>
  <c r="Z5" i="2"/>
  <c r="Z19" i="2" s="1"/>
  <c r="U5" i="2"/>
  <c r="V5" i="2" s="1"/>
  <c r="U10" i="2"/>
  <c r="Z10" i="2"/>
  <c r="P7" i="2"/>
  <c r="O19" i="2" a="1"/>
  <c r="O19" i="2" s="1"/>
  <c r="P4" i="2"/>
  <c r="U25" i="1"/>
  <c r="V25" i="1" s="1"/>
  <c r="U14" i="1"/>
  <c r="V14" i="1" s="1"/>
  <c r="Z14" i="1"/>
  <c r="AA24" i="1"/>
  <c r="AB24" i="1" s="1"/>
  <c r="U12" i="1"/>
  <c r="V12" i="1" s="1"/>
  <c r="AG8" i="1"/>
  <c r="AH8" i="1" s="1"/>
  <c r="AK20" i="1"/>
  <c r="AF20" i="1"/>
  <c r="Z18" i="1"/>
  <c r="U18" i="1"/>
  <c r="AD27" i="2"/>
  <c r="Z27" i="2"/>
  <c r="X4" i="2"/>
  <c r="AD4" i="2" s="1"/>
  <c r="AJ4" i="2" s="1"/>
  <c r="AP4" i="2" s="1"/>
  <c r="AV4" i="2" s="1"/>
  <c r="BB4" i="2" s="1"/>
  <c r="BH4" i="2" s="1"/>
  <c r="U4" i="2"/>
  <c r="AK56" i="1"/>
  <c r="AG58" i="1"/>
  <c r="Y28" i="1"/>
  <c r="T28" i="1"/>
  <c r="U21" i="1"/>
  <c r="V21" i="1" s="1"/>
  <c r="AK27" i="1"/>
  <c r="AF27" i="1"/>
  <c r="AF24" i="1"/>
  <c r="AK24" i="1"/>
  <c r="AF7" i="1"/>
  <c r="AA7" i="1"/>
  <c r="AB7" i="1" s="1"/>
  <c r="P24" i="1"/>
  <c r="AA9" i="1"/>
  <c r="AB9" i="1" s="1"/>
  <c r="AF9" i="1"/>
  <c r="Z6" i="1"/>
  <c r="U6" i="1"/>
  <c r="T19" i="1"/>
  <c r="AM8" i="1"/>
  <c r="AN8" i="1" s="1"/>
  <c r="AR8" i="1"/>
  <c r="AG17" i="2"/>
  <c r="AH17" i="2" s="1"/>
  <c r="AL17" i="2"/>
  <c r="AH23" i="2"/>
  <c r="AG23" i="2"/>
  <c r="AA25" i="2"/>
  <c r="AB25" i="2"/>
  <c r="AE28" i="2"/>
  <c r="Z28" i="2"/>
  <c r="AA29" i="2"/>
  <c r="AB29" i="2" s="1"/>
  <c r="P29" i="2"/>
  <c r="AR18" i="2"/>
  <c r="AM18" i="2"/>
  <c r="AN18" i="2" s="1"/>
  <c r="AA15" i="2"/>
  <c r="AF15" i="2"/>
  <c r="U7" i="2"/>
  <c r="Z7" i="2"/>
  <c r="V7" i="2"/>
  <c r="O25" i="1"/>
  <c r="Z21" i="1"/>
  <c r="AE21" i="1"/>
  <c r="AA27" i="1"/>
  <c r="AB27" i="1" s="1"/>
  <c r="Z22" i="1"/>
  <c r="Y23" i="1"/>
  <c r="T23" i="1"/>
  <c r="T30" i="1" s="1"/>
  <c r="P12" i="1"/>
  <c r="P19" i="1" s="1"/>
  <c r="Z26" i="2"/>
  <c r="AE26" i="2"/>
  <c r="O21" i="2"/>
  <c r="V23" i="2"/>
  <c r="U23" i="2"/>
  <c r="AQ23" i="2"/>
  <c r="AL23" i="2"/>
  <c r="U58" i="2"/>
  <c r="Y56" i="2"/>
  <c r="AK20" i="2"/>
  <c r="AF20" i="2"/>
  <c r="AA20" i="2"/>
  <c r="AB20" i="2" s="1"/>
  <c r="AF29" i="2"/>
  <c r="AK29" i="2"/>
  <c r="T26" i="2"/>
  <c r="AA8" i="2"/>
  <c r="AF8" i="2"/>
  <c r="AF9" i="2"/>
  <c r="AA9" i="2"/>
  <c r="AB9" i="2"/>
  <c r="AF4" i="2"/>
  <c r="AF6" i="2"/>
  <c r="AA6" i="2"/>
  <c r="AB6" i="2" s="1"/>
  <c r="P22" i="1"/>
  <c r="AE25" i="1"/>
  <c r="Z25" i="1"/>
  <c r="U20" i="1"/>
  <c r="V20" i="1" s="1"/>
  <c r="O21" i="1"/>
  <c r="P21" i="1" s="1"/>
  <c r="U22" i="1"/>
  <c r="V22" i="1" s="1"/>
  <c r="AQ22" i="1"/>
  <c r="AL22" i="1"/>
  <c r="V5" i="1"/>
  <c r="AL5" i="1"/>
  <c r="AG5" i="1"/>
  <c r="AH5" i="1" s="1"/>
  <c r="AL15" i="1"/>
  <c r="AG15" i="1"/>
  <c r="AH15" i="1" s="1"/>
  <c r="AB24" i="2"/>
  <c r="AA24" i="2"/>
  <c r="N30" i="2"/>
  <c r="N31" i="2" s="1"/>
  <c r="O20" i="2"/>
  <c r="P20" i="2" s="1"/>
  <c r="O22" i="2"/>
  <c r="P22" i="2" s="1"/>
  <c r="U25" i="2"/>
  <c r="V25" i="2" s="1"/>
  <c r="P29" i="1"/>
  <c r="AF14" i="2"/>
  <c r="AA14" i="2"/>
  <c r="AB14" i="2"/>
  <c r="P20" i="1"/>
  <c r="U24" i="1"/>
  <c r="V24" i="1" s="1"/>
  <c r="AD26" i="1"/>
  <c r="Z26" i="1"/>
  <c r="U17" i="1"/>
  <c r="V17" i="1" s="1"/>
  <c r="Z17" i="1"/>
  <c r="AL12" i="1"/>
  <c r="AG12" i="1"/>
  <c r="AH12" i="1" s="1"/>
  <c r="AA13" i="1"/>
  <c r="AB13" i="1" s="1"/>
  <c r="AF13" i="1"/>
  <c r="AG22" i="1"/>
  <c r="AH22" i="1" s="1"/>
  <c r="O19" i="1" a="1"/>
  <c r="O19" i="1" s="1"/>
  <c r="Z30" i="2" l="1"/>
  <c r="Z19" i="1"/>
  <c r="U19" i="1"/>
  <c r="AR23" i="2"/>
  <c r="AW23" i="2"/>
  <c r="AK21" i="2"/>
  <c r="AF21" i="2"/>
  <c r="AQ29" i="1"/>
  <c r="AL29" i="1"/>
  <c r="O30" i="2" a="1"/>
  <c r="O30" i="2" s="1"/>
  <c r="O31" i="2" s="1"/>
  <c r="AG6" i="2"/>
  <c r="AH6" i="2" s="1"/>
  <c r="AL6" i="2"/>
  <c r="AL8" i="2"/>
  <c r="AG8" i="2"/>
  <c r="AH8" i="2" s="1"/>
  <c r="T31" i="1"/>
  <c r="AF18" i="1"/>
  <c r="AA18" i="1"/>
  <c r="AB18" i="1" s="1"/>
  <c r="AF14" i="1"/>
  <c r="AA14" i="1"/>
  <c r="AB14" i="1" s="1"/>
  <c r="AF10" i="2"/>
  <c r="AA10" i="2"/>
  <c r="AB10" i="2" s="1"/>
  <c r="AA21" i="2"/>
  <c r="AB21" i="2"/>
  <c r="AG29" i="1"/>
  <c r="AH29" i="1" s="1"/>
  <c r="AF16" i="1"/>
  <c r="AA16" i="1"/>
  <c r="AB16" i="1" s="1"/>
  <c r="AH12" i="2"/>
  <c r="AW27" i="2"/>
  <c r="AA58" i="2"/>
  <c r="AE56" i="2"/>
  <c r="AR22" i="1"/>
  <c r="AW22" i="1"/>
  <c r="AL9" i="2"/>
  <c r="AG9" i="2"/>
  <c r="AA7" i="2"/>
  <c r="AB7" i="2" s="1"/>
  <c r="AF7" i="2"/>
  <c r="AG13" i="1"/>
  <c r="AH13" i="1" s="1"/>
  <c r="AL13" i="1"/>
  <c r="AG14" i="2"/>
  <c r="AH14" i="2" s="1"/>
  <c r="AL14" i="2"/>
  <c r="AA25" i="1"/>
  <c r="AB25" i="1" s="1"/>
  <c r="U23" i="1"/>
  <c r="V23" i="1" s="1"/>
  <c r="AK21" i="1"/>
  <c r="AF21" i="1"/>
  <c r="AL15" i="2"/>
  <c r="AG15" i="2"/>
  <c r="AH15" i="2" s="1"/>
  <c r="V18" i="1"/>
  <c r="U22" i="2"/>
  <c r="AA11" i="2"/>
  <c r="AB11" i="2" s="1"/>
  <c r="AF11" i="2"/>
  <c r="AR12" i="2"/>
  <c r="AM12" i="2"/>
  <c r="AN12" i="2"/>
  <c r="Z31" i="2"/>
  <c r="AR15" i="1"/>
  <c r="AM15" i="1"/>
  <c r="AN15" i="1" s="1"/>
  <c r="AL4" i="2"/>
  <c r="AG4" i="2"/>
  <c r="AA26" i="1"/>
  <c r="AB26" i="1" s="1"/>
  <c r="AM5" i="1"/>
  <c r="AR5" i="1"/>
  <c r="AK25" i="1"/>
  <c r="AF25" i="1"/>
  <c r="AA4" i="2"/>
  <c r="AB8" i="2"/>
  <c r="AG20" i="2"/>
  <c r="AH20" i="2" s="1"/>
  <c r="AE23" i="1"/>
  <c r="Z23" i="1"/>
  <c r="AA21" i="1"/>
  <c r="AB28" i="2"/>
  <c r="AA28" i="2"/>
  <c r="AR17" i="2"/>
  <c r="AM17" i="2"/>
  <c r="AN17" i="2" s="1"/>
  <c r="V6" i="1"/>
  <c r="AL7" i="1"/>
  <c r="AG7" i="1"/>
  <c r="AH7" i="1" s="1"/>
  <c r="U28" i="1"/>
  <c r="AG20" i="1"/>
  <c r="AH20" i="1" s="1"/>
  <c r="V10" i="2"/>
  <c r="T30" i="2"/>
  <c r="T31" i="2" s="1"/>
  <c r="P26" i="2"/>
  <c r="V16" i="1"/>
  <c r="V21" i="2"/>
  <c r="AF11" i="1"/>
  <c r="AA11" i="1"/>
  <c r="AB11" i="1" s="1"/>
  <c r="V26" i="1"/>
  <c r="AK26" i="2"/>
  <c r="AF26" i="2"/>
  <c r="AJ26" i="1"/>
  <c r="AF26" i="1"/>
  <c r="U26" i="2"/>
  <c r="V26" i="2" s="1"/>
  <c r="AL20" i="2"/>
  <c r="AQ20" i="2"/>
  <c r="P21" i="2"/>
  <c r="P30" i="2" s="1"/>
  <c r="AB15" i="2"/>
  <c r="AF28" i="2"/>
  <c r="AK28" i="2"/>
  <c r="AA6" i="1"/>
  <c r="AB6" i="1" s="1"/>
  <c r="AF6" i="1"/>
  <c r="AQ24" i="1"/>
  <c r="AL24" i="1"/>
  <c r="Z28" i="1"/>
  <c r="AE28" i="1"/>
  <c r="AQ20" i="1"/>
  <c r="AL20" i="1"/>
  <c r="AQ24" i="2"/>
  <c r="AL24" i="2"/>
  <c r="AL9" i="1"/>
  <c r="AG9" i="1"/>
  <c r="AG25" i="2"/>
  <c r="AH25" i="2" s="1"/>
  <c r="O30" i="1" a="1"/>
  <c r="O30" i="1" s="1"/>
  <c r="O31" i="1" s="1"/>
  <c r="AK22" i="2"/>
  <c r="AF22" i="2"/>
  <c r="AF30" i="2" s="1"/>
  <c r="AM12" i="1"/>
  <c r="AN12" i="1" s="1"/>
  <c r="AR12" i="1"/>
  <c r="AH29" i="2"/>
  <c r="AG29" i="2"/>
  <c r="AA26" i="2"/>
  <c r="AB26" i="2" s="1"/>
  <c r="P25" i="1"/>
  <c r="AX8" i="1"/>
  <c r="AS8" i="1"/>
  <c r="AT8" i="1" s="1"/>
  <c r="AG27" i="1"/>
  <c r="AH27" i="1" s="1"/>
  <c r="AM58" i="1"/>
  <c r="AQ56" i="1"/>
  <c r="AN73" i="1"/>
  <c r="AB27" i="2"/>
  <c r="AA27" i="2"/>
  <c r="V28" i="2"/>
  <c r="P19" i="2"/>
  <c r="AF5" i="2"/>
  <c r="AA5" i="2"/>
  <c r="AB5" i="2"/>
  <c r="AQ25" i="2"/>
  <c r="AL25" i="2"/>
  <c r="AH10" i="1"/>
  <c r="AL16" i="2"/>
  <c r="AH16" i="2"/>
  <c r="AG16" i="2"/>
  <c r="AA22" i="2"/>
  <c r="AB22" i="2" s="1"/>
  <c r="AL29" i="2"/>
  <c r="AQ29" i="2"/>
  <c r="AG24" i="1"/>
  <c r="AH24" i="1" s="1"/>
  <c r="AL4" i="1"/>
  <c r="AG4" i="1"/>
  <c r="AH4" i="1"/>
  <c r="AW26" i="1"/>
  <c r="AG24" i="2"/>
  <c r="AH24" i="2" s="1"/>
  <c r="AA17" i="1"/>
  <c r="AA19" i="1" s="1" a="1"/>
  <c r="AF17" i="1"/>
  <c r="AM22" i="1"/>
  <c r="AN22" i="1" s="1"/>
  <c r="U30" i="1" a="1"/>
  <c r="U30" i="1" s="1"/>
  <c r="AM23" i="2"/>
  <c r="AN23" i="2" s="1"/>
  <c r="AA22" i="1"/>
  <c r="AB22" i="1" s="1"/>
  <c r="AX18" i="2"/>
  <c r="AS18" i="2"/>
  <c r="AT18" i="2" s="1"/>
  <c r="AL27" i="1"/>
  <c r="AQ27" i="1"/>
  <c r="U19" i="2"/>
  <c r="V4" i="2"/>
  <c r="V19" i="2" s="1"/>
  <c r="AJ27" i="2"/>
  <c r="AF27" i="2"/>
  <c r="AF13" i="2"/>
  <c r="AA13" i="2"/>
  <c r="AB4" i="1"/>
  <c r="AM10" i="1"/>
  <c r="AR10" i="1"/>
  <c r="P27" i="1"/>
  <c r="U30" i="2" l="1" a="1"/>
  <c r="U30" i="2" s="1"/>
  <c r="V22" i="2"/>
  <c r="U31" i="1"/>
  <c r="V19" i="1"/>
  <c r="AA19" i="1"/>
  <c r="AB17" i="1"/>
  <c r="P30" i="1"/>
  <c r="P31" i="1" s="1"/>
  <c r="P72" i="1" s="1"/>
  <c r="P74" i="1" s="1"/>
  <c r="P75" i="1" s="1"/>
  <c r="P76" i="1" s="1"/>
  <c r="P78" i="1" s="1"/>
  <c r="AB30" i="2"/>
  <c r="BC26" i="1"/>
  <c r="AY8" i="1"/>
  <c r="BD8" i="1"/>
  <c r="AP26" i="1"/>
  <c r="AL26" i="1"/>
  <c r="AL13" i="2"/>
  <c r="AG13" i="2"/>
  <c r="AH13" i="2" s="1"/>
  <c r="AR27" i="1"/>
  <c r="AW27" i="1"/>
  <c r="AR25" i="2"/>
  <c r="AW25" i="2"/>
  <c r="AA28" i="1"/>
  <c r="AN5" i="1"/>
  <c r="AR4" i="2"/>
  <c r="AM4" i="2"/>
  <c r="AN4" i="2"/>
  <c r="AS23" i="2"/>
  <c r="AT23" i="2" s="1"/>
  <c r="AW24" i="1"/>
  <c r="AR24" i="1"/>
  <c r="AL11" i="1"/>
  <c r="AG11" i="1"/>
  <c r="AH11" i="1" s="1"/>
  <c r="AM13" i="1"/>
  <c r="AN13" i="1" s="1"/>
  <c r="AR13" i="1"/>
  <c r="AH14" i="1"/>
  <c r="AG14" i="1"/>
  <c r="AL14" i="1"/>
  <c r="AN10" i="1"/>
  <c r="AG27" i="2"/>
  <c r="AW29" i="2"/>
  <c r="AR29" i="2"/>
  <c r="AW56" i="1"/>
  <c r="AS58" i="1"/>
  <c r="AT73" i="1"/>
  <c r="AG6" i="1"/>
  <c r="AL6" i="1"/>
  <c r="AW20" i="2"/>
  <c r="AR20" i="2"/>
  <c r="V30" i="2"/>
  <c r="V31" i="2" s="1"/>
  <c r="V72" i="2" s="1"/>
  <c r="AM7" i="1"/>
  <c r="AN7" i="1" s="1"/>
  <c r="AR7" i="1"/>
  <c r="AH9" i="2"/>
  <c r="AM8" i="2"/>
  <c r="AN8" i="2" s="1"/>
  <c r="AR8" i="2"/>
  <c r="AM29" i="1"/>
  <c r="AL11" i="2"/>
  <c r="AG11" i="2"/>
  <c r="AP27" i="2"/>
  <c r="AL27" i="2"/>
  <c r="AG17" i="1"/>
  <c r="AH17" i="1" s="1"/>
  <c r="AL17" i="1"/>
  <c r="AM29" i="2"/>
  <c r="AN29" i="2" s="1"/>
  <c r="AG5" i="2"/>
  <c r="AH5" i="2" s="1"/>
  <c r="AL5" i="2"/>
  <c r="AG22" i="2"/>
  <c r="AM20" i="2"/>
  <c r="AA30" i="2" a="1"/>
  <c r="AA30" i="2" s="1"/>
  <c r="AB21" i="1"/>
  <c r="AA19" i="2" a="1"/>
  <c r="AA19" i="2" s="1"/>
  <c r="AA31" i="2" s="1"/>
  <c r="AB4" i="2"/>
  <c r="AX12" i="2"/>
  <c r="AS12" i="2"/>
  <c r="AM15" i="2"/>
  <c r="AR15" i="2"/>
  <c r="AR9" i="2"/>
  <c r="AM9" i="2"/>
  <c r="AR29" i="1"/>
  <c r="AW29" i="1"/>
  <c r="AG26" i="1"/>
  <c r="AS5" i="1"/>
  <c r="AT5" i="1" s="1"/>
  <c r="AX5" i="1"/>
  <c r="BC27" i="2"/>
  <c r="AM16" i="2"/>
  <c r="AN16" i="2" s="1"/>
  <c r="AR16" i="2"/>
  <c r="AW24" i="2"/>
  <c r="AR24" i="2"/>
  <c r="AB19" i="1"/>
  <c r="AY18" i="2"/>
  <c r="AZ18" i="2" s="1"/>
  <c r="BD18" i="2"/>
  <c r="AR4" i="1"/>
  <c r="AM4" i="1"/>
  <c r="P31" i="2"/>
  <c r="P72" i="2" s="1"/>
  <c r="AL22" i="2"/>
  <c r="AQ22" i="2"/>
  <c r="AR9" i="1"/>
  <c r="AM9" i="1"/>
  <c r="AN9" i="1" s="1"/>
  <c r="AM20" i="1"/>
  <c r="AG26" i="2"/>
  <c r="AA23" i="1"/>
  <c r="AA30" i="1" s="1" a="1"/>
  <c r="AA30" i="1" s="1"/>
  <c r="Z30" i="1"/>
  <c r="AG25" i="1"/>
  <c r="AX15" i="1"/>
  <c r="AS15" i="1"/>
  <c r="AT15" i="1" s="1"/>
  <c r="AG21" i="1"/>
  <c r="AH21" i="1" s="1"/>
  <c r="BC22" i="1"/>
  <c r="AX22" i="1"/>
  <c r="AG18" i="1"/>
  <c r="AH18" i="1" s="1"/>
  <c r="AL18" i="1"/>
  <c r="AH21" i="2"/>
  <c r="AG21" i="2"/>
  <c r="AN24" i="2"/>
  <c r="AM24" i="2"/>
  <c r="AF19" i="2"/>
  <c r="AF31" i="2" s="1"/>
  <c r="AS12" i="1"/>
  <c r="AX12" i="1"/>
  <c r="AF19" i="1"/>
  <c r="AH9" i="1"/>
  <c r="AR20" i="1"/>
  <c r="AW20" i="1"/>
  <c r="AQ28" i="2"/>
  <c r="AL28" i="2"/>
  <c r="AQ26" i="2"/>
  <c r="AL26" i="2"/>
  <c r="AF23" i="1"/>
  <c r="AK23" i="1"/>
  <c r="AL25" i="1"/>
  <c r="AQ25" i="1"/>
  <c r="AQ21" i="1"/>
  <c r="AL21" i="1"/>
  <c r="AM14" i="2"/>
  <c r="AR14" i="2"/>
  <c r="AL7" i="2"/>
  <c r="AG7" i="2"/>
  <c r="AS22" i="1"/>
  <c r="AT22" i="1" s="1"/>
  <c r="AG16" i="1"/>
  <c r="AL16" i="1"/>
  <c r="AM6" i="2"/>
  <c r="AR6" i="2"/>
  <c r="AQ21" i="2"/>
  <c r="AL21" i="2"/>
  <c r="AM27" i="1"/>
  <c r="AN27" i="1" s="1"/>
  <c r="AM24" i="1"/>
  <c r="AN24" i="1" s="1"/>
  <c r="AX10" i="1"/>
  <c r="AS10" i="1"/>
  <c r="AT10" i="1" s="1"/>
  <c r="AB13" i="2"/>
  <c r="U31" i="2"/>
  <c r="AM25" i="2"/>
  <c r="AK28" i="1"/>
  <c r="AF28" i="1"/>
  <c r="AG28" i="2"/>
  <c r="AH28" i="2"/>
  <c r="V28" i="1"/>
  <c r="V30" i="1" s="1"/>
  <c r="AS17" i="2"/>
  <c r="AT17" i="2" s="1"/>
  <c r="AX17" i="2"/>
  <c r="AH4" i="2"/>
  <c r="AK56" i="2"/>
  <c r="AG58" i="2"/>
  <c r="AG10" i="2"/>
  <c r="AL10" i="2"/>
  <c r="BC23" i="2"/>
  <c r="AX23" i="2"/>
  <c r="AG19" i="2" l="1" a="1"/>
  <c r="AG19" i="2" s="1"/>
  <c r="AG31" i="2" s="1"/>
  <c r="AG19" i="1" a="1"/>
  <c r="AG19" i="1" s="1"/>
  <c r="AG30" i="2" a="1"/>
  <c r="AG30" i="2" s="1"/>
  <c r="AL30" i="2"/>
  <c r="V31" i="1"/>
  <c r="V72" i="1" s="1"/>
  <c r="V74" i="1" s="1"/>
  <c r="V75" i="1" s="1"/>
  <c r="V76" i="1" s="1"/>
  <c r="V78" i="1" s="1"/>
  <c r="AF30" i="1"/>
  <c r="AF31" i="1" s="1"/>
  <c r="AH16" i="1"/>
  <c r="AL19" i="1"/>
  <c r="AA31" i="1"/>
  <c r="AB23" i="1"/>
  <c r="AQ56" i="2"/>
  <c r="AM58" i="2"/>
  <c r="AY23" i="2"/>
  <c r="AG28" i="1"/>
  <c r="AH28" i="1" s="1"/>
  <c r="AM7" i="2"/>
  <c r="AR7" i="2"/>
  <c r="AW25" i="1"/>
  <c r="AR25" i="1"/>
  <c r="AW28" i="2"/>
  <c r="AR28" i="2"/>
  <c r="AT12" i="1"/>
  <c r="AN4" i="1"/>
  <c r="AN9" i="2"/>
  <c r="AT12" i="2"/>
  <c r="AH6" i="1"/>
  <c r="AH19" i="1" s="1"/>
  <c r="AS27" i="1"/>
  <c r="AT27" i="1" s="1"/>
  <c r="BD23" i="2"/>
  <c r="BI23" i="2"/>
  <c r="BJ23" i="2" s="1"/>
  <c r="AQ28" i="1"/>
  <c r="AL28" i="1"/>
  <c r="AX14" i="2"/>
  <c r="AS14" i="2"/>
  <c r="AM25" i="1"/>
  <c r="AX20" i="1"/>
  <c r="BC20" i="1"/>
  <c r="AY12" i="1"/>
  <c r="AZ12" i="1" s="1"/>
  <c r="BD12" i="1"/>
  <c r="AS9" i="1"/>
  <c r="AX9" i="1"/>
  <c r="AT9" i="1"/>
  <c r="AB19" i="2"/>
  <c r="AB31" i="2" s="1"/>
  <c r="AB72" i="2" s="1"/>
  <c r="AS13" i="1"/>
  <c r="AT13" i="1" s="1"/>
  <c r="AX13" i="1"/>
  <c r="AM11" i="1"/>
  <c r="AN11" i="1" s="1"/>
  <c r="AR11" i="1"/>
  <c r="AZ8" i="1"/>
  <c r="AH10" i="2"/>
  <c r="BD17" i="2"/>
  <c r="AZ17" i="2"/>
  <c r="AY17" i="2"/>
  <c r="AQ23" i="1"/>
  <c r="AL23" i="1"/>
  <c r="AL30" i="1" s="1"/>
  <c r="AS20" i="1"/>
  <c r="AT20" i="1" s="1"/>
  <c r="AM18" i="1"/>
  <c r="AR18" i="1"/>
  <c r="AR22" i="2"/>
  <c r="AW22" i="2"/>
  <c r="BJ18" i="2"/>
  <c r="BE18" i="2"/>
  <c r="BF18" i="2" s="1"/>
  <c r="AS16" i="2"/>
  <c r="AT16" i="2" s="1"/>
  <c r="AX16" i="2"/>
  <c r="AS9" i="2"/>
  <c r="AT9" i="2" s="1"/>
  <c r="AX9" i="2"/>
  <c r="AH11" i="2"/>
  <c r="AS8" i="2"/>
  <c r="AT8" i="2" s="1"/>
  <c r="AX8" i="2"/>
  <c r="AH27" i="2"/>
  <c r="AS24" i="1"/>
  <c r="AT24" i="1" s="1"/>
  <c r="AB28" i="1"/>
  <c r="AR16" i="1"/>
  <c r="AM16" i="1"/>
  <c r="AN16" i="1" s="1"/>
  <c r="AM10" i="2"/>
  <c r="AR10" i="2"/>
  <c r="AN10" i="2"/>
  <c r="AM21" i="2"/>
  <c r="AN21" i="2" s="1"/>
  <c r="AN14" i="2"/>
  <c r="AG23" i="1"/>
  <c r="AH23" i="1" s="1"/>
  <c r="AY15" i="1"/>
  <c r="BD15" i="1"/>
  <c r="AH26" i="2"/>
  <c r="AN22" i="2"/>
  <c r="AM22" i="2"/>
  <c r="AH26" i="1"/>
  <c r="AX15" i="2"/>
  <c r="AS15" i="2"/>
  <c r="AB30" i="1"/>
  <c r="AB31" i="1" s="1"/>
  <c r="AB72" i="1" s="1"/>
  <c r="AH22" i="2"/>
  <c r="AH30" i="2" s="1"/>
  <c r="AR17" i="1"/>
  <c r="AM17" i="1"/>
  <c r="AN17" i="1" s="1"/>
  <c r="AM11" i="2"/>
  <c r="AR11" i="2"/>
  <c r="AX24" i="1"/>
  <c r="BC24" i="1"/>
  <c r="AS4" i="2"/>
  <c r="AX4" i="2"/>
  <c r="AR13" i="2"/>
  <c r="AM13" i="2"/>
  <c r="BI26" i="1"/>
  <c r="AR21" i="2"/>
  <c r="AW21" i="2"/>
  <c r="AM21" i="1"/>
  <c r="AN21" i="1" s="1"/>
  <c r="AY22" i="1"/>
  <c r="AZ22" i="1" s="1"/>
  <c r="P73" i="2"/>
  <c r="P74" i="2"/>
  <c r="P76" i="2" s="1"/>
  <c r="BI27" i="2"/>
  <c r="AR5" i="2"/>
  <c r="AM5" i="2"/>
  <c r="AS20" i="2"/>
  <c r="AT20" i="2" s="1"/>
  <c r="AY58" i="1"/>
  <c r="BC56" i="1"/>
  <c r="AZ73" i="1"/>
  <c r="AL19" i="2"/>
  <c r="AL31" i="2" s="1"/>
  <c r="BC25" i="2"/>
  <c r="AX25" i="2"/>
  <c r="AY10" i="1"/>
  <c r="AZ10" i="1" s="1"/>
  <c r="BD10" i="1"/>
  <c r="AX6" i="2"/>
  <c r="AS6" i="2"/>
  <c r="AT6" i="2" s="1"/>
  <c r="AW21" i="1"/>
  <c r="AR21" i="1"/>
  <c r="AM26" i="2"/>
  <c r="AN26" i="2" s="1"/>
  <c r="BI22" i="1"/>
  <c r="BJ22" i="1" s="1"/>
  <c r="BD22" i="1"/>
  <c r="AH25" i="1"/>
  <c r="AN20" i="1"/>
  <c r="BC29" i="1"/>
  <c r="AX29" i="1"/>
  <c r="AN15" i="2"/>
  <c r="BC20" i="2"/>
  <c r="AX20" i="2"/>
  <c r="AS25" i="2"/>
  <c r="AT25" i="2" s="1"/>
  <c r="AM26" i="1"/>
  <c r="AN26" i="1" s="1"/>
  <c r="AR26" i="2"/>
  <c r="AW26" i="2"/>
  <c r="V73" i="2"/>
  <c r="V74" i="2" s="1"/>
  <c r="V76" i="2" s="1"/>
  <c r="Z31" i="1"/>
  <c r="AS24" i="2"/>
  <c r="BD5" i="1"/>
  <c r="AY5" i="1"/>
  <c r="AZ5" i="1" s="1"/>
  <c r="AS29" i="1"/>
  <c r="AT29" i="1" s="1"/>
  <c r="AM27" i="2"/>
  <c r="AN27" i="2" s="1"/>
  <c r="AS29" i="2"/>
  <c r="AT29" i="2" s="1"/>
  <c r="AR14" i="1"/>
  <c r="AM14" i="1"/>
  <c r="AV26" i="1"/>
  <c r="AR26" i="1"/>
  <c r="AN25" i="2"/>
  <c r="AN6" i="2"/>
  <c r="AH7" i="2"/>
  <c r="AH19" i="2" s="1"/>
  <c r="AH31" i="2" s="1"/>
  <c r="AH72" i="2" s="1"/>
  <c r="AM28" i="2"/>
  <c r="AN28" i="2" s="1"/>
  <c r="AX4" i="1"/>
  <c r="AS4" i="1"/>
  <c r="BC24" i="2"/>
  <c r="AX24" i="2"/>
  <c r="BD12" i="2"/>
  <c r="AY12" i="2"/>
  <c r="AN20" i="2"/>
  <c r="AV27" i="2"/>
  <c r="AR27" i="2"/>
  <c r="AN29" i="1"/>
  <c r="AX7" i="1"/>
  <c r="AS7" i="1"/>
  <c r="AR6" i="1"/>
  <c r="AM6" i="1"/>
  <c r="AN6" i="1" s="1"/>
  <c r="AX29" i="2"/>
  <c r="BC29" i="2"/>
  <c r="AX27" i="1"/>
  <c r="BC27" i="1"/>
  <c r="BE8" i="1"/>
  <c r="BF8" i="1" s="1"/>
  <c r="BJ8" i="1"/>
  <c r="AM19" i="1" l="1" a="1"/>
  <c r="AM30" i="2" a="1"/>
  <c r="AM30" i="2" s="1"/>
  <c r="AG30" i="1" a="1"/>
  <c r="AG30" i="1" s="1"/>
  <c r="AG31" i="1" s="1"/>
  <c r="AR30" i="2"/>
  <c r="AR19" i="1"/>
  <c r="AM19" i="1"/>
  <c r="AN14" i="1"/>
  <c r="AH30" i="1"/>
  <c r="AB74" i="1"/>
  <c r="AB75" i="1" s="1"/>
  <c r="AB76" i="1" s="1"/>
  <c r="AB78" i="1" s="1"/>
  <c r="AH73" i="2"/>
  <c r="AH74" i="2" s="1"/>
  <c r="AH76" i="2" s="1"/>
  <c r="BD9" i="1"/>
  <c r="AY9" i="1"/>
  <c r="AT7" i="1"/>
  <c r="AZ12" i="2"/>
  <c r="AX14" i="1"/>
  <c r="AS14" i="1"/>
  <c r="AT14" i="1" s="1"/>
  <c r="BD20" i="2"/>
  <c r="BI20" i="2"/>
  <c r="BJ20" i="2" s="1"/>
  <c r="BK22" i="1"/>
  <c r="BL22" i="1" s="1"/>
  <c r="BD25" i="2"/>
  <c r="BI25" i="2"/>
  <c r="BJ25" i="2" s="1"/>
  <c r="AS13" i="2"/>
  <c r="AX13" i="2"/>
  <c r="AT13" i="2"/>
  <c r="AX11" i="2"/>
  <c r="AS11" i="2"/>
  <c r="AT11" i="2" s="1"/>
  <c r="AZ15" i="1"/>
  <c r="AX16" i="1"/>
  <c r="AS16" i="1"/>
  <c r="BD8" i="2"/>
  <c r="AY8" i="2"/>
  <c r="AZ8" i="2" s="1"/>
  <c r="BK18" i="2"/>
  <c r="BO18" i="2" s="1"/>
  <c r="BJ17" i="2"/>
  <c r="BF17" i="2"/>
  <c r="BE17" i="2"/>
  <c r="BD13" i="1"/>
  <c r="AY13" i="1"/>
  <c r="AZ13" i="1" s="1"/>
  <c r="AN25" i="1"/>
  <c r="BK23" i="2"/>
  <c r="BO23" i="2" s="1"/>
  <c r="AN7" i="2"/>
  <c r="AZ23" i="2"/>
  <c r="AL31" i="1"/>
  <c r="AS28" i="2"/>
  <c r="AY7" i="1"/>
  <c r="AZ7" i="1" s="1"/>
  <c r="BD7" i="1"/>
  <c r="BC22" i="2"/>
  <c r="AX22" i="2"/>
  <c r="BF23" i="2"/>
  <c r="BE23" i="2"/>
  <c r="BI29" i="2"/>
  <c r="BJ29" i="2" s="1"/>
  <c r="BD29" i="2"/>
  <c r="AY24" i="2"/>
  <c r="AZ24" i="2" s="1"/>
  <c r="AS26" i="1"/>
  <c r="AT26" i="1" s="1"/>
  <c r="AY29" i="1"/>
  <c r="AZ29" i="1"/>
  <c r="BC21" i="2"/>
  <c r="AX21" i="2"/>
  <c r="BD4" i="2"/>
  <c r="AY4" i="2"/>
  <c r="AZ4" i="2" s="1"/>
  <c r="AN11" i="2"/>
  <c r="AT15" i="2"/>
  <c r="BD16" i="2"/>
  <c r="AY16" i="2"/>
  <c r="AS22" i="2"/>
  <c r="AX28" i="2"/>
  <c r="BC28" i="2"/>
  <c r="AW56" i="2"/>
  <c r="AS58" i="2"/>
  <c r="AY27" i="1"/>
  <c r="AZ27" i="1" s="1"/>
  <c r="AY20" i="2"/>
  <c r="BE22" i="1"/>
  <c r="BO22" i="1" s="1"/>
  <c r="BE12" i="2"/>
  <c r="BF12" i="2" s="1"/>
  <c r="BJ12" i="2"/>
  <c r="BN12" i="2" s="1"/>
  <c r="AY6" i="2"/>
  <c r="AZ6" i="2" s="1"/>
  <c r="BD6" i="2"/>
  <c r="BE15" i="1"/>
  <c r="BJ15" i="1"/>
  <c r="AY29" i="2"/>
  <c r="AZ29" i="2" s="1"/>
  <c r="BN29" i="2"/>
  <c r="AS27" i="2"/>
  <c r="BI24" i="2"/>
  <c r="BJ24" i="2" s="1"/>
  <c r="BD24" i="2"/>
  <c r="BB26" i="1"/>
  <c r="AX26" i="1"/>
  <c r="BE5" i="1"/>
  <c r="BF5" i="1" s="1"/>
  <c r="BJ5" i="1"/>
  <c r="BN5" i="1" s="1"/>
  <c r="BI29" i="1"/>
  <c r="BJ29" i="1" s="1"/>
  <c r="BN29" i="1" s="1"/>
  <c r="BD29" i="1"/>
  <c r="BJ10" i="1"/>
  <c r="BN10" i="1" s="1"/>
  <c r="BE10" i="1"/>
  <c r="BF10" i="1" s="1"/>
  <c r="BF73" i="1"/>
  <c r="BE58" i="1"/>
  <c r="BI56" i="1"/>
  <c r="AT21" i="2"/>
  <c r="AS21" i="2"/>
  <c r="BD15" i="2"/>
  <c r="AY15" i="2"/>
  <c r="AZ15" i="2" s="1"/>
  <c r="AM19" i="2" a="1"/>
  <c r="AM19" i="2" s="1"/>
  <c r="AM23" i="1"/>
  <c r="AN23" i="1" s="1"/>
  <c r="AT14" i="2"/>
  <c r="AS25" i="1"/>
  <c r="AT25" i="1" s="1"/>
  <c r="AW28" i="1"/>
  <c r="AR28" i="1"/>
  <c r="BB27" i="2"/>
  <c r="AX27" i="2"/>
  <c r="AT24" i="2"/>
  <c r="AS21" i="1"/>
  <c r="AT21" i="1"/>
  <c r="AN5" i="2"/>
  <c r="AT4" i="2"/>
  <c r="AX10" i="2"/>
  <c r="AS10" i="2"/>
  <c r="AT10" i="2"/>
  <c r="AS18" i="1"/>
  <c r="AX18" i="1"/>
  <c r="AR23" i="1"/>
  <c r="AW23" i="1"/>
  <c r="AB73" i="2"/>
  <c r="AB74" i="2" s="1"/>
  <c r="AB76" i="2" s="1"/>
  <c r="BD20" i="1"/>
  <c r="BI20" i="1"/>
  <c r="BJ20" i="1" s="1"/>
  <c r="AY14" i="2"/>
  <c r="AZ14" i="2" s="1"/>
  <c r="BD14" i="2"/>
  <c r="AH31" i="1"/>
  <c r="AH72" i="1" s="1"/>
  <c r="AX25" i="1"/>
  <c r="BC25" i="1"/>
  <c r="AY24" i="1"/>
  <c r="AZ24" i="1" s="1"/>
  <c r="BE12" i="1"/>
  <c r="BJ12" i="1"/>
  <c r="BK8" i="1"/>
  <c r="BO8" i="1" s="1"/>
  <c r="BN8" i="1"/>
  <c r="AN30" i="2"/>
  <c r="AT4" i="1"/>
  <c r="BC26" i="2"/>
  <c r="AX26" i="2"/>
  <c r="BC21" i="1"/>
  <c r="AX21" i="1"/>
  <c r="AS30" i="2" a="1"/>
  <c r="AS30" i="2" s="1"/>
  <c r="AS5" i="2"/>
  <c r="AX5" i="2"/>
  <c r="AX19" i="2" s="1"/>
  <c r="BN22" i="1"/>
  <c r="AR19" i="2"/>
  <c r="AR31" i="2" s="1"/>
  <c r="AX17" i="1"/>
  <c r="AS17" i="1"/>
  <c r="AT17" i="1" s="1"/>
  <c r="BN18" i="2"/>
  <c r="AN18" i="1"/>
  <c r="AN19" i="1" s="1"/>
  <c r="AX11" i="1"/>
  <c r="AS11" i="1"/>
  <c r="AT11" i="1" s="1"/>
  <c r="AY20" i="1"/>
  <c r="AZ20" i="1" s="1"/>
  <c r="AY25" i="2"/>
  <c r="AZ25" i="2"/>
  <c r="BN25" i="2"/>
  <c r="BI27" i="1"/>
  <c r="BJ27" i="1" s="1"/>
  <c r="BD27" i="1"/>
  <c r="AS6" i="1"/>
  <c r="AX6" i="1"/>
  <c r="BD4" i="1"/>
  <c r="AY4" i="1"/>
  <c r="AS26" i="2"/>
  <c r="AT26" i="2"/>
  <c r="AN13" i="2"/>
  <c r="BI24" i="1"/>
  <c r="BJ24" i="1" s="1"/>
  <c r="BD24" i="1"/>
  <c r="AY9" i="2"/>
  <c r="AZ9" i="2" s="1"/>
  <c r="BD9" i="2"/>
  <c r="AM28" i="1"/>
  <c r="AN28" i="1" s="1"/>
  <c r="AX7" i="2"/>
  <c r="AS7" i="2"/>
  <c r="AT7" i="2" s="1"/>
  <c r="BN23" i="2"/>
  <c r="AS19" i="2" l="1" a="1"/>
  <c r="AS19" i="2" s="1"/>
  <c r="AS31" i="2" s="1"/>
  <c r="AM31" i="2"/>
  <c r="BN20" i="2"/>
  <c r="AX19" i="1"/>
  <c r="BL8" i="1"/>
  <c r="AN30" i="1"/>
  <c r="AN31" i="1" s="1"/>
  <c r="AN72" i="1" s="1"/>
  <c r="BK15" i="1"/>
  <c r="BO15" i="1" s="1"/>
  <c r="AS19" i="1" a="1"/>
  <c r="AS19" i="1" s="1"/>
  <c r="BE24" i="1"/>
  <c r="BF24" i="1" s="1"/>
  <c r="BK24" i="1"/>
  <c r="BL24" i="1" s="1"/>
  <c r="AZ4" i="1"/>
  <c r="BE27" i="1"/>
  <c r="BK20" i="1"/>
  <c r="BL20" i="1" s="1"/>
  <c r="AT18" i="1"/>
  <c r="AX28" i="1"/>
  <c r="BC28" i="1"/>
  <c r="BE29" i="1"/>
  <c r="BF29" i="1" s="1"/>
  <c r="BE24" i="2"/>
  <c r="BN24" i="2"/>
  <c r="BF15" i="1"/>
  <c r="AT22" i="2"/>
  <c r="BL23" i="2"/>
  <c r="BE8" i="2"/>
  <c r="BJ8" i="2"/>
  <c r="BD11" i="2"/>
  <c r="AY11" i="2"/>
  <c r="AZ11" i="2" s="1"/>
  <c r="BN15" i="1"/>
  <c r="BP8" i="1"/>
  <c r="AY21" i="1"/>
  <c r="AZ21" i="1" s="1"/>
  <c r="BI22" i="2"/>
  <c r="BJ22" i="2" s="1"/>
  <c r="BD22" i="2"/>
  <c r="BN22" i="2" s="1"/>
  <c r="BI21" i="1"/>
  <c r="BJ21" i="1" s="1"/>
  <c r="BD21" i="1"/>
  <c r="AY25" i="1"/>
  <c r="AY10" i="2"/>
  <c r="AZ10" i="2" s="1"/>
  <c r="BD10" i="2"/>
  <c r="AZ27" i="2"/>
  <c r="AY27" i="2"/>
  <c r="BK5" i="1"/>
  <c r="BO5" i="1" s="1"/>
  <c r="BP5" i="1" s="1"/>
  <c r="BJ6" i="2"/>
  <c r="BE6" i="2"/>
  <c r="BF6" i="2" s="1"/>
  <c r="BF22" i="1"/>
  <c r="BC56" i="2"/>
  <c r="AY58" i="2"/>
  <c r="AZ16" i="2"/>
  <c r="AY21" i="2"/>
  <c r="AT16" i="1"/>
  <c r="AY13" i="2"/>
  <c r="AZ13" i="2" s="1"/>
  <c r="BD13" i="2"/>
  <c r="BE20" i="2"/>
  <c r="BO20" i="2" s="1"/>
  <c r="BN27" i="1"/>
  <c r="BK27" i="1"/>
  <c r="BL27" i="1" s="1"/>
  <c r="BE4" i="2"/>
  <c r="BJ4" i="2"/>
  <c r="BN4" i="2"/>
  <c r="AY17" i="1"/>
  <c r="AZ17" i="1" s="1"/>
  <c r="BD17" i="1"/>
  <c r="BP23" i="2"/>
  <c r="BE9" i="2"/>
  <c r="BF9" i="2" s="1"/>
  <c r="BJ9" i="2"/>
  <c r="BN9" i="2" s="1"/>
  <c r="BK12" i="1"/>
  <c r="BL12" i="1" s="1"/>
  <c r="BN12" i="1"/>
  <c r="AH74" i="1"/>
  <c r="AH75" i="1" s="1"/>
  <c r="AH76" i="1" s="1"/>
  <c r="AH78" i="1" s="1"/>
  <c r="AX23" i="1"/>
  <c r="BC23" i="1"/>
  <c r="BH27" i="2"/>
  <c r="BJ27" i="2" s="1"/>
  <c r="BD27" i="2"/>
  <c r="AT27" i="2"/>
  <c r="BI28" i="2"/>
  <c r="BJ28" i="2" s="1"/>
  <c r="BD28" i="2"/>
  <c r="BE16" i="2"/>
  <c r="BF16" i="2" s="1"/>
  <c r="BJ16" i="2"/>
  <c r="BN16" i="2" s="1"/>
  <c r="BD21" i="2"/>
  <c r="BD30" i="2" s="1"/>
  <c r="BI21" i="2"/>
  <c r="BJ21" i="2" s="1"/>
  <c r="BJ30" i="2" s="1"/>
  <c r="AT28" i="2"/>
  <c r="BL18" i="2"/>
  <c r="AZ9" i="1"/>
  <c r="BK24" i="2"/>
  <c r="BL24" i="2" s="1"/>
  <c r="BD25" i="1"/>
  <c r="BI25" i="1"/>
  <c r="BJ25" i="1" s="1"/>
  <c r="BK20" i="2"/>
  <c r="BD11" i="1"/>
  <c r="AY11" i="1"/>
  <c r="AZ11" i="1" s="1"/>
  <c r="AY26" i="2"/>
  <c r="BO12" i="1"/>
  <c r="BJ14" i="2"/>
  <c r="BE14" i="2"/>
  <c r="BN14" i="2"/>
  <c r="AS23" i="1"/>
  <c r="AT23" i="1" s="1"/>
  <c r="AR30" i="1"/>
  <c r="AY28" i="2"/>
  <c r="AZ28" i="2" s="1"/>
  <c r="BE29" i="2"/>
  <c r="BF29" i="2" s="1"/>
  <c r="BJ7" i="1"/>
  <c r="BN7" i="1" s="1"/>
  <c r="BE7" i="1"/>
  <c r="BF7" i="1" s="1"/>
  <c r="BJ13" i="1"/>
  <c r="BE13" i="1"/>
  <c r="BF13" i="1" s="1"/>
  <c r="BE9" i="1"/>
  <c r="BJ9" i="1"/>
  <c r="BE20" i="1"/>
  <c r="BN20" i="1"/>
  <c r="BK29" i="1"/>
  <c r="BL29" i="1" s="1"/>
  <c r="AY22" i="2"/>
  <c r="BK17" i="2"/>
  <c r="BO17" i="2" s="1"/>
  <c r="BD16" i="1"/>
  <c r="AY16" i="1"/>
  <c r="AZ16" i="1" s="1"/>
  <c r="AT6" i="1"/>
  <c r="BP22" i="1"/>
  <c r="BD7" i="2"/>
  <c r="AY7" i="2"/>
  <c r="AZ7" i="2" s="1"/>
  <c r="BD6" i="1"/>
  <c r="AY6" i="1"/>
  <c r="AZ6" i="1" s="1"/>
  <c r="AT5" i="2"/>
  <c r="AT19" i="2" s="1"/>
  <c r="BI26" i="2"/>
  <c r="BJ26" i="2" s="1"/>
  <c r="BD26" i="2"/>
  <c r="BF12" i="1"/>
  <c r="AY18" i="1"/>
  <c r="BD18" i="1"/>
  <c r="AN19" i="2"/>
  <c r="AN31" i="2" s="1"/>
  <c r="AN72" i="2" s="1"/>
  <c r="BF15" i="2"/>
  <c r="BE15" i="2"/>
  <c r="BJ15" i="2"/>
  <c r="AY26" i="1"/>
  <c r="AZ20" i="2"/>
  <c r="BK29" i="2"/>
  <c r="BL29" i="2" s="1"/>
  <c r="BN17" i="2"/>
  <c r="BK25" i="2"/>
  <c r="BL25" i="2" s="1"/>
  <c r="BD14" i="1"/>
  <c r="AY14" i="1"/>
  <c r="AZ14" i="1" s="1"/>
  <c r="BE4" i="1"/>
  <c r="BJ4" i="1"/>
  <c r="AM30" i="1" a="1"/>
  <c r="AM30" i="1" s="1"/>
  <c r="AM31" i="1" s="1"/>
  <c r="BK58" i="1"/>
  <c r="BN56" i="1"/>
  <c r="BP58" i="1" s="1"/>
  <c r="BL73" i="1"/>
  <c r="BN73" i="1" s="1"/>
  <c r="BP18" i="2"/>
  <c r="AY5" i="2"/>
  <c r="AZ5" i="2" s="1"/>
  <c r="BD5" i="2"/>
  <c r="AS28" i="1"/>
  <c r="AT28" i="1" s="1"/>
  <c r="BK10" i="1"/>
  <c r="BL10" i="1" s="1"/>
  <c r="BH26" i="1"/>
  <c r="BJ26" i="1" s="1"/>
  <c r="BD26" i="1"/>
  <c r="BK12" i="2"/>
  <c r="BO12" i="2" s="1"/>
  <c r="BP12" i="2" s="1"/>
  <c r="BL12" i="2"/>
  <c r="AX30" i="2"/>
  <c r="BN26" i="1"/>
  <c r="BE25" i="2"/>
  <c r="BO25" i="2" s="1"/>
  <c r="BP25" i="2" s="1"/>
  <c r="BN24" i="1"/>
  <c r="AT30" i="2" l="1"/>
  <c r="AT31" i="2" s="1"/>
  <c r="AT72" i="2" s="1"/>
  <c r="BL17" i="2"/>
  <c r="BN21" i="2"/>
  <c r="BN25" i="1"/>
  <c r="AT19" i="1"/>
  <c r="BN21" i="1"/>
  <c r="BO29" i="1"/>
  <c r="BP29" i="1" s="1"/>
  <c r="BO27" i="1"/>
  <c r="BP27" i="1" s="1"/>
  <c r="BL15" i="1"/>
  <c r="BP12" i="1"/>
  <c r="AT30" i="1"/>
  <c r="AT31" i="1" s="1"/>
  <c r="AT72" i="1" s="1"/>
  <c r="BO28" i="2"/>
  <c r="AZ19" i="2"/>
  <c r="AZ22" i="2"/>
  <c r="BN30" i="2"/>
  <c r="AY19" i="1" a="1"/>
  <c r="AY19" i="1" s="1"/>
  <c r="BK4" i="1"/>
  <c r="BP17" i="2"/>
  <c r="BE26" i="2"/>
  <c r="BF26" i="2" s="1"/>
  <c r="BE7" i="2"/>
  <c r="BJ7" i="2"/>
  <c r="BN7" i="2"/>
  <c r="BK28" i="2"/>
  <c r="BL28" i="2" s="1"/>
  <c r="BK4" i="2"/>
  <c r="BJ10" i="2"/>
  <c r="BN10" i="2" s="1"/>
  <c r="BE10" i="2"/>
  <c r="BF10" i="2" s="1"/>
  <c r="BK22" i="2"/>
  <c r="BD28" i="1"/>
  <c r="BN28" i="1" s="1"/>
  <c r="BI28" i="1"/>
  <c r="BJ28" i="1" s="1"/>
  <c r="AX31" i="2"/>
  <c r="BK6" i="2"/>
  <c r="BO6" i="2" s="1"/>
  <c r="BN6" i="2"/>
  <c r="BJ11" i="2"/>
  <c r="BE11" i="2"/>
  <c r="BF11" i="2" s="1"/>
  <c r="BJ5" i="2"/>
  <c r="BE5" i="2"/>
  <c r="AN73" i="2"/>
  <c r="AN74" i="2" s="1"/>
  <c r="AN76" i="2" s="1"/>
  <c r="BK9" i="1"/>
  <c r="BO9" i="1" s="1"/>
  <c r="BN9" i="1"/>
  <c r="AY30" i="2" a="1"/>
  <c r="AY30" i="2" s="1"/>
  <c r="BK14" i="2"/>
  <c r="BL14" i="2" s="1"/>
  <c r="BE21" i="2"/>
  <c r="BE27" i="2"/>
  <c r="BN27" i="2"/>
  <c r="BJ17" i="1"/>
  <c r="BE17" i="1"/>
  <c r="AN74" i="1"/>
  <c r="AN75" i="1" s="1"/>
  <c r="AN76" i="1" s="1"/>
  <c r="AN78" i="1" s="1"/>
  <c r="BL5" i="1"/>
  <c r="BO24" i="2"/>
  <c r="BP24" i="2" s="1"/>
  <c r="BL26" i="2"/>
  <c r="BK26" i="2"/>
  <c r="BO26" i="2" s="1"/>
  <c r="BO4" i="2"/>
  <c r="BE11" i="1"/>
  <c r="BF11" i="1" s="1"/>
  <c r="BJ11" i="1"/>
  <c r="BN11" i="1" s="1"/>
  <c r="BD19" i="2"/>
  <c r="BD31" i="2" s="1"/>
  <c r="BF27" i="1"/>
  <c r="BE26" i="1"/>
  <c r="BF25" i="2"/>
  <c r="BK26" i="1"/>
  <c r="BL26" i="1" s="1"/>
  <c r="BJ14" i="1"/>
  <c r="BN14" i="1" s="1"/>
  <c r="BE14" i="1"/>
  <c r="BF14" i="1" s="1"/>
  <c r="AZ18" i="1"/>
  <c r="AZ19" i="1" s="1"/>
  <c r="BJ6" i="1"/>
  <c r="BN6" i="1" s="1"/>
  <c r="BE6" i="1"/>
  <c r="BF6" i="1" s="1"/>
  <c r="BF9" i="1"/>
  <c r="BL20" i="2"/>
  <c r="BK16" i="2"/>
  <c r="BL16" i="2" s="1"/>
  <c r="BK27" i="2"/>
  <c r="BL27" i="2" s="1"/>
  <c r="AZ25" i="1"/>
  <c r="BF8" i="2"/>
  <c r="BF24" i="2"/>
  <c r="BN4" i="1"/>
  <c r="BO29" i="2"/>
  <c r="BP29" i="2" s="1"/>
  <c r="BJ13" i="2"/>
  <c r="BN13" i="2" s="1"/>
  <c r="BE13" i="2"/>
  <c r="BF13" i="2" s="1"/>
  <c r="BK7" i="1"/>
  <c r="BO7" i="1" s="1"/>
  <c r="BP7" i="1" s="1"/>
  <c r="AR31" i="1"/>
  <c r="BE58" i="2"/>
  <c r="BI56" i="2"/>
  <c r="BE21" i="1"/>
  <c r="BF21" i="1" s="1"/>
  <c r="BO10" i="1"/>
  <c r="BP10" i="1" s="1"/>
  <c r="BO4" i="1"/>
  <c r="BK13" i="1"/>
  <c r="BO13" i="1" s="1"/>
  <c r="BK21" i="2"/>
  <c r="BL21" i="2" s="1"/>
  <c r="AZ21" i="2"/>
  <c r="BJ18" i="1"/>
  <c r="BN18" i="1" s="1"/>
  <c r="BE18" i="1"/>
  <c r="BF18" i="1" s="1"/>
  <c r="AY19" i="2" a="1"/>
  <c r="AY19" i="2" s="1"/>
  <c r="BF4" i="1"/>
  <c r="AZ26" i="1"/>
  <c r="BE16" i="1"/>
  <c r="BF16" i="1" s="1"/>
  <c r="BJ16" i="1"/>
  <c r="BN16" i="1" s="1"/>
  <c r="BO20" i="1"/>
  <c r="BP20" i="1" s="1"/>
  <c r="BN11" i="2"/>
  <c r="AZ26" i="2"/>
  <c r="AZ30" i="2" s="1"/>
  <c r="BK25" i="1"/>
  <c r="BL25" i="1" s="1"/>
  <c r="BI23" i="1"/>
  <c r="BJ23" i="1" s="1"/>
  <c r="BJ30" i="1" s="1"/>
  <c r="BD23" i="1"/>
  <c r="BK9" i="2"/>
  <c r="BO9" i="2" s="1"/>
  <c r="BP9" i="2" s="1"/>
  <c r="BP4" i="2"/>
  <c r="AS30" i="1" a="1"/>
  <c r="AS30" i="1" s="1"/>
  <c r="AS31" i="1" s="1"/>
  <c r="BK21" i="1"/>
  <c r="BP15" i="1"/>
  <c r="BN26" i="2"/>
  <c r="AY28" i="1"/>
  <c r="AZ28" i="1" s="1"/>
  <c r="BF14" i="2"/>
  <c r="BK8" i="2"/>
  <c r="BL8" i="2" s="1"/>
  <c r="BN8" i="2"/>
  <c r="BD19" i="1"/>
  <c r="BK15" i="2"/>
  <c r="BO15" i="2" s="1"/>
  <c r="BN15" i="2"/>
  <c r="BP15" i="2" s="1"/>
  <c r="BF20" i="1"/>
  <c r="BN13" i="1"/>
  <c r="BE25" i="1"/>
  <c r="BF25" i="1" s="1"/>
  <c r="BF28" i="2"/>
  <c r="BE28" i="2"/>
  <c r="BN28" i="2"/>
  <c r="AY23" i="1"/>
  <c r="AX30" i="1"/>
  <c r="AX31" i="1" s="1"/>
  <c r="BF4" i="2"/>
  <c r="BF20" i="2"/>
  <c r="BE22" i="2"/>
  <c r="BF22" i="2"/>
  <c r="BO24" i="1"/>
  <c r="BP24" i="1" s="1"/>
  <c r="BP20" i="2"/>
  <c r="BN17" i="1"/>
  <c r="AT73" i="2" l="1"/>
  <c r="AT74" i="2"/>
  <c r="AT76" i="2" s="1"/>
  <c r="BK30" i="2" a="1"/>
  <c r="BK30" i="2" s="1"/>
  <c r="BO22" i="2"/>
  <c r="BP22" i="2" s="1"/>
  <c r="AY30" i="1" a="1"/>
  <c r="AY30" i="1" s="1"/>
  <c r="BP26" i="2"/>
  <c r="BO8" i="2"/>
  <c r="BL15" i="2"/>
  <c r="BP8" i="2"/>
  <c r="BO14" i="2"/>
  <c r="BP14" i="2" s="1"/>
  <c r="BO27" i="2"/>
  <c r="BP27" i="2" s="1"/>
  <c r="BP30" i="2" s="1"/>
  <c r="BO21" i="2"/>
  <c r="BL7" i="1"/>
  <c r="BO26" i="1"/>
  <c r="BP26" i="1" s="1"/>
  <c r="BP21" i="2"/>
  <c r="BO30" i="2"/>
  <c r="BL22" i="2"/>
  <c r="BL30" i="2" s="1"/>
  <c r="AY31" i="2"/>
  <c r="BL13" i="1"/>
  <c r="BF27" i="2"/>
  <c r="BE19" i="1" a="1"/>
  <c r="BE19" i="1" s="1"/>
  <c r="BK58" i="2"/>
  <c r="BN56" i="2"/>
  <c r="BP58" i="2" s="1"/>
  <c r="AZ31" i="2"/>
  <c r="AZ72" i="2" s="1"/>
  <c r="AZ23" i="1"/>
  <c r="AZ30" i="1" s="1"/>
  <c r="AZ31" i="1" s="1"/>
  <c r="AZ72" i="1" s="1"/>
  <c r="BL9" i="2"/>
  <c r="BE19" i="2" a="1"/>
  <c r="BE19" i="2" s="1"/>
  <c r="BE31" i="2" s="1"/>
  <c r="BL9" i="1"/>
  <c r="BO16" i="2"/>
  <c r="BP16" i="2" s="1"/>
  <c r="BK10" i="2"/>
  <c r="BO10" i="2" s="1"/>
  <c r="BP10" i="2" s="1"/>
  <c r="BK5" i="2"/>
  <c r="BO5" i="2" s="1"/>
  <c r="BN5" i="2"/>
  <c r="BP13" i="1"/>
  <c r="BP9" i="1"/>
  <c r="BP28" i="2"/>
  <c r="BL21" i="1"/>
  <c r="BE23" i="1"/>
  <c r="BF23" i="1" s="1"/>
  <c r="BD30" i="1"/>
  <c r="BD31" i="1" s="1"/>
  <c r="BK18" i="1"/>
  <c r="BO18" i="1" s="1"/>
  <c r="BP18" i="1" s="1"/>
  <c r="BK13" i="2"/>
  <c r="BL13" i="2" s="1"/>
  <c r="BK14" i="1"/>
  <c r="BO14" i="1" s="1"/>
  <c r="BP14" i="1" s="1"/>
  <c r="BF21" i="2"/>
  <c r="BF30" i="2" s="1"/>
  <c r="BK11" i="2"/>
  <c r="BO11" i="2" s="1"/>
  <c r="BP11" i="2" s="1"/>
  <c r="AT74" i="1"/>
  <c r="AT75" i="1" s="1"/>
  <c r="AT76" i="1" s="1"/>
  <c r="AT78" i="1" s="1"/>
  <c r="BK23" i="1"/>
  <c r="BK30" i="1" s="1" a="1"/>
  <c r="BK30" i="1" s="1"/>
  <c r="BE30" i="2" a="1"/>
  <c r="BE30" i="2" s="1"/>
  <c r="BO25" i="1"/>
  <c r="BP25" i="1" s="1"/>
  <c r="BJ19" i="2"/>
  <c r="BJ31" i="2" s="1"/>
  <c r="BF26" i="1"/>
  <c r="BK16" i="1"/>
  <c r="BL16" i="1" s="1"/>
  <c r="BK6" i="1"/>
  <c r="BK11" i="1"/>
  <c r="BO11" i="1" s="1"/>
  <c r="BP11" i="1" s="1"/>
  <c r="BK17" i="1"/>
  <c r="BO17" i="1" s="1"/>
  <c r="BP17" i="1" s="1"/>
  <c r="BP6" i="2"/>
  <c r="BK28" i="1"/>
  <c r="BL28" i="1" s="1"/>
  <c r="BL4" i="1"/>
  <c r="AY31" i="1"/>
  <c r="BF7" i="2"/>
  <c r="BO21" i="1"/>
  <c r="BP21" i="1" s="1"/>
  <c r="BP4" i="1"/>
  <c r="BN19" i="1"/>
  <c r="BF17" i="1"/>
  <c r="BF19" i="1" s="1"/>
  <c r="BF5" i="2"/>
  <c r="BF19" i="2" s="1"/>
  <c r="BL6" i="2"/>
  <c r="BE28" i="1"/>
  <c r="BF28" i="1" s="1"/>
  <c r="BL4" i="2"/>
  <c r="BK7" i="2"/>
  <c r="BL7" i="2" s="1"/>
  <c r="BJ19" i="1"/>
  <c r="BJ31" i="1" s="1"/>
  <c r="BN23" i="1"/>
  <c r="BL11" i="2" l="1"/>
  <c r="BK19" i="1" a="1"/>
  <c r="BK19" i="1" s="1"/>
  <c r="BK31" i="1" s="1"/>
  <c r="BO16" i="1"/>
  <c r="BP16" i="1" s="1"/>
  <c r="BN30" i="1"/>
  <c r="BL6" i="1"/>
  <c r="BO28" i="1"/>
  <c r="BP28" i="1" s="1"/>
  <c r="BF30" i="1"/>
  <c r="BF31" i="1" s="1"/>
  <c r="BF72" i="1" s="1"/>
  <c r="BF74" i="1" s="1"/>
  <c r="BF75" i="1" s="1"/>
  <c r="BF76" i="1" s="1"/>
  <c r="BF78" i="1" s="1"/>
  <c r="AZ74" i="1"/>
  <c r="AZ75" i="1" s="1"/>
  <c r="AZ76" i="1" s="1"/>
  <c r="AZ78" i="1" s="1"/>
  <c r="BL17" i="1"/>
  <c r="BL18" i="1"/>
  <c r="BO7" i="2"/>
  <c r="BP7" i="2" s="1"/>
  <c r="BO13" i="2"/>
  <c r="BP13" i="2" s="1"/>
  <c r="BK19" i="2" a="1"/>
  <c r="BK19" i="2" s="1"/>
  <c r="BK31" i="2" s="1"/>
  <c r="BL11" i="1"/>
  <c r="BO23" i="1"/>
  <c r="BP23" i="1" s="1"/>
  <c r="BL23" i="1"/>
  <c r="BL30" i="1" s="1"/>
  <c r="BL14" i="1"/>
  <c r="BL5" i="2"/>
  <c r="BO6" i="1"/>
  <c r="BF31" i="2"/>
  <c r="BF72" i="2" s="1"/>
  <c r="BE30" i="1" a="1"/>
  <c r="BE30" i="1" s="1"/>
  <c r="BE31" i="1" s="1"/>
  <c r="BP5" i="2"/>
  <c r="BN19" i="2"/>
  <c r="BN31" i="2" s="1"/>
  <c r="BN31" i="1"/>
  <c r="AZ73" i="2"/>
  <c r="AZ74" i="2"/>
  <c r="AZ76" i="2" s="1"/>
  <c r="BL10" i="2"/>
  <c r="BL19" i="2"/>
  <c r="BL31" i="2" s="1"/>
  <c r="BL72" i="2" s="1"/>
  <c r="BO19" i="2" l="1"/>
  <c r="BO31" i="2" s="1"/>
  <c r="BP31" i="2" s="1"/>
  <c r="BP19" i="2"/>
  <c r="BP30" i="1"/>
  <c r="BL19" i="1"/>
  <c r="BL31" i="1" s="1"/>
  <c r="BL72" i="1" s="1"/>
  <c r="BN72" i="1" s="1"/>
  <c r="BO30" i="1"/>
  <c r="BF73" i="2"/>
  <c r="BF74" i="2"/>
  <c r="BF76" i="2" s="1"/>
  <c r="BO19" i="1"/>
  <c r="BO31" i="1" s="1"/>
  <c r="BP31" i="1" s="1"/>
  <c r="BP6" i="1"/>
  <c r="BP19" i="1" s="1"/>
  <c r="BL73" i="2"/>
  <c r="BN72" i="2"/>
  <c r="BL74" i="2"/>
  <c r="BL74" i="1" l="1"/>
  <c r="BL75" i="1" s="1"/>
  <c r="BL76" i="2"/>
  <c r="BN76" i="2" s="1"/>
  <c r="BN74" i="2"/>
  <c r="BN73" i="2"/>
  <c r="BN74" i="1" l="1"/>
  <c r="BN75" i="1"/>
  <c r="BL76" i="1"/>
  <c r="BL78" i="1" l="1"/>
  <c r="BN78" i="1" s="1"/>
  <c r="BN76" i="1"/>
</calcChain>
</file>

<file path=xl/sharedStrings.xml><?xml version="1.0" encoding="utf-8"?>
<sst xmlns="http://schemas.openxmlformats.org/spreadsheetml/2006/main" count="366" uniqueCount="76">
  <si>
    <t>Fringe Rate</t>
  </si>
  <si>
    <t>HI</t>
  </si>
  <si>
    <t>Appt.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</si>
  <si>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</si>
  <si>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</si>
  <si>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</si>
  <si>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</si>
  <si>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</si>
  <si>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</si>
  <si>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</si>
  <si>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</si>
  <si>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</si>
  <si>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</si>
  <si>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CUMULATIVE</t>
  </si>
  <si>
    <t xml:space="preserve">PINS # </t>
  </si>
  <si>
    <t>Inflate % Yrs 2-10</t>
  </si>
  <si>
    <t>Appt.                 3/6/9/12</t>
  </si>
  <si>
    <t>Effort      (person mo.)</t>
  </si>
  <si>
    <t>Salary</t>
  </si>
  <si>
    <t>Fringe</t>
  </si>
  <si>
    <t>Year</t>
  </si>
  <si>
    <t>Total</t>
  </si>
  <si>
    <t>LEAD PI:</t>
  </si>
  <si>
    <t>Amount</t>
  </si>
  <si>
    <t>PI</t>
  </si>
  <si>
    <t>Co-PI</t>
  </si>
  <si>
    <t>GRA</t>
  </si>
  <si>
    <t>Post Doc</t>
  </si>
  <si>
    <t>Technician</t>
  </si>
  <si>
    <t xml:space="preserve"> Total Salaried Personnel</t>
  </si>
  <si>
    <t>Rate</t>
  </si>
  <si>
    <t>Hours</t>
  </si>
  <si>
    <t>Under Grad</t>
  </si>
  <si>
    <t>Temporary Employee</t>
  </si>
  <si>
    <t xml:space="preserve"> Total Hourly Personnel</t>
  </si>
  <si>
    <t>Total Personnel</t>
  </si>
  <si>
    <t>1)</t>
  </si>
  <si>
    <t>2)</t>
  </si>
  <si>
    <t>3)</t>
  </si>
  <si>
    <t>4)</t>
  </si>
  <si>
    <t>5)</t>
  </si>
  <si>
    <t>EQUIPMENT</t>
  </si>
  <si>
    <t>Domestic</t>
  </si>
  <si>
    <t>International</t>
  </si>
  <si>
    <t>TRAVEL COSTS</t>
  </si>
  <si>
    <t>Stipends</t>
  </si>
  <si>
    <t>Travel</t>
  </si>
  <si>
    <t>Subsistence</t>
  </si>
  <si>
    <t xml:space="preserve">Other - Such as Tuition </t>
  </si>
  <si>
    <t>PARTICIPANT SUPPORT COSTS</t>
  </si>
  <si>
    <t>Materials &amp; Supplies</t>
  </si>
  <si>
    <t>Publication Costs</t>
  </si>
  <si>
    <t>Communication Costs</t>
  </si>
  <si>
    <t>Computer (ADPE) Services</t>
  </si>
  <si>
    <t>University Facilites, Lab fees</t>
  </si>
  <si>
    <t>Services</t>
  </si>
  <si>
    <t>Tuition (no over-head)</t>
  </si>
  <si>
    <t>Rent (no over-head)</t>
  </si>
  <si>
    <t>OTHER DIRECT COSTS</t>
  </si>
  <si>
    <t>6)</t>
  </si>
  <si>
    <t>7)</t>
  </si>
  <si>
    <t>8)</t>
  </si>
  <si>
    <t>9)</t>
  </si>
  <si>
    <t>10)</t>
  </si>
  <si>
    <t>11)</t>
  </si>
  <si>
    <t>12)</t>
  </si>
  <si>
    <t>SUBCONTRACT(S)</t>
  </si>
  <si>
    <t>.</t>
  </si>
  <si>
    <t>Total Direct Costs</t>
  </si>
  <si>
    <t>Less Equip., Tuition, Rent &amp; Subs</t>
  </si>
  <si>
    <t>TOTAL SPONSORED COST</t>
  </si>
  <si>
    <t>COST SHARE OR MATCH</t>
  </si>
  <si>
    <t>Modified Direct Costs</t>
  </si>
  <si>
    <t>TOTAL PROJECT COST</t>
  </si>
  <si>
    <t>PI SS</t>
  </si>
  <si>
    <t>PI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</si>
</sst>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5" formatCode="&quot;$&quot;#,##0;[Red]&quot;$&quot;#,##0"/>
    <numFmt numFmtId="166" formatCode="&quot;$&quot;#,##0"/>
    <numFmt numFmtId="167" formatCode="0.0%"/>
  </numFmts>
  <fonts count="22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u/>
      <sz val="9"/>
      <color rgb="FFFF0000"/>
      <name val="Arial Narrow"/>
      <family val="2"/>
    </font>
    <font>
      <b/>
      <sz val="9"/>
      <name val="Arial Narrow"/>
      <family val="2"/>
    </font>
    <font>
      <b/>
      <u/>
      <sz val="9"/>
      <color rgb="FF1155C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7F7F7F"/>
      <name val="Arial"/>
      <family val="2"/>
    </font>
    <font>
      <sz val="9"/>
      <color rgb="FF80808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u/>
      <sz val="10"/>
      <color rgb="FF1155CC"/>
      <name val="Arial"/>
      <family val="2"/>
    </font>
    <font>
      <b/>
      <u/>
      <sz val="9"/>
      <color rgb="FF0000FF"/>
      <name val="Arial"/>
      <family val="2"/>
    </font>
    <font>
      <b/>
      <sz val="10"/>
      <name val="Arial"/>
      <family val="2"/>
    </font>
    <font>
      <sz val="9"/>
      <color rgb="FF595959"/>
      <name val="Arial"/>
      <family val="2"/>
    </font>
    <font>
      <b/>
      <sz val="9"/>
      <color rgb="FF808080"/>
      <name val="Arial"/>
      <family val="2"/>
    </font>
    <font>
      <u/>
      <sz val="9"/>
      <color rgb="FF000000"/>
      <name val="Arial"/>
      <family val="2"/>
    </font>
    <font>
      <b/>
      <sz val="9"/>
      <color rgb="FFFF0000"/>
      <name val="Arial"/>
      <family val="2"/>
    </font>
    <font>
      <u/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DFFB"/>
        <bgColor rgb="FFFFDFFB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3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/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0" fontId="3" fillId="0" borderId="0" xfId="0" applyNumberFormat="1" applyFont="1" applyAlignment="1">
      <alignment horizontal="right"/>
    </xf>
    <xf numFmtId="0" fontId="3" fillId="2" borderId="1" xfId="0" applyFont="1" applyFill="1" applyBorder="1" applyAlignment="1"/>
    <xf numFmtId="4" fontId="3" fillId="2" borderId="2" xfId="0" applyNumberFormat="1" applyFont="1" applyFill="1" applyBorder="1" applyAlignment="1"/>
    <xf numFmtId="5" fontId="3" fillId="4" borderId="3" xfId="0" applyNumberFormat="1" applyFont="1" applyFill="1" applyBorder="1" applyAlignment="1"/>
    <xf numFmtId="0" fontId="3" fillId="3" borderId="2" xfId="0" applyFont="1" applyFill="1" applyBorder="1" applyAlignment="1"/>
    <xf numFmtId="5" fontId="3" fillId="4" borderId="4" xfId="0" applyNumberFormat="1" applyFont="1" applyFill="1" applyBorder="1" applyAlignment="1"/>
    <xf numFmtId="5" fontId="3" fillId="5" borderId="8" xfId="0" applyNumberFormat="1" applyFont="1" applyFill="1" applyBorder="1" applyAlignment="1"/>
    <xf numFmtId="0" fontId="8" fillId="5" borderId="8" xfId="0" applyFont="1" applyFill="1" applyBorder="1" applyAlignment="1">
      <alignment horizontal="center"/>
    </xf>
    <xf numFmtId="5" fontId="8" fillId="5" borderId="8" xfId="0" applyNumberFormat="1" applyFont="1" applyFill="1" applyBorder="1" applyAlignment="1">
      <alignment horizontal="center"/>
    </xf>
    <xf numFmtId="5" fontId="3" fillId="4" borderId="8" xfId="0" applyNumberFormat="1" applyFont="1" applyFill="1" applyBorder="1" applyAlignment="1"/>
    <xf numFmtId="5" fontId="8" fillId="5" borderId="9" xfId="0" applyNumberFormat="1" applyFont="1" applyFill="1" applyBorder="1" applyAlignment="1">
      <alignment horizontal="center"/>
    </xf>
    <xf numFmtId="5" fontId="6" fillId="5" borderId="6" xfId="0" applyNumberFormat="1" applyFont="1" applyFill="1" applyBorder="1" applyAlignment="1">
      <alignment horizontal="center"/>
    </xf>
    <xf numFmtId="5" fontId="8" fillId="5" borderId="6" xfId="0" applyNumberFormat="1" applyFont="1" applyFill="1" applyBorder="1" applyAlignment="1">
      <alignment horizontal="center"/>
    </xf>
    <xf numFmtId="0" fontId="3" fillId="0" borderId="6" xfId="0" applyFont="1" applyBorder="1" applyAlignment="1"/>
    <xf numFmtId="5" fontId="8" fillId="5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/>
    <xf numFmtId="0" fontId="9" fillId="5" borderId="12" xfId="0" applyFont="1" applyFill="1" applyBorder="1" applyAlignment="1"/>
    <xf numFmtId="0" fontId="10" fillId="6" borderId="12" xfId="0" applyFont="1" applyFill="1" applyBorder="1" applyAlignment="1">
      <alignment horizontal="center"/>
    </xf>
    <xf numFmtId="10" fontId="11" fillId="5" borderId="12" xfId="0" applyNumberFormat="1" applyFont="1" applyFill="1" applyBorder="1" applyAlignment="1">
      <alignment horizontal="right"/>
    </xf>
    <xf numFmtId="10" fontId="11" fillId="5" borderId="12" xfId="0" applyNumberFormat="1" applyFont="1" applyFill="1" applyBorder="1" applyAlignment="1">
      <alignment horizontal="right"/>
    </xf>
    <xf numFmtId="41" fontId="11" fillId="5" borderId="12" xfId="0" applyNumberFormat="1" applyFont="1" applyFill="1" applyBorder="1" applyAlignment="1">
      <alignment horizontal="right"/>
    </xf>
    <xf numFmtId="3" fontId="10" fillId="5" borderId="12" xfId="0" applyNumberFormat="1" applyFont="1" applyFill="1" applyBorder="1" applyAlignment="1">
      <alignment horizontal="center"/>
    </xf>
    <xf numFmtId="3" fontId="10" fillId="5" borderId="12" xfId="0" applyNumberFormat="1" applyFont="1" applyFill="1" applyBorder="1" applyAlignment="1">
      <alignment horizontal="center"/>
    </xf>
    <xf numFmtId="2" fontId="10" fillId="5" borderId="12" xfId="0" applyNumberFormat="1" applyFont="1" applyFill="1" applyBorder="1" applyAlignment="1">
      <alignment horizontal="right"/>
    </xf>
    <xf numFmtId="2" fontId="10" fillId="5" borderId="6" xfId="0" applyNumberFormat="1" applyFont="1" applyFill="1" applyBorder="1" applyAlignment="1">
      <alignment horizontal="right"/>
    </xf>
    <xf numFmtId="41" fontId="12" fillId="5" borderId="12" xfId="0" applyNumberFormat="1" applyFont="1" applyFill="1" applyBorder="1" applyAlignment="1">
      <alignment horizontal="right"/>
    </xf>
    <xf numFmtId="41" fontId="12" fillId="5" borderId="6" xfId="0" applyNumberFormat="1" applyFont="1" applyFill="1" applyBorder="1" applyAlignment="1">
      <alignment horizontal="right"/>
    </xf>
    <xf numFmtId="41" fontId="9" fillId="5" borderId="12" xfId="0" applyNumberFormat="1" applyFont="1" applyFill="1" applyBorder="1" applyAlignment="1">
      <alignment horizontal="right"/>
    </xf>
    <xf numFmtId="41" fontId="11" fillId="5" borderId="6" xfId="0" applyNumberFormat="1" applyFont="1" applyFill="1" applyBorder="1" applyAlignment="1">
      <alignment horizontal="right"/>
    </xf>
    <xf numFmtId="4" fontId="10" fillId="5" borderId="12" xfId="0" applyNumberFormat="1" applyFont="1" applyFill="1" applyBorder="1" applyAlignment="1">
      <alignment horizontal="right"/>
    </xf>
    <xf numFmtId="4" fontId="9" fillId="5" borderId="12" xfId="0" applyNumberFormat="1" applyFont="1" applyFill="1" applyBorder="1" applyAlignment="1">
      <alignment horizontal="right"/>
    </xf>
    <xf numFmtId="41" fontId="9" fillId="5" borderId="13" xfId="0" applyNumberFormat="1" applyFont="1" applyFill="1" applyBorder="1" applyAlignment="1">
      <alignment horizontal="right"/>
    </xf>
    <xf numFmtId="0" fontId="9" fillId="5" borderId="12" xfId="0" applyFont="1" applyFill="1" applyBorder="1" applyAlignment="1"/>
    <xf numFmtId="0" fontId="10" fillId="6" borderId="12" xfId="0" applyFont="1" applyFill="1" applyBorder="1" applyAlignment="1">
      <alignment horizontal="center"/>
    </xf>
    <xf numFmtId="41" fontId="11" fillId="5" borderId="12" xfId="0" applyNumberFormat="1" applyFont="1" applyFill="1" applyBorder="1" applyAlignment="1">
      <alignment horizontal="right"/>
    </xf>
    <xf numFmtId="4" fontId="10" fillId="5" borderId="12" xfId="0" applyNumberFormat="1" applyFont="1" applyFill="1" applyBorder="1" applyAlignment="1">
      <alignment horizontal="right"/>
    </xf>
    <xf numFmtId="0" fontId="3" fillId="2" borderId="14" xfId="0" applyFont="1" applyFill="1" applyBorder="1" applyAlignment="1"/>
    <xf numFmtId="0" fontId="3" fillId="0" borderId="12" xfId="0" applyFont="1" applyBorder="1" applyAlignment="1"/>
    <xf numFmtId="0" fontId="3" fillId="5" borderId="12" xfId="0" applyFont="1" applyFill="1" applyBorder="1" applyAlignment="1"/>
    <xf numFmtId="0" fontId="3" fillId="2" borderId="15" xfId="0" applyFont="1" applyFill="1" applyBorder="1" applyAlignment="1"/>
    <xf numFmtId="0" fontId="3" fillId="5" borderId="16" xfId="0" applyFont="1" applyFill="1" applyBorder="1" applyAlignment="1"/>
    <xf numFmtId="0" fontId="10" fillId="6" borderId="16" xfId="0" applyFont="1" applyFill="1" applyBorder="1" applyAlignment="1">
      <alignment horizontal="center"/>
    </xf>
    <xf numFmtId="10" fontId="11" fillId="5" borderId="16" xfId="0" applyNumberFormat="1" applyFont="1" applyFill="1" applyBorder="1" applyAlignment="1">
      <alignment horizontal="right"/>
    </xf>
    <xf numFmtId="41" fontId="11" fillId="5" borderId="16" xfId="0" applyNumberFormat="1" applyFont="1" applyFill="1" applyBorder="1" applyAlignment="1">
      <alignment horizontal="right"/>
    </xf>
    <xf numFmtId="3" fontId="10" fillId="5" borderId="16" xfId="0" applyNumberFormat="1" applyFont="1" applyFill="1" applyBorder="1" applyAlignment="1">
      <alignment horizontal="center"/>
    </xf>
    <xf numFmtId="4" fontId="10" fillId="5" borderId="16" xfId="0" applyNumberFormat="1" applyFont="1" applyFill="1" applyBorder="1" applyAlignment="1">
      <alignment horizontal="right"/>
    </xf>
    <xf numFmtId="41" fontId="12" fillId="5" borderId="16" xfId="0" applyNumberFormat="1" applyFont="1" applyFill="1" applyBorder="1" applyAlignment="1">
      <alignment horizontal="right"/>
    </xf>
    <xf numFmtId="41" fontId="9" fillId="5" borderId="16" xfId="0" applyNumberFormat="1" applyFont="1" applyFill="1" applyBorder="1" applyAlignment="1">
      <alignment horizontal="right"/>
    </xf>
    <xf numFmtId="10" fontId="11" fillId="5" borderId="16" xfId="0" applyNumberFormat="1" applyFont="1" applyFill="1" applyBorder="1" applyAlignment="1">
      <alignment horizontal="right"/>
    </xf>
    <xf numFmtId="5" fontId="3" fillId="4" borderId="7" xfId="0" applyNumberFormat="1" applyFont="1" applyFill="1" applyBorder="1" applyAlignment="1"/>
    <xf numFmtId="2" fontId="10" fillId="5" borderId="16" xfId="0" applyNumberFormat="1" applyFont="1" applyFill="1" applyBorder="1" applyAlignment="1">
      <alignment horizontal="right"/>
    </xf>
    <xf numFmtId="41" fontId="12" fillId="5" borderId="16" xfId="0" applyNumberFormat="1" applyFont="1" applyFill="1" applyBorder="1" applyAlignment="1">
      <alignment horizontal="right"/>
    </xf>
    <xf numFmtId="5" fontId="3" fillId="4" borderId="16" xfId="0" applyNumberFormat="1" applyFont="1" applyFill="1" applyBorder="1" applyAlignment="1"/>
    <xf numFmtId="4" fontId="9" fillId="5" borderId="16" xfId="0" applyNumberFormat="1" applyFont="1" applyFill="1" applyBorder="1" applyAlignment="1">
      <alignment horizontal="right"/>
    </xf>
    <xf numFmtId="41" fontId="9" fillId="5" borderId="17" xfId="0" applyNumberFormat="1" applyFont="1" applyFill="1" applyBorder="1" applyAlignment="1">
      <alignment horizontal="right"/>
    </xf>
    <xf numFmtId="0" fontId="3" fillId="7" borderId="19" xfId="0" applyFont="1" applyFill="1" applyBorder="1" applyAlignment="1"/>
    <xf numFmtId="0" fontId="14" fillId="7" borderId="20" xfId="0" applyFont="1" applyFill="1" applyBorder="1" applyAlignment="1"/>
    <xf numFmtId="164" fontId="13" fillId="7" borderId="17" xfId="0" applyNumberFormat="1" applyFont="1" applyFill="1" applyBorder="1" applyAlignment="1">
      <alignment horizontal="center"/>
    </xf>
    <xf numFmtId="0" fontId="3" fillId="7" borderId="19" xfId="0" applyFont="1" applyFill="1" applyBorder="1" applyAlignment="1"/>
    <xf numFmtId="0" fontId="13" fillId="7" borderId="17" xfId="0" applyFont="1" applyFill="1" applyBorder="1" applyAlignment="1">
      <alignment horizontal="center"/>
    </xf>
    <xf numFmtId="3" fontId="16" fillId="7" borderId="19" xfId="0" applyNumberFormat="1" applyFont="1" applyFill="1" applyBorder="1" applyAlignment="1"/>
    <xf numFmtId="165" fontId="8" fillId="5" borderId="19" xfId="0" applyNumberFormat="1" applyFont="1" applyFill="1" applyBorder="1" applyAlignment="1">
      <alignment horizontal="right"/>
    </xf>
    <xf numFmtId="165" fontId="8" fillId="5" borderId="17" xfId="0" applyNumberFormat="1" applyFont="1" applyFill="1" applyBorder="1" applyAlignment="1">
      <alignment horizontal="right"/>
    </xf>
    <xf numFmtId="5" fontId="3" fillId="7" borderId="19" xfId="0" applyNumberFormat="1" applyFont="1" applyFill="1" applyBorder="1" applyAlignment="1"/>
    <xf numFmtId="5" fontId="3" fillId="4" borderId="21" xfId="0" applyNumberFormat="1" applyFont="1" applyFill="1" applyBorder="1" applyAlignment="1"/>
    <xf numFmtId="165" fontId="8" fillId="5" borderId="16" xfId="0" applyNumberFormat="1" applyFont="1" applyFill="1" applyBorder="1" applyAlignment="1">
      <alignment horizontal="right"/>
    </xf>
    <xf numFmtId="5" fontId="3" fillId="7" borderId="17" xfId="0" applyNumberFormat="1" applyFont="1" applyFill="1" applyBorder="1" applyAlignment="1"/>
    <xf numFmtId="166" fontId="8" fillId="5" borderId="16" xfId="0" applyNumberFormat="1" applyFont="1" applyFill="1" applyBorder="1" applyAlignment="1">
      <alignment horizontal="right"/>
    </xf>
    <xf numFmtId="164" fontId="3" fillId="7" borderId="19" xfId="0" applyNumberFormat="1" applyFont="1" applyFill="1" applyBorder="1" applyAlignment="1"/>
    <xf numFmtId="4" fontId="8" fillId="5" borderId="17" xfId="0" applyNumberFormat="1" applyFont="1" applyFill="1" applyBorder="1" applyAlignment="1">
      <alignment horizontal="right"/>
    </xf>
    <xf numFmtId="5" fontId="3" fillId="5" borderId="19" xfId="0" applyNumberFormat="1" applyFont="1" applyFill="1" applyBorder="1" applyAlignment="1"/>
    <xf numFmtId="164" fontId="12" fillId="5" borderId="12" xfId="0" applyNumberFormat="1" applyFont="1" applyFill="1" applyBorder="1" applyAlignment="1">
      <alignment horizontal="right"/>
    </xf>
    <xf numFmtId="3" fontId="12" fillId="5" borderId="12" xfId="0" applyNumberFormat="1" applyFont="1" applyFill="1" applyBorder="1" applyAlignment="1">
      <alignment horizontal="right"/>
    </xf>
    <xf numFmtId="41" fontId="12" fillId="5" borderId="6" xfId="0" applyNumberFormat="1" applyFont="1" applyFill="1" applyBorder="1" applyAlignment="1">
      <alignment horizontal="right"/>
    </xf>
    <xf numFmtId="41" fontId="9" fillId="5" borderId="6" xfId="0" applyNumberFormat="1" applyFont="1" applyFill="1" applyBorder="1" applyAlignment="1">
      <alignment horizontal="right"/>
    </xf>
    <xf numFmtId="164" fontId="12" fillId="5" borderId="12" xfId="0" applyNumberFormat="1" applyFont="1" applyFill="1" applyBorder="1" applyAlignment="1">
      <alignment horizontal="right"/>
    </xf>
    <xf numFmtId="3" fontId="12" fillId="5" borderId="12" xfId="0" applyNumberFormat="1" applyFont="1" applyFill="1" applyBorder="1" applyAlignment="1">
      <alignment horizontal="right"/>
    </xf>
    <xf numFmtId="164" fontId="12" fillId="5" borderId="6" xfId="0" applyNumberFormat="1" applyFont="1" applyFill="1" applyBorder="1" applyAlignment="1">
      <alignment horizontal="right"/>
    </xf>
    <xf numFmtId="3" fontId="12" fillId="5" borderId="6" xfId="0" applyNumberFormat="1" applyFont="1" applyFill="1" applyBorder="1" applyAlignment="1">
      <alignment horizontal="right"/>
    </xf>
    <xf numFmtId="5" fontId="3" fillId="4" borderId="23" xfId="0" applyNumberFormat="1" applyFont="1" applyFill="1" applyBorder="1" applyAlignment="1"/>
    <xf numFmtId="0" fontId="9" fillId="5" borderId="16" xfId="0" applyFont="1" applyFill="1" applyBorder="1" applyAlignment="1"/>
    <xf numFmtId="164" fontId="12" fillId="5" borderId="16" xfId="0" applyNumberFormat="1" applyFont="1" applyFill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164" fontId="12" fillId="5" borderId="16" xfId="0" applyNumberFormat="1" applyFont="1" applyFill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5" fontId="3" fillId="4" borderId="20" xfId="0" applyNumberFormat="1" applyFont="1" applyFill="1" applyBorder="1" applyAlignment="1"/>
    <xf numFmtId="0" fontId="3" fillId="5" borderId="19" xfId="0" applyFont="1" applyFill="1" applyBorder="1" applyAlignment="1"/>
    <xf numFmtId="0" fontId="3" fillId="5" borderId="19" xfId="0" applyFont="1" applyFill="1" applyBorder="1" applyAlignment="1"/>
    <xf numFmtId="3" fontId="3" fillId="5" borderId="19" xfId="0" applyNumberFormat="1" applyFont="1" applyFill="1" applyBorder="1" applyAlignment="1"/>
    <xf numFmtId="41" fontId="13" fillId="5" borderId="16" xfId="0" applyNumberFormat="1" applyFont="1" applyFill="1" applyBorder="1" applyAlignment="1">
      <alignment horizontal="right"/>
    </xf>
    <xf numFmtId="0" fontId="3" fillId="8" borderId="19" xfId="0" applyFont="1" applyFill="1" applyBorder="1" applyAlignment="1"/>
    <xf numFmtId="3" fontId="3" fillId="8" borderId="19" xfId="0" applyNumberFormat="1" applyFont="1" applyFill="1" applyBorder="1" applyAlignment="1"/>
    <xf numFmtId="165" fontId="8" fillId="8" borderId="19" xfId="0" applyNumberFormat="1" applyFont="1" applyFill="1" applyBorder="1" applyAlignment="1">
      <alignment horizontal="right"/>
    </xf>
    <xf numFmtId="165" fontId="8" fillId="8" borderId="17" xfId="0" applyNumberFormat="1" applyFont="1" applyFill="1" applyBorder="1" applyAlignment="1">
      <alignment horizontal="right"/>
    </xf>
    <xf numFmtId="5" fontId="3" fillId="8" borderId="19" xfId="0" applyNumberFormat="1" applyFont="1" applyFill="1" applyBorder="1" applyAlignment="1"/>
    <xf numFmtId="165" fontId="8" fillId="8" borderId="16" xfId="0" applyNumberFormat="1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0" fontId="3" fillId="7" borderId="0" xfId="0" applyFont="1" applyFill="1" applyAlignment="1"/>
    <xf numFmtId="41" fontId="3" fillId="7" borderId="0" xfId="0" applyNumberFormat="1" applyFont="1" applyFill="1" applyAlignment="1"/>
    <xf numFmtId="3" fontId="3" fillId="7" borderId="7" xfId="0" applyNumberFormat="1" applyFont="1" applyFill="1" applyBorder="1" applyAlignment="1"/>
    <xf numFmtId="42" fontId="3" fillId="9" borderId="0" xfId="0" applyNumberFormat="1" applyFont="1" applyFill="1" applyAlignment="1"/>
    <xf numFmtId="42" fontId="3" fillId="9" borderId="7" xfId="0" applyNumberFormat="1" applyFont="1" applyFill="1" applyBorder="1" applyAlignment="1"/>
    <xf numFmtId="41" fontId="3" fillId="7" borderId="7" xfId="0" applyNumberFormat="1" applyFont="1" applyFill="1" applyBorder="1" applyAlignment="1"/>
    <xf numFmtId="0" fontId="9" fillId="2" borderId="15" xfId="0" applyFont="1" applyFill="1" applyBorder="1" applyAlignment="1">
      <alignment horizontal="right"/>
    </xf>
    <xf numFmtId="0" fontId="3" fillId="0" borderId="16" xfId="0" applyFont="1" applyBorder="1" applyAlignment="1"/>
    <xf numFmtId="41" fontId="3" fillId="7" borderId="19" xfId="0" applyNumberFormat="1" applyFont="1" applyFill="1" applyBorder="1" applyAlignment="1"/>
    <xf numFmtId="3" fontId="3" fillId="7" borderId="16" xfId="0" applyNumberFormat="1" applyFont="1" applyFill="1" applyBorder="1" applyAlignment="1"/>
    <xf numFmtId="42" fontId="3" fillId="9" borderId="19" xfId="0" applyNumberFormat="1" applyFont="1" applyFill="1" applyBorder="1" applyAlignment="1"/>
    <xf numFmtId="42" fontId="3" fillId="9" borderId="16" xfId="0" applyNumberFormat="1" applyFont="1" applyFill="1" applyBorder="1" applyAlignment="1"/>
    <xf numFmtId="41" fontId="3" fillId="7" borderId="16" xfId="0" applyNumberFormat="1" applyFont="1" applyFill="1" applyBorder="1" applyAlignment="1"/>
    <xf numFmtId="0" fontId="3" fillId="10" borderId="19" xfId="0" applyFont="1" applyFill="1" applyBorder="1" applyAlignment="1"/>
    <xf numFmtId="42" fontId="3" fillId="10" borderId="19" xfId="0" applyNumberFormat="1" applyFont="1" applyFill="1" applyBorder="1" applyAlignment="1"/>
    <xf numFmtId="3" fontId="3" fillId="10" borderId="19" xfId="0" applyNumberFormat="1" applyFont="1" applyFill="1" applyBorder="1" applyAlignment="1"/>
    <xf numFmtId="5" fontId="3" fillId="10" borderId="19" xfId="0" applyNumberFormat="1" applyFont="1" applyFill="1" applyBorder="1" applyAlignment="1"/>
    <xf numFmtId="10" fontId="3" fillId="10" borderId="19" xfId="0" applyNumberFormat="1" applyFont="1" applyFill="1" applyBorder="1" applyAlignment="1"/>
    <xf numFmtId="10" fontId="3" fillId="10" borderId="16" xfId="0" applyNumberFormat="1" applyFont="1" applyFill="1" applyBorder="1" applyAlignment="1"/>
    <xf numFmtId="41" fontId="8" fillId="10" borderId="17" xfId="0" applyNumberFormat="1" applyFont="1" applyFill="1" applyBorder="1" applyAlignment="1">
      <alignment horizontal="right"/>
    </xf>
    <xf numFmtId="0" fontId="3" fillId="7" borderId="7" xfId="0" applyFont="1" applyFill="1" applyBorder="1" applyAlignment="1"/>
    <xf numFmtId="5" fontId="3" fillId="9" borderId="0" xfId="0" applyNumberFormat="1" applyFont="1" applyFill="1" applyAlignment="1"/>
    <xf numFmtId="5" fontId="3" fillId="9" borderId="7" xfId="0" applyNumberFormat="1" applyFont="1" applyFill="1" applyBorder="1" applyAlignment="1"/>
    <xf numFmtId="0" fontId="9" fillId="5" borderId="16" xfId="0" applyFont="1" applyFill="1" applyBorder="1" applyAlignment="1"/>
    <xf numFmtId="0" fontId="3" fillId="7" borderId="16" xfId="0" applyFont="1" applyFill="1" applyBorder="1" applyAlignment="1"/>
    <xf numFmtId="5" fontId="3" fillId="9" borderId="19" xfId="0" applyNumberFormat="1" applyFont="1" applyFill="1" applyBorder="1" applyAlignment="1"/>
    <xf numFmtId="5" fontId="3" fillId="9" borderId="16" xfId="0" applyNumberFormat="1" applyFont="1" applyFill="1" applyBorder="1" applyAlignment="1"/>
    <xf numFmtId="0" fontId="3" fillId="11" borderId="19" xfId="0" applyFont="1" applyFill="1" applyBorder="1" applyAlignment="1"/>
    <xf numFmtId="42" fontId="3" fillId="11" borderId="19" xfId="0" applyNumberFormat="1" applyFont="1" applyFill="1" applyBorder="1" applyAlignment="1"/>
    <xf numFmtId="3" fontId="3" fillId="11" borderId="19" xfId="0" applyNumberFormat="1" applyFont="1" applyFill="1" applyBorder="1" applyAlignment="1"/>
    <xf numFmtId="5" fontId="3" fillId="11" borderId="19" xfId="0" applyNumberFormat="1" applyFont="1" applyFill="1" applyBorder="1" applyAlignment="1"/>
    <xf numFmtId="10" fontId="3" fillId="11" borderId="19" xfId="0" applyNumberFormat="1" applyFont="1" applyFill="1" applyBorder="1" applyAlignment="1"/>
    <xf numFmtId="10" fontId="3" fillId="11" borderId="19" xfId="0" applyNumberFormat="1" applyFont="1" applyFill="1" applyBorder="1" applyAlignment="1"/>
    <xf numFmtId="10" fontId="3" fillId="11" borderId="16" xfId="0" applyNumberFormat="1" applyFont="1" applyFill="1" applyBorder="1" applyAlignment="1"/>
    <xf numFmtId="41" fontId="8" fillId="11" borderId="17" xfId="0" applyNumberFormat="1" applyFont="1" applyFill="1" applyBorder="1" applyAlignment="1">
      <alignment horizontal="right"/>
    </xf>
    <xf numFmtId="0" fontId="3" fillId="12" borderId="19" xfId="0" applyFont="1" applyFill="1" applyBorder="1" applyAlignment="1"/>
    <xf numFmtId="42" fontId="3" fillId="12" borderId="19" xfId="0" applyNumberFormat="1" applyFont="1" applyFill="1" applyBorder="1" applyAlignment="1"/>
    <xf numFmtId="3" fontId="3" fillId="12" borderId="19" xfId="0" applyNumberFormat="1" applyFont="1" applyFill="1" applyBorder="1" applyAlignment="1"/>
    <xf numFmtId="5" fontId="3" fillId="12" borderId="19" xfId="0" applyNumberFormat="1" applyFont="1" applyFill="1" applyBorder="1" applyAlignment="1"/>
    <xf numFmtId="10" fontId="3" fillId="12" borderId="19" xfId="0" applyNumberFormat="1" applyFont="1" applyFill="1" applyBorder="1" applyAlignment="1"/>
    <xf numFmtId="10" fontId="3" fillId="12" borderId="16" xfId="0" applyNumberFormat="1" applyFont="1" applyFill="1" applyBorder="1" applyAlignment="1"/>
    <xf numFmtId="41" fontId="8" fillId="12" borderId="17" xfId="0" applyNumberFormat="1" applyFont="1" applyFill="1" applyBorder="1" applyAlignment="1">
      <alignment horizontal="right"/>
    </xf>
    <xf numFmtId="0" fontId="3" fillId="5" borderId="12" xfId="0" quotePrefix="1" applyFont="1" applyFill="1" applyBorder="1" applyAlignment="1"/>
    <xf numFmtId="0" fontId="9" fillId="5" borderId="12" xfId="0" quotePrefix="1" applyFont="1" applyFill="1" applyBorder="1" applyAlignment="1"/>
    <xf numFmtId="0" fontId="9" fillId="5" borderId="6" xfId="0" applyFont="1" applyFill="1" applyBorder="1" applyAlignment="1"/>
    <xf numFmtId="0" fontId="3" fillId="5" borderId="6" xfId="0" applyFont="1" applyFill="1" applyBorder="1" applyAlignment="1"/>
    <xf numFmtId="0" fontId="3" fillId="2" borderId="26" xfId="0" applyFont="1" applyFill="1" applyBorder="1" applyAlignment="1"/>
    <xf numFmtId="0" fontId="9" fillId="13" borderId="27" xfId="0" applyFont="1" applyFill="1" applyBorder="1" applyAlignment="1"/>
    <xf numFmtId="2" fontId="9" fillId="13" borderId="24" xfId="0" applyNumberFormat="1" applyFont="1" applyFill="1" applyBorder="1" applyAlignment="1">
      <alignment horizontal="right"/>
    </xf>
    <xf numFmtId="0" fontId="3" fillId="13" borderId="24" xfId="0" applyFont="1" applyFill="1" applyBorder="1" applyAlignment="1"/>
    <xf numFmtId="2" fontId="9" fillId="13" borderId="24" xfId="0" applyNumberFormat="1" applyFont="1" applyFill="1" applyBorder="1" applyAlignment="1"/>
    <xf numFmtId="41" fontId="3" fillId="13" borderId="24" xfId="0" applyNumberFormat="1" applyFont="1" applyFill="1" applyBorder="1" applyAlignment="1"/>
    <xf numFmtId="3" fontId="3" fillId="13" borderId="24" xfId="0" applyNumberFormat="1" applyFont="1" applyFill="1" applyBorder="1" applyAlignment="1"/>
    <xf numFmtId="41" fontId="3" fillId="7" borderId="21" xfId="0" applyNumberFormat="1" applyFont="1" applyFill="1" applyBorder="1" applyAlignment="1"/>
    <xf numFmtId="5" fontId="3" fillId="4" borderId="9" xfId="0" applyNumberFormat="1" applyFont="1" applyFill="1" applyBorder="1" applyAlignment="1"/>
    <xf numFmtId="0" fontId="3" fillId="2" borderId="30" xfId="0" applyFont="1" applyFill="1" applyBorder="1" applyAlignment="1"/>
    <xf numFmtId="0" fontId="9" fillId="13" borderId="16" xfId="0" applyFont="1" applyFill="1" applyBorder="1" applyAlignment="1"/>
    <xf numFmtId="0" fontId="3" fillId="13" borderId="19" xfId="0" applyFont="1" applyFill="1" applyBorder="1" applyAlignment="1"/>
    <xf numFmtId="41" fontId="3" fillId="13" borderId="19" xfId="0" applyNumberFormat="1" applyFont="1" applyFill="1" applyBorder="1" applyAlignment="1"/>
    <xf numFmtId="3" fontId="3" fillId="13" borderId="19" xfId="0" applyNumberFormat="1" applyFont="1" applyFill="1" applyBorder="1" applyAlignment="1"/>
    <xf numFmtId="41" fontId="3" fillId="7" borderId="17" xfId="0" applyNumberFormat="1" applyFont="1" applyFill="1" applyBorder="1" applyAlignment="1"/>
    <xf numFmtId="5" fontId="3" fillId="4" borderId="17" xfId="0" applyNumberFormat="1" applyFont="1" applyFill="1" applyBorder="1" applyAlignment="1"/>
    <xf numFmtId="0" fontId="3" fillId="14" borderId="19" xfId="0" applyFont="1" applyFill="1" applyBorder="1" applyAlignment="1"/>
    <xf numFmtId="42" fontId="3" fillId="14" borderId="19" xfId="0" applyNumberFormat="1" applyFont="1" applyFill="1" applyBorder="1" applyAlignment="1"/>
    <xf numFmtId="3" fontId="3" fillId="14" borderId="19" xfId="0" applyNumberFormat="1" applyFont="1" applyFill="1" applyBorder="1" applyAlignment="1"/>
    <xf numFmtId="5" fontId="3" fillId="14" borderId="19" xfId="0" applyNumberFormat="1" applyFont="1" applyFill="1" applyBorder="1" applyAlignment="1"/>
    <xf numFmtId="10" fontId="3" fillId="14" borderId="19" xfId="0" applyNumberFormat="1" applyFont="1" applyFill="1" applyBorder="1" applyAlignment="1"/>
    <xf numFmtId="10" fontId="3" fillId="14" borderId="16" xfId="0" applyNumberFormat="1" applyFont="1" applyFill="1" applyBorder="1" applyAlignment="1"/>
    <xf numFmtId="41" fontId="8" fillId="14" borderId="17" xfId="0" applyNumberFormat="1" applyFont="1" applyFill="1" applyBorder="1" applyAlignment="1">
      <alignment horizontal="right"/>
    </xf>
    <xf numFmtId="0" fontId="3" fillId="5" borderId="6" xfId="0" applyFont="1" applyFill="1" applyBorder="1" applyAlignment="1"/>
    <xf numFmtId="41" fontId="9" fillId="5" borderId="12" xfId="0" applyNumberFormat="1" applyFont="1" applyFill="1" applyBorder="1" applyAlignment="1">
      <alignment horizontal="center"/>
    </xf>
    <xf numFmtId="41" fontId="9" fillId="5" borderId="12" xfId="0" applyNumberFormat="1" applyFont="1" applyFill="1" applyBorder="1" applyAlignment="1">
      <alignment horizontal="center"/>
    </xf>
    <xf numFmtId="41" fontId="17" fillId="9" borderId="12" xfId="0" applyNumberFormat="1" applyFont="1" applyFill="1" applyBorder="1" applyAlignment="1">
      <alignment horizontal="right"/>
    </xf>
    <xf numFmtId="41" fontId="17" fillId="15" borderId="12" xfId="0" applyNumberFormat="1" applyFont="1" applyFill="1" applyBorder="1" applyAlignment="1">
      <alignment horizontal="right"/>
    </xf>
    <xf numFmtId="41" fontId="17" fillId="9" borderId="12" xfId="0" applyNumberFormat="1" applyFont="1" applyFill="1" applyBorder="1" applyAlignment="1">
      <alignment horizontal="center"/>
    </xf>
    <xf numFmtId="41" fontId="9" fillId="5" borderId="6" xfId="0" applyNumberFormat="1" applyFont="1" applyFill="1" applyBorder="1" applyAlignment="1">
      <alignment horizontal="center"/>
    </xf>
    <xf numFmtId="41" fontId="17" fillId="9" borderId="6" xfId="0" applyNumberFormat="1" applyFont="1" applyFill="1" applyBorder="1" applyAlignment="1">
      <alignment horizontal="right"/>
    </xf>
    <xf numFmtId="41" fontId="9" fillId="5" borderId="6" xfId="0" applyNumberFormat="1" applyFont="1" applyFill="1" applyBorder="1" applyAlignment="1">
      <alignment horizontal="center"/>
    </xf>
    <xf numFmtId="41" fontId="17" fillId="9" borderId="6" xfId="0" applyNumberFormat="1" applyFont="1" applyFill="1" applyBorder="1" applyAlignment="1">
      <alignment horizontal="center"/>
    </xf>
    <xf numFmtId="0" fontId="9" fillId="2" borderId="11" xfId="0" applyFont="1" applyFill="1" applyBorder="1" applyAlignment="1">
      <alignment horizontal="right"/>
    </xf>
    <xf numFmtId="0" fontId="9" fillId="2" borderId="15" xfId="0" applyFont="1" applyFill="1" applyBorder="1" applyAlignment="1">
      <alignment horizontal="right"/>
    </xf>
    <xf numFmtId="0" fontId="3" fillId="5" borderId="16" xfId="0" applyFont="1" applyFill="1" applyBorder="1" applyAlignment="1"/>
    <xf numFmtId="41" fontId="9" fillId="5" borderId="16" xfId="0" applyNumberFormat="1" applyFont="1" applyFill="1" applyBorder="1" applyAlignment="1">
      <alignment horizontal="center"/>
    </xf>
    <xf numFmtId="41" fontId="17" fillId="9" borderId="16" xfId="0" applyNumberFormat="1" applyFont="1" applyFill="1" applyBorder="1" applyAlignment="1">
      <alignment horizontal="right"/>
    </xf>
    <xf numFmtId="41" fontId="9" fillId="5" borderId="16" xfId="0" applyNumberFormat="1" applyFont="1" applyFill="1" applyBorder="1" applyAlignment="1">
      <alignment horizontal="center"/>
    </xf>
    <xf numFmtId="41" fontId="17" fillId="9" borderId="16" xfId="0" applyNumberFormat="1" applyFont="1" applyFill="1" applyBorder="1" applyAlignment="1">
      <alignment horizontal="center"/>
    </xf>
    <xf numFmtId="0" fontId="3" fillId="16" borderId="19" xfId="0" applyFont="1" applyFill="1" applyBorder="1" applyAlignment="1"/>
    <xf numFmtId="42" fontId="3" fillId="16" borderId="19" xfId="0" applyNumberFormat="1" applyFont="1" applyFill="1" applyBorder="1" applyAlignment="1"/>
    <xf numFmtId="3" fontId="3" fillId="16" borderId="19" xfId="0" applyNumberFormat="1" applyFont="1" applyFill="1" applyBorder="1" applyAlignment="1"/>
    <xf numFmtId="5" fontId="3" fillId="16" borderId="19" xfId="0" applyNumberFormat="1" applyFont="1" applyFill="1" applyBorder="1" applyAlignment="1"/>
    <xf numFmtId="10" fontId="3" fillId="16" borderId="19" xfId="0" applyNumberFormat="1" applyFont="1" applyFill="1" applyBorder="1" applyAlignment="1"/>
    <xf numFmtId="0" fontId="3" fillId="16" borderId="19" xfId="0" applyFont="1" applyFill="1" applyBorder="1" applyAlignment="1"/>
    <xf numFmtId="41" fontId="8" fillId="16" borderId="17" xfId="0" applyNumberFormat="1" applyFont="1" applyFill="1" applyBorder="1" applyAlignment="1">
      <alignment horizontal="right"/>
    </xf>
    <xf numFmtId="0" fontId="3" fillId="7" borderId="31" xfId="0" applyFont="1" applyFill="1" applyBorder="1" applyAlignment="1"/>
    <xf numFmtId="0" fontId="13" fillId="7" borderId="32" xfId="0" applyFont="1" applyFill="1" applyBorder="1" applyAlignment="1">
      <alignment horizontal="right"/>
    </xf>
    <xf numFmtId="0" fontId="3" fillId="7" borderId="12" xfId="0" applyFont="1" applyFill="1" applyBorder="1" applyAlignment="1"/>
    <xf numFmtId="0" fontId="3" fillId="7" borderId="22" xfId="0" applyFont="1" applyFill="1" applyBorder="1" applyAlignment="1"/>
    <xf numFmtId="165" fontId="3" fillId="7" borderId="22" xfId="0" applyNumberFormat="1" applyFont="1" applyFill="1" applyBorder="1" applyAlignment="1"/>
    <xf numFmtId="3" fontId="3" fillId="7" borderId="22" xfId="0" applyNumberFormat="1" applyFont="1" applyFill="1" applyBorder="1" applyAlignment="1"/>
    <xf numFmtId="165" fontId="8" fillId="7" borderId="12" xfId="0" applyNumberFormat="1" applyFont="1" applyFill="1" applyBorder="1" applyAlignment="1">
      <alignment horizontal="right"/>
    </xf>
    <xf numFmtId="0" fontId="3" fillId="0" borderId="31" xfId="0" applyFont="1" applyBorder="1" applyAlignment="1"/>
    <xf numFmtId="0" fontId="12" fillId="0" borderId="32" xfId="0" applyFont="1" applyBorder="1" applyAlignment="1"/>
    <xf numFmtId="0" fontId="3" fillId="0" borderId="22" xfId="0" applyFont="1" applyBorder="1" applyAlignment="1"/>
    <xf numFmtId="0" fontId="19" fillId="5" borderId="32" xfId="0" applyFont="1" applyFill="1" applyBorder="1" applyAlignment="1"/>
    <xf numFmtId="165" fontId="3" fillId="5" borderId="22" xfId="0" applyNumberFormat="1" applyFont="1" applyFill="1" applyBorder="1" applyAlignment="1"/>
    <xf numFmtId="167" fontId="20" fillId="5" borderId="12" xfId="0" applyNumberFormat="1" applyFont="1" applyFill="1" applyBorder="1" applyAlignment="1">
      <alignment horizontal="center"/>
    </xf>
    <xf numFmtId="3" fontId="3" fillId="5" borderId="22" xfId="0" applyNumberFormat="1" applyFont="1" applyFill="1" applyBorder="1" applyAlignment="1"/>
    <xf numFmtId="165" fontId="8" fillId="5" borderId="12" xfId="0" applyNumberFormat="1" applyFont="1" applyFill="1" applyBorder="1" applyAlignment="1">
      <alignment horizontal="right"/>
    </xf>
    <xf numFmtId="165" fontId="18" fillId="5" borderId="12" xfId="0" applyNumberFormat="1" applyFont="1" applyFill="1" applyBorder="1" applyAlignment="1">
      <alignment horizontal="right"/>
    </xf>
    <xf numFmtId="165" fontId="13" fillId="7" borderId="12" xfId="0" applyNumberFormat="1" applyFont="1" applyFill="1" applyBorder="1" applyAlignment="1">
      <alignment horizontal="right"/>
    </xf>
    <xf numFmtId="0" fontId="3" fillId="0" borderId="33" xfId="0" applyFont="1" applyBorder="1" applyAlignment="1"/>
    <xf numFmtId="0" fontId="12" fillId="5" borderId="20" xfId="0" applyFont="1" applyFill="1" applyBorder="1" applyAlignment="1">
      <alignment horizontal="right"/>
    </xf>
    <xf numFmtId="167" fontId="3" fillId="5" borderId="16" xfId="0" applyNumberFormat="1" applyFont="1" applyFill="1" applyBorder="1" applyAlignment="1"/>
    <xf numFmtId="165" fontId="18" fillId="7" borderId="12" xfId="0" applyNumberFormat="1" applyFont="1" applyFill="1" applyBorder="1" applyAlignment="1">
      <alignment horizontal="right"/>
    </xf>
    <xf numFmtId="0" fontId="3" fillId="0" borderId="19" xfId="0" applyFont="1" applyBorder="1" applyAlignment="1"/>
    <xf numFmtId="165" fontId="3" fillId="5" borderId="19" xfId="0" applyNumberFormat="1" applyFont="1" applyFill="1" applyBorder="1" applyAlignment="1"/>
    <xf numFmtId="165" fontId="8" fillId="5" borderId="16" xfId="0" applyNumberFormat="1" applyFont="1" applyFill="1" applyBorder="1" applyAlignment="1">
      <alignment horizontal="right"/>
    </xf>
    <xf numFmtId="0" fontId="3" fillId="7" borderId="18" xfId="0" applyFont="1" applyFill="1" applyBorder="1" applyAlignment="1"/>
    <xf numFmtId="0" fontId="21" fillId="5" borderId="32" xfId="0" applyFont="1" applyFill="1" applyBorder="1" applyAlignment="1"/>
    <xf numFmtId="0" fontId="13" fillId="7" borderId="19" xfId="0" applyFont="1" applyFill="1" applyBorder="1" applyAlignment="1">
      <alignment horizontal="right"/>
    </xf>
    <xf numFmtId="167" fontId="20" fillId="5" borderId="12" xfId="0" applyNumberFormat="1" applyFont="1" applyFill="1" applyBorder="1" applyAlignment="1">
      <alignment horizontal="center"/>
    </xf>
    <xf numFmtId="165" fontId="3" fillId="7" borderId="19" xfId="0" applyNumberFormat="1" applyFont="1" applyFill="1" applyBorder="1" applyAlignment="1"/>
    <xf numFmtId="3" fontId="3" fillId="7" borderId="19" xfId="0" applyNumberFormat="1" applyFont="1" applyFill="1" applyBorder="1" applyAlignment="1"/>
    <xf numFmtId="165" fontId="8" fillId="7" borderId="16" xfId="0" applyNumberFormat="1" applyFont="1" applyFill="1" applyBorder="1" applyAlignment="1">
      <alignment horizontal="right"/>
    </xf>
    <xf numFmtId="0" fontId="3" fillId="5" borderId="34" xfId="0" applyFont="1" applyFill="1" applyBorder="1" applyAlignment="1"/>
    <xf numFmtId="0" fontId="3" fillId="5" borderId="35" xfId="0" applyFont="1" applyFill="1" applyBorder="1" applyAlignment="1"/>
    <xf numFmtId="0" fontId="3" fillId="5" borderId="35" xfId="0" applyFont="1" applyFill="1" applyBorder="1" applyAlignment="1"/>
    <xf numFmtId="0" fontId="12" fillId="5" borderId="20" xfId="0" applyFont="1" applyFill="1" applyBorder="1" applyAlignment="1">
      <alignment horizontal="right"/>
    </xf>
    <xf numFmtId="165" fontId="3" fillId="5" borderId="35" xfId="0" applyNumberFormat="1" applyFont="1" applyFill="1" applyBorder="1" applyAlignment="1"/>
    <xf numFmtId="4" fontId="3" fillId="5" borderId="35" xfId="0" applyNumberFormat="1" applyFont="1" applyFill="1" applyBorder="1" applyAlignment="1"/>
    <xf numFmtId="5" fontId="3" fillId="5" borderId="35" xfId="0" applyNumberFormat="1" applyFont="1" applyFill="1" applyBorder="1" applyAlignment="1"/>
    <xf numFmtId="0" fontId="3" fillId="5" borderId="0" xfId="0" applyFont="1" applyFill="1" applyAlignment="1"/>
    <xf numFmtId="0" fontId="3" fillId="5" borderId="0" xfId="0" applyFont="1" applyFill="1" applyAlignment="1"/>
    <xf numFmtId="165" fontId="3" fillId="5" borderId="0" xfId="0" applyNumberFormat="1" applyFont="1" applyFill="1" applyAlignment="1"/>
    <xf numFmtId="4" fontId="3" fillId="5" borderId="0" xfId="0" applyNumberFormat="1" applyFont="1" applyFill="1" applyAlignment="1"/>
    <xf numFmtId="5" fontId="3" fillId="5" borderId="0" xfId="0" applyNumberFormat="1" applyFont="1" applyFill="1" applyAlignment="1"/>
    <xf numFmtId="0" fontId="3" fillId="0" borderId="0" xfId="0" applyFont="1" applyAlignment="1"/>
    <xf numFmtId="4" fontId="3" fillId="0" borderId="0" xfId="0" applyNumberFormat="1" applyFont="1" applyAlignment="1"/>
    <xf numFmtId="0" fontId="9" fillId="0" borderId="0" xfId="0" applyFont="1"/>
    <xf numFmtId="4" fontId="9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5" fontId="6" fillId="5" borderId="7" xfId="0" applyNumberFormat="1" applyFont="1" applyFill="1" applyBorder="1" applyAlignment="1">
      <alignment horizontal="center" wrapText="1"/>
    </xf>
    <xf numFmtId="0" fontId="2" fillId="0" borderId="6" xfId="0" applyFont="1" applyBorder="1"/>
    <xf numFmtId="41" fontId="9" fillId="0" borderId="22" xfId="0" applyNumberFormat="1" applyFont="1" applyBorder="1" applyAlignment="1">
      <alignment horizontal="right"/>
    </xf>
    <xf numFmtId="0" fontId="2" fillId="0" borderId="12" xfId="0" applyFont="1" applyBorder="1"/>
    <xf numFmtId="41" fontId="9" fillId="0" borderId="19" xfId="0" applyNumberFormat="1" applyFont="1" applyBorder="1" applyAlignment="1">
      <alignment horizontal="right"/>
    </xf>
    <xf numFmtId="0" fontId="2" fillId="0" borderId="16" xfId="0" applyFont="1" applyBorder="1"/>
    <xf numFmtId="165" fontId="8" fillId="16" borderId="24" xfId="0" applyNumberFormat="1" applyFont="1" applyFill="1" applyBorder="1" applyAlignment="1">
      <alignment horizontal="center"/>
    </xf>
    <xf numFmtId="0" fontId="2" fillId="0" borderId="24" xfId="0" applyFont="1" applyBorder="1"/>
    <xf numFmtId="165" fontId="3" fillId="9" borderId="21" xfId="0" applyNumberFormat="1" applyFont="1" applyFill="1" applyBorder="1" applyAlignment="1"/>
    <xf numFmtId="0" fontId="2" fillId="0" borderId="21" xfId="0" applyFont="1" applyBorder="1"/>
    <xf numFmtId="0" fontId="2" fillId="0" borderId="10" xfId="0" applyFont="1" applyBorder="1"/>
    <xf numFmtId="0" fontId="3" fillId="9" borderId="21" xfId="0" applyFont="1" applyFill="1" applyBorder="1" applyAlignment="1"/>
    <xf numFmtId="165" fontId="8" fillId="5" borderId="19" xfId="0" applyNumberFormat="1" applyFont="1" applyFill="1" applyBorder="1" applyAlignment="1">
      <alignment horizontal="right"/>
    </xf>
    <xf numFmtId="0" fontId="2" fillId="0" borderId="19" xfId="0" applyFont="1" applyBorder="1"/>
    <xf numFmtId="0" fontId="2" fillId="0" borderId="17" xfId="0" applyFont="1" applyBorder="1"/>
    <xf numFmtId="165" fontId="8" fillId="7" borderId="19" xfId="0" applyNumberFormat="1" applyFont="1" applyFill="1" applyBorder="1" applyAlignment="1">
      <alignment horizontal="right"/>
    </xf>
    <xf numFmtId="165" fontId="18" fillId="7" borderId="22" xfId="0" applyNumberFormat="1" applyFont="1" applyFill="1" applyBorder="1" applyAlignment="1">
      <alignment horizontal="right"/>
    </xf>
    <xf numFmtId="0" fontId="2" fillId="0" borderId="22" xfId="0" applyFont="1" applyBorder="1"/>
    <xf numFmtId="0" fontId="2" fillId="0" borderId="13" xfId="0" applyFont="1" applyBorder="1"/>
    <xf numFmtId="165" fontId="18" fillId="5" borderId="22" xfId="0" applyNumberFormat="1" applyFont="1" applyFill="1" applyBorder="1" applyAlignment="1">
      <alignment horizontal="right"/>
    </xf>
    <xf numFmtId="165" fontId="8" fillId="5" borderId="22" xfId="0" applyNumberFormat="1" applyFont="1" applyFill="1" applyBorder="1" applyAlignment="1">
      <alignment horizontal="right"/>
    </xf>
    <xf numFmtId="165" fontId="13" fillId="7" borderId="22" xfId="0" applyNumberFormat="1" applyFont="1" applyFill="1" applyBorder="1" applyAlignment="1">
      <alignment horizontal="right"/>
    </xf>
    <xf numFmtId="41" fontId="3" fillId="0" borderId="22" xfId="0" applyNumberFormat="1" applyFont="1" applyBorder="1" applyAlignment="1">
      <alignment horizontal="right"/>
    </xf>
    <xf numFmtId="165" fontId="8" fillId="10" borderId="24" xfId="0" applyNumberFormat="1" applyFont="1" applyFill="1" applyBorder="1" applyAlignment="1">
      <alignment horizontal="center"/>
    </xf>
    <xf numFmtId="41" fontId="13" fillId="16" borderId="19" xfId="0" applyNumberFormat="1" applyFont="1" applyFill="1" applyBorder="1" applyAlignment="1">
      <alignment horizontal="right"/>
    </xf>
    <xf numFmtId="41" fontId="12" fillId="5" borderId="22" xfId="0" applyNumberFormat="1" applyFont="1" applyFill="1" applyBorder="1" applyAlignment="1">
      <alignment horizontal="right"/>
    </xf>
    <xf numFmtId="41" fontId="12" fillId="5" borderId="19" xfId="0" applyNumberFormat="1" applyFont="1" applyFill="1" applyBorder="1" applyAlignment="1">
      <alignment horizontal="right"/>
    </xf>
    <xf numFmtId="41" fontId="12" fillId="5" borderId="25" xfId="0" applyNumberFormat="1" applyFont="1" applyFill="1" applyBorder="1" applyAlignment="1">
      <alignment horizontal="right"/>
    </xf>
    <xf numFmtId="41" fontId="12" fillId="5" borderId="25" xfId="0" applyNumberFormat="1" applyFont="1" applyFill="1" applyBorder="1" applyAlignment="1">
      <alignment horizontal="center"/>
    </xf>
    <xf numFmtId="41" fontId="13" fillId="12" borderId="19" xfId="0" applyNumberFormat="1" applyFont="1" applyFill="1" applyBorder="1" applyAlignment="1">
      <alignment horizontal="right"/>
    </xf>
    <xf numFmtId="41" fontId="13" fillId="11" borderId="19" xfId="0" applyNumberFormat="1" applyFont="1" applyFill="1" applyBorder="1" applyAlignment="1">
      <alignment horizontal="right"/>
    </xf>
    <xf numFmtId="41" fontId="13" fillId="10" borderId="19" xfId="0" applyNumberFormat="1" applyFont="1" applyFill="1" applyBorder="1" applyAlignment="1">
      <alignment horizontal="right"/>
    </xf>
    <xf numFmtId="41" fontId="12" fillId="5" borderId="19" xfId="0" applyNumberFormat="1" applyFont="1" applyFill="1" applyBorder="1" applyAlignment="1">
      <alignment horizontal="center"/>
    </xf>
    <xf numFmtId="41" fontId="12" fillId="13" borderId="19" xfId="0" applyNumberFormat="1" applyFont="1" applyFill="1" applyBorder="1" applyAlignment="1">
      <alignment horizontal="right"/>
    </xf>
    <xf numFmtId="41" fontId="12" fillId="13" borderId="29" xfId="0" applyNumberFormat="1" applyFont="1" applyFill="1" applyBorder="1" applyAlignment="1">
      <alignment horizontal="right"/>
    </xf>
    <xf numFmtId="0" fontId="2" fillId="0" borderId="28" xfId="0" applyFont="1" applyBorder="1"/>
    <xf numFmtId="10" fontId="11" fillId="6" borderId="22" xfId="0" applyNumberFormat="1" applyFont="1" applyFill="1" applyBorder="1" applyAlignment="1">
      <alignment horizontal="center"/>
    </xf>
    <xf numFmtId="41" fontId="13" fillId="14" borderId="19" xfId="0" applyNumberFormat="1" applyFont="1" applyFill="1" applyBorder="1" applyAlignment="1">
      <alignment horizontal="right"/>
    </xf>
    <xf numFmtId="41" fontId="12" fillId="5" borderId="22" xfId="0" applyNumberFormat="1" applyFont="1" applyFill="1" applyBorder="1" applyAlignment="1">
      <alignment horizontal="center"/>
    </xf>
    <xf numFmtId="165" fontId="8" fillId="11" borderId="19" xfId="0" applyNumberFormat="1" applyFont="1" applyFill="1" applyBorder="1" applyAlignment="1">
      <alignment horizontal="center"/>
    </xf>
    <xf numFmtId="41" fontId="3" fillId="0" borderId="19" xfId="0" applyNumberFormat="1" applyFont="1" applyBorder="1" applyAlignment="1">
      <alignment horizontal="right"/>
    </xf>
    <xf numFmtId="41" fontId="3" fillId="13" borderId="19" xfId="0" applyNumberFormat="1" applyFont="1" applyFill="1" applyBorder="1" applyAlignment="1">
      <alignment horizontal="right"/>
    </xf>
    <xf numFmtId="41" fontId="3" fillId="13" borderId="29" xfId="0" applyNumberFormat="1" applyFont="1" applyFill="1" applyBorder="1" applyAlignment="1">
      <alignment horizontal="right"/>
    </xf>
    <xf numFmtId="165" fontId="8" fillId="12" borderId="19" xfId="0" applyNumberFormat="1" applyFont="1" applyFill="1" applyBorder="1" applyAlignment="1">
      <alignment horizontal="center"/>
    </xf>
    <xf numFmtId="165" fontId="8" fillId="14" borderId="24" xfId="0" applyNumberFormat="1" applyFont="1" applyFill="1" applyBorder="1" applyAlignment="1">
      <alignment horizontal="center"/>
    </xf>
    <xf numFmtId="0" fontId="13" fillId="5" borderId="18" xfId="0" applyFont="1" applyFill="1" applyBorder="1" applyAlignment="1"/>
    <xf numFmtId="0" fontId="8" fillId="16" borderId="18" xfId="0" applyFont="1" applyFill="1" applyBorder="1" applyAlignment="1"/>
    <xf numFmtId="0" fontId="8" fillId="14" borderId="18" xfId="0" applyFont="1" applyFill="1" applyBorder="1" applyAlignment="1"/>
    <xf numFmtId="0" fontId="5" fillId="5" borderId="5" xfId="0" applyFont="1" applyFill="1" applyBorder="1" applyAlignment="1"/>
    <xf numFmtId="5" fontId="6" fillId="6" borderId="7" xfId="0" applyNumberFormat="1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4" fontId="6" fillId="5" borderId="7" xfId="0" applyNumberFormat="1" applyFont="1" applyFill="1" applyBorder="1" applyAlignment="1">
      <alignment horizontal="center" wrapText="1"/>
    </xf>
    <xf numFmtId="0" fontId="8" fillId="10" borderId="18" xfId="0" applyFont="1" applyFill="1" applyBorder="1" applyAlignment="1"/>
    <xf numFmtId="0" fontId="13" fillId="8" borderId="18" xfId="0" applyFont="1" applyFill="1" applyBorder="1" applyAlignment="1"/>
    <xf numFmtId="0" fontId="8" fillId="11" borderId="18" xfId="0" applyFont="1" applyFill="1" applyBorder="1" applyAlignment="1"/>
    <xf numFmtId="0" fontId="8" fillId="12" borderId="18" xfId="0" applyFont="1" applyFill="1" applyBorder="1" applyAlignment="1"/>
    <xf numFmtId="41" fontId="3" fillId="0" borderId="25" xfId="0" applyNumberFormat="1" applyFont="1" applyBorder="1" applyAlignment="1">
      <alignment horizontal="right"/>
    </xf>
    <xf numFmtId="41" fontId="12" fillId="13" borderId="24" xfId="0" applyNumberFormat="1" applyFont="1" applyFill="1" applyBorder="1" applyAlignment="1">
      <alignment horizontal="right"/>
    </xf>
    <xf numFmtId="10" fontId="11" fillId="6" borderId="19" xfId="0" applyNumberFormat="1" applyFont="1" applyFill="1" applyBorder="1" applyAlignment="1">
      <alignment horizontal="center"/>
    </xf>
    <xf numFmtId="0" fontId="15" fillId="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0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34" sqref="I34"/>
    </sheetView>
  </sheetViews>
  <sheetFormatPr baseColWidth="10" defaultColWidth="14.5" defaultRowHeight="15" customHeight="1" x14ac:dyDescent="0.15"/>
  <cols>
    <col min="1" max="1" width="3.5" customWidth="1"/>
    <col min="2" max="2" width="22.5" customWidth="1"/>
    <col min="3" max="3" width="5.5" customWidth="1"/>
    <col min="4" max="5" width="8.83203125" customWidth="1"/>
    <col min="6" max="6" width="7.6640625" customWidth="1"/>
    <col min="7" max="7" width="9.33203125" customWidth="1"/>
    <col min="8" max="8" width="8.1640625" customWidth="1"/>
    <col min="9" max="9" width="8.6640625" customWidth="1"/>
    <col min="10" max="10" width="10.83203125" customWidth="1"/>
    <col min="11" max="11" width="1.5" customWidth="1"/>
    <col min="12" max="12" width="7.1640625" customWidth="1"/>
    <col min="13" max="13" width="9.5" customWidth="1"/>
    <col min="14" max="14" width="8.1640625" customWidth="1"/>
    <col min="15" max="15" width="8.6640625" customWidth="1"/>
    <col min="16" max="16" width="10.83203125" customWidth="1"/>
    <col min="17" max="17" width="1.5" customWidth="1"/>
    <col min="18" max="18" width="7.1640625" customWidth="1"/>
    <col min="19" max="19" width="9.6640625" customWidth="1"/>
    <col min="20" max="20" width="8.1640625" customWidth="1"/>
    <col min="21" max="21" width="8.6640625" customWidth="1"/>
    <col min="22" max="22" width="10.83203125" customWidth="1"/>
    <col min="23" max="23" width="1.5" customWidth="1"/>
    <col min="24" max="24" width="7.5" hidden="1" customWidth="1"/>
    <col min="25" max="25" width="9.5" hidden="1" customWidth="1"/>
    <col min="26" max="26" width="8.1640625" hidden="1" customWidth="1"/>
    <col min="27" max="27" width="8.6640625" hidden="1" customWidth="1"/>
    <col min="28" max="28" width="10.83203125" hidden="1" customWidth="1"/>
    <col min="29" max="29" width="1.5" hidden="1" customWidth="1"/>
    <col min="30" max="30" width="7" hidden="1" customWidth="1"/>
    <col min="31" max="31" width="9.33203125" hidden="1" customWidth="1"/>
    <col min="32" max="33" width="8.6640625" hidden="1" customWidth="1"/>
    <col min="34" max="34" width="10.83203125" hidden="1" customWidth="1"/>
    <col min="35" max="35" width="1.5" hidden="1" customWidth="1"/>
    <col min="36" max="36" width="7" hidden="1" customWidth="1"/>
    <col min="37" max="37" width="8.6640625" hidden="1" customWidth="1"/>
    <col min="38" max="38" width="8.1640625" hidden="1" customWidth="1"/>
    <col min="39" max="39" width="8.6640625" hidden="1" customWidth="1"/>
    <col min="40" max="40" width="10.83203125" hidden="1" customWidth="1"/>
    <col min="41" max="41" width="1.5" hidden="1" customWidth="1"/>
    <col min="42" max="42" width="7.6640625" hidden="1" customWidth="1"/>
    <col min="43" max="43" width="9.6640625" hidden="1" customWidth="1"/>
    <col min="44" max="44" width="8.1640625" hidden="1" customWidth="1"/>
    <col min="45" max="45" width="8.6640625" hidden="1" customWidth="1"/>
    <col min="46" max="46" width="10.83203125" hidden="1" customWidth="1"/>
    <col min="47" max="47" width="1.5" hidden="1" customWidth="1"/>
    <col min="48" max="48" width="7.5" hidden="1" customWidth="1"/>
    <col min="49" max="49" width="9.5" hidden="1" customWidth="1"/>
    <col min="50" max="50" width="8.1640625" hidden="1" customWidth="1"/>
    <col min="51" max="51" width="8.6640625" hidden="1" customWidth="1"/>
    <col min="52" max="52" width="10.83203125" hidden="1" customWidth="1"/>
    <col min="53" max="53" width="1.5" hidden="1" customWidth="1"/>
    <col min="54" max="54" width="7.1640625" hidden="1" customWidth="1"/>
    <col min="55" max="55" width="9.6640625" hidden="1" customWidth="1"/>
    <col min="56" max="56" width="8.1640625" hidden="1" customWidth="1"/>
    <col min="57" max="57" width="8.6640625" hidden="1" customWidth="1"/>
    <col min="58" max="58" width="10.83203125" hidden="1" customWidth="1"/>
    <col min="59" max="59" width="1.5" hidden="1" customWidth="1"/>
    <col min="60" max="60" width="7.5" hidden="1" customWidth="1"/>
    <col min="61" max="61" width="9.5" hidden="1" customWidth="1"/>
    <col min="62" max="62" width="8.1640625" hidden="1" customWidth="1"/>
    <col min="63" max="63" width="8.6640625" hidden="1" customWidth="1"/>
    <col min="64" max="64" width="10.83203125" hidden="1" customWidth="1"/>
    <col min="65" max="65" width="1.5" hidden="1" customWidth="1"/>
    <col min="66" max="66" width="10.1640625" customWidth="1"/>
    <col min="67" max="67" width="8.5" customWidth="1"/>
    <col min="68" max="68" width="10.1640625" customWidth="1"/>
  </cols>
  <sheetData>
    <row r="1" spans="1:68" ht="12.75" customHeight="1" x14ac:dyDescent="0.15">
      <c r="A1" s="4"/>
      <c r="B1" s="4"/>
      <c r="C1" s="4"/>
      <c r="D1" s="4"/>
      <c r="E1" s="4"/>
      <c r="F1" s="5"/>
      <c r="G1" s="240" t="s">
        <v>3</v>
      </c>
      <c r="H1" s="241"/>
      <c r="I1" s="241"/>
      <c r="J1" s="242"/>
      <c r="K1" s="6"/>
      <c r="L1" s="7"/>
      <c r="M1" s="240" t="s">
        <v>4</v>
      </c>
      <c r="N1" s="241"/>
      <c r="O1" s="241"/>
      <c r="P1" s="242"/>
      <c r="Q1" s="6"/>
      <c r="R1" s="7"/>
      <c r="S1" s="240" t="s">
        <v>5</v>
      </c>
      <c r="T1" s="241"/>
      <c r="U1" s="241"/>
      <c r="V1" s="242"/>
      <c r="W1" s="6"/>
      <c r="X1" s="7"/>
      <c r="Y1" s="240" t="s">
        <v>6</v>
      </c>
      <c r="Z1" s="241"/>
      <c r="AA1" s="241"/>
      <c r="AB1" s="242"/>
      <c r="AC1" s="6"/>
      <c r="AD1" s="7"/>
      <c r="AE1" s="240" t="s">
        <v>7</v>
      </c>
      <c r="AF1" s="241"/>
      <c r="AG1" s="241"/>
      <c r="AH1" s="242"/>
      <c r="AI1" s="6"/>
      <c r="AJ1" s="7"/>
      <c r="AK1" s="240" t="s">
        <v>8</v>
      </c>
      <c r="AL1" s="241"/>
      <c r="AM1" s="241"/>
      <c r="AN1" s="242"/>
      <c r="AO1" s="6"/>
      <c r="AP1" s="7"/>
      <c r="AQ1" s="240" t="s">
        <v>9</v>
      </c>
      <c r="AR1" s="241"/>
      <c r="AS1" s="241"/>
      <c r="AT1" s="242"/>
      <c r="AU1" s="6"/>
      <c r="AV1" s="7"/>
      <c r="AW1" s="240" t="s">
        <v>10</v>
      </c>
      <c r="AX1" s="241"/>
      <c r="AY1" s="241"/>
      <c r="AZ1" s="242"/>
      <c r="BA1" s="6"/>
      <c r="BB1" s="7"/>
      <c r="BC1" s="240" t="s">
        <v>11</v>
      </c>
      <c r="BD1" s="241"/>
      <c r="BE1" s="241"/>
      <c r="BF1" s="242"/>
      <c r="BG1" s="6"/>
      <c r="BH1" s="7"/>
      <c r="BI1" s="240" t="s">
        <v>12</v>
      </c>
      <c r="BJ1" s="241"/>
      <c r="BK1" s="241"/>
      <c r="BL1" s="242"/>
      <c r="BM1" s="8"/>
      <c r="BN1" s="240" t="s">
        <v>13</v>
      </c>
      <c r="BO1" s="241"/>
      <c r="BP1" s="242"/>
    </row>
    <row r="2" spans="1:68" ht="14.25" customHeight="1" x14ac:dyDescent="0.15">
      <c r="A2" s="291" t="s">
        <v>14</v>
      </c>
      <c r="B2" s="244"/>
      <c r="C2" s="292" t="s">
        <v>15</v>
      </c>
      <c r="D2" s="293" t="str">
        <f>HYPERLINK("https://research.ncsu.edu/sparcs/budgeting-guidelines/budgeting-fringe/","Fringe Rates")</f>
        <v>Fringe Rates</v>
      </c>
      <c r="E2" s="9"/>
      <c r="F2" s="294" t="s">
        <v>16</v>
      </c>
      <c r="G2" s="243" t="s">
        <v>17</v>
      </c>
      <c r="H2" s="10" t="s">
        <v>18</v>
      </c>
      <c r="I2" s="11" t="s">
        <v>19</v>
      </c>
      <c r="J2" s="11" t="s">
        <v>20</v>
      </c>
      <c r="K2" s="12"/>
      <c r="L2" s="9"/>
      <c r="M2" s="243" t="s">
        <v>17</v>
      </c>
      <c r="N2" s="10" t="s">
        <v>18</v>
      </c>
      <c r="O2" s="11" t="s">
        <v>19</v>
      </c>
      <c r="P2" s="11" t="s">
        <v>20</v>
      </c>
      <c r="Q2" s="12"/>
      <c r="R2" s="9"/>
      <c r="S2" s="243" t="s">
        <v>17</v>
      </c>
      <c r="T2" s="10" t="s">
        <v>18</v>
      </c>
      <c r="U2" s="11" t="s">
        <v>19</v>
      </c>
      <c r="V2" s="11" t="s">
        <v>20</v>
      </c>
      <c r="W2" s="12"/>
      <c r="X2" s="9"/>
      <c r="Y2" s="243" t="s">
        <v>17</v>
      </c>
      <c r="Z2" s="10" t="s">
        <v>18</v>
      </c>
      <c r="AA2" s="11" t="s">
        <v>19</v>
      </c>
      <c r="AB2" s="11" t="s">
        <v>20</v>
      </c>
      <c r="AC2" s="12"/>
      <c r="AD2" s="9"/>
      <c r="AE2" s="243" t="s">
        <v>17</v>
      </c>
      <c r="AF2" s="10" t="s">
        <v>18</v>
      </c>
      <c r="AG2" s="11" t="s">
        <v>19</v>
      </c>
      <c r="AH2" s="11" t="s">
        <v>20</v>
      </c>
      <c r="AI2" s="12"/>
      <c r="AJ2" s="9"/>
      <c r="AK2" s="243" t="s">
        <v>17</v>
      </c>
      <c r="AL2" s="10" t="s">
        <v>18</v>
      </c>
      <c r="AM2" s="11" t="s">
        <v>19</v>
      </c>
      <c r="AN2" s="11" t="s">
        <v>20</v>
      </c>
      <c r="AO2" s="12"/>
      <c r="AP2" s="9"/>
      <c r="AQ2" s="243" t="s">
        <v>17</v>
      </c>
      <c r="AR2" s="10" t="s">
        <v>18</v>
      </c>
      <c r="AS2" s="11" t="s">
        <v>19</v>
      </c>
      <c r="AT2" s="11" t="s">
        <v>20</v>
      </c>
      <c r="AU2" s="12"/>
      <c r="AV2" s="9"/>
      <c r="AW2" s="243" t="s">
        <v>17</v>
      </c>
      <c r="AX2" s="10" t="s">
        <v>18</v>
      </c>
      <c r="AY2" s="11" t="s">
        <v>19</v>
      </c>
      <c r="AZ2" s="11" t="s">
        <v>20</v>
      </c>
      <c r="BA2" s="12"/>
      <c r="BB2" s="9"/>
      <c r="BC2" s="243" t="s">
        <v>17</v>
      </c>
      <c r="BD2" s="10" t="s">
        <v>18</v>
      </c>
      <c r="BE2" s="11" t="s">
        <v>19</v>
      </c>
      <c r="BF2" s="11" t="s">
        <v>20</v>
      </c>
      <c r="BG2" s="12"/>
      <c r="BH2" s="9"/>
      <c r="BI2" s="243" t="s">
        <v>17</v>
      </c>
      <c r="BJ2" s="10" t="s">
        <v>18</v>
      </c>
      <c r="BK2" s="11" t="s">
        <v>19</v>
      </c>
      <c r="BL2" s="11" t="s">
        <v>20</v>
      </c>
      <c r="BM2" s="12"/>
      <c r="BN2" s="10" t="s">
        <v>18</v>
      </c>
      <c r="BO2" s="11" t="s">
        <v>19</v>
      </c>
      <c r="BP2" s="13" t="s">
        <v>21</v>
      </c>
    </row>
    <row r="3" spans="1:68" ht="18.75" customHeight="1" x14ac:dyDescent="0.15">
      <c r="A3" s="291" t="s">
        <v>22</v>
      </c>
      <c r="B3" s="244"/>
      <c r="C3" s="244"/>
      <c r="D3" s="244"/>
      <c r="E3" s="14" t="s">
        <v>1</v>
      </c>
      <c r="F3" s="244"/>
      <c r="G3" s="244"/>
      <c r="H3" s="15" t="s">
        <v>23</v>
      </c>
      <c r="I3" s="15" t="s">
        <v>21</v>
      </c>
      <c r="J3" s="15" t="s">
        <v>21</v>
      </c>
      <c r="K3" s="12"/>
      <c r="L3" s="14" t="s">
        <v>1</v>
      </c>
      <c r="M3" s="244"/>
      <c r="N3" s="15" t="s">
        <v>23</v>
      </c>
      <c r="O3" s="15" t="s">
        <v>21</v>
      </c>
      <c r="P3" s="15" t="s">
        <v>21</v>
      </c>
      <c r="Q3" s="12"/>
      <c r="R3" s="14" t="s">
        <v>1</v>
      </c>
      <c r="S3" s="244"/>
      <c r="T3" s="15" t="s">
        <v>23</v>
      </c>
      <c r="U3" s="15" t="s">
        <v>21</v>
      </c>
      <c r="V3" s="15" t="s">
        <v>21</v>
      </c>
      <c r="W3" s="12"/>
      <c r="X3" s="14" t="s">
        <v>1</v>
      </c>
      <c r="Y3" s="244"/>
      <c r="Z3" s="15" t="s">
        <v>23</v>
      </c>
      <c r="AA3" s="15" t="s">
        <v>21</v>
      </c>
      <c r="AB3" s="15" t="s">
        <v>21</v>
      </c>
      <c r="AC3" s="12"/>
      <c r="AD3" s="14" t="s">
        <v>1</v>
      </c>
      <c r="AE3" s="244"/>
      <c r="AF3" s="15" t="s">
        <v>23</v>
      </c>
      <c r="AG3" s="15" t="s">
        <v>21</v>
      </c>
      <c r="AH3" s="15" t="s">
        <v>21</v>
      </c>
      <c r="AI3" s="12"/>
      <c r="AJ3" s="14" t="s">
        <v>1</v>
      </c>
      <c r="AK3" s="244"/>
      <c r="AL3" s="15" t="s">
        <v>23</v>
      </c>
      <c r="AM3" s="15" t="s">
        <v>21</v>
      </c>
      <c r="AN3" s="15" t="s">
        <v>21</v>
      </c>
      <c r="AO3" s="12"/>
      <c r="AP3" s="14" t="s">
        <v>1</v>
      </c>
      <c r="AQ3" s="244"/>
      <c r="AR3" s="15" t="s">
        <v>23</v>
      </c>
      <c r="AS3" s="15" t="s">
        <v>21</v>
      </c>
      <c r="AT3" s="15" t="s">
        <v>21</v>
      </c>
      <c r="AU3" s="12"/>
      <c r="AV3" s="14" t="s">
        <v>1</v>
      </c>
      <c r="AW3" s="244"/>
      <c r="AX3" s="15" t="s">
        <v>23</v>
      </c>
      <c r="AY3" s="15" t="s">
        <v>21</v>
      </c>
      <c r="AZ3" s="15" t="s">
        <v>21</v>
      </c>
      <c r="BA3" s="12"/>
      <c r="BB3" s="14" t="s">
        <v>1</v>
      </c>
      <c r="BC3" s="244"/>
      <c r="BD3" s="15" t="s">
        <v>23</v>
      </c>
      <c r="BE3" s="15" t="s">
        <v>21</v>
      </c>
      <c r="BF3" s="15" t="s">
        <v>21</v>
      </c>
      <c r="BG3" s="12"/>
      <c r="BH3" s="14" t="s">
        <v>1</v>
      </c>
      <c r="BI3" s="244"/>
      <c r="BJ3" s="15" t="s">
        <v>23</v>
      </c>
      <c r="BK3" s="15" t="s">
        <v>21</v>
      </c>
      <c r="BL3" s="15" t="s">
        <v>21</v>
      </c>
      <c r="BM3" s="12"/>
      <c r="BN3" s="16"/>
      <c r="BO3" s="15" t="s">
        <v>21</v>
      </c>
      <c r="BP3" s="17" t="s">
        <v>18</v>
      </c>
    </row>
    <row r="4" spans="1:68" ht="12.75" customHeight="1" x14ac:dyDescent="0.15">
      <c r="A4" s="18"/>
      <c r="B4" s="19" t="s">
        <v>74</v>
      </c>
      <c r="C4" s="20">
        <v>1.03</v>
      </c>
      <c r="D4" s="21">
        <v>0.27460000000000001</v>
      </c>
      <c r="E4" s="23">
        <v>6104</v>
      </c>
      <c r="F4" s="25">
        <v>9</v>
      </c>
      <c r="G4" s="27">
        <v>0</v>
      </c>
      <c r="H4" s="29">
        <v>0</v>
      </c>
      <c r="I4" s="30">
        <f t="shared" ref="I4:I5" si="0">SUM((H4*D4)+(G4/F4)*(E4))</f>
        <v>0</v>
      </c>
      <c r="J4" s="30">
        <f t="shared" ref="J4:J18" si="1">SUM(H4:I4)</f>
        <v>0</v>
      </c>
      <c r="K4" s="12"/>
      <c r="L4" s="31">
        <f t="shared" ref="L4:L18" si="2">SUM(E4*C4)</f>
        <v>6287.12</v>
      </c>
      <c r="M4" s="38">
        <f t="shared" ref="M4:M18" si="3">SUM(G4)</f>
        <v>0</v>
      </c>
      <c r="N4" s="28">
        <f t="shared" ref="N4:N18" si="4">SUM(H4*C4)</f>
        <v>0</v>
      </c>
      <c r="O4" s="30">
        <f t="shared" ref="O4:O18" si="5">SUM((N4*D4)+(L4)*(M4/F4))</f>
        <v>0</v>
      </c>
      <c r="P4" s="30">
        <f t="shared" ref="P4:P18" si="6">SUM(N4:O4)</f>
        <v>0</v>
      </c>
      <c r="Q4" s="12"/>
      <c r="R4" s="31">
        <f t="shared" ref="R4:R18" si="7">SUM(L4*C4)</f>
        <v>6475.7336000000005</v>
      </c>
      <c r="S4" s="38">
        <f t="shared" ref="S4:S11" si="8">SUM(M4)</f>
        <v>0</v>
      </c>
      <c r="T4" s="28">
        <f t="shared" ref="T4:T18" si="9">SUM(N4*C4)</f>
        <v>0</v>
      </c>
      <c r="U4" s="30">
        <f t="shared" ref="U4:U18" si="10">SUM((T4*D4)+(R4)*(S4/F4))</f>
        <v>0</v>
      </c>
      <c r="V4" s="30">
        <f t="shared" ref="V4:V18" si="11">SUM(T4:U4)</f>
        <v>0</v>
      </c>
      <c r="W4" s="12"/>
      <c r="X4" s="23">
        <f t="shared" ref="X4:X18" si="12">R4*C4</f>
        <v>6670.0056080000004</v>
      </c>
      <c r="Y4" s="32">
        <v>0</v>
      </c>
      <c r="Z4" s="28">
        <v>0</v>
      </c>
      <c r="AA4" s="30">
        <f t="shared" ref="AA4:AA18" si="13">SUM((Z4*D4)+(X4)*(Y4/F4))</f>
        <v>0</v>
      </c>
      <c r="AB4" s="30">
        <f t="shared" ref="AB4:AB18" si="14">SUM(Z4:AA4)</f>
        <v>0</v>
      </c>
      <c r="AC4" s="12"/>
      <c r="AD4" s="23">
        <f t="shared" ref="AD4:AD18" si="15">X4*C4</f>
        <v>6870.1057762400005</v>
      </c>
      <c r="AE4" s="32">
        <f t="shared" ref="AE4:AE18" si="16">SUM(Y4)</f>
        <v>0</v>
      </c>
      <c r="AF4" s="28">
        <f t="shared" ref="AF4:AF18" si="17">SUM(Z4*C4)</f>
        <v>0</v>
      </c>
      <c r="AG4" s="30">
        <f t="shared" ref="AG4:AG18" si="18">SUM((AF4*D4)+(AD4)*(AE4/F4))</f>
        <v>0</v>
      </c>
      <c r="AH4" s="30">
        <f t="shared" ref="AH4:AH18" si="19">SUM(AF4:AG4)</f>
        <v>0</v>
      </c>
      <c r="AI4" s="12"/>
      <c r="AJ4" s="23">
        <f t="shared" ref="AJ4:AJ18" si="20">AD4*C4</f>
        <v>7076.2089495272003</v>
      </c>
      <c r="AK4" s="32">
        <f t="shared" ref="AK4:AK18" si="21">SUM(AE4)</f>
        <v>0</v>
      </c>
      <c r="AL4" s="28">
        <f t="shared" ref="AL4:AL18" si="22">SUM(AF4*C4)</f>
        <v>0</v>
      </c>
      <c r="AM4" s="30">
        <f t="shared" ref="AM4:AM18" si="23">SUM((AL4*D4)+(AJ4)*(AK4/F4))</f>
        <v>0</v>
      </c>
      <c r="AN4" s="33">
        <f t="shared" ref="AN4:AN18" si="24">SUM(AL4:AM4)</f>
        <v>0</v>
      </c>
      <c r="AO4" s="12"/>
      <c r="AP4" s="23">
        <f t="shared" ref="AP4:AP18" si="25">AJ4*C4</f>
        <v>7288.4952180130167</v>
      </c>
      <c r="AQ4" s="32">
        <f t="shared" ref="AQ4:AQ18" si="26">SUM(AK4)</f>
        <v>0</v>
      </c>
      <c r="AR4" s="28">
        <f t="shared" ref="AR4:AR18" si="27">SUM(AL4*C4)</f>
        <v>0</v>
      </c>
      <c r="AS4" s="30">
        <f t="shared" ref="AS4:AS18" si="28">SUM((AR4*D4)+(AP4)*(AQ4/F4))</f>
        <v>0</v>
      </c>
      <c r="AT4" s="30">
        <f t="shared" ref="AT4:AT18" si="29">SUM(AR4:AS4)</f>
        <v>0</v>
      </c>
      <c r="AU4" s="12"/>
      <c r="AV4" s="23">
        <f t="shared" ref="AV4:AV18" si="30">AP4*C4</f>
        <v>7507.1500745534076</v>
      </c>
      <c r="AW4" s="32">
        <f t="shared" ref="AW4:AW18" si="31">SUM(AQ4)</f>
        <v>0</v>
      </c>
      <c r="AX4" s="28">
        <f t="shared" ref="AX4:AX18" si="32">SUM(AR4*C4)</f>
        <v>0</v>
      </c>
      <c r="AY4" s="30">
        <f t="shared" ref="AY4:AY18" si="33">SUM((AX4*D4)+(AV4)*(AW4/F4))</f>
        <v>0</v>
      </c>
      <c r="AZ4" s="30">
        <f t="shared" ref="AZ4:AZ18" si="34">SUM(AX4:AY4)</f>
        <v>0</v>
      </c>
      <c r="BA4" s="12"/>
      <c r="BB4" s="23">
        <f t="shared" ref="BB4:BB18" si="35">AV4*C4</f>
        <v>7732.3645767900098</v>
      </c>
      <c r="BC4" s="32">
        <f t="shared" ref="BC4:BC18" si="36">SUM(AW4)</f>
        <v>0</v>
      </c>
      <c r="BD4" s="28">
        <f t="shared" ref="BD4:BD18" si="37">SUM(AX4*C4)</f>
        <v>0</v>
      </c>
      <c r="BE4" s="30">
        <f t="shared" ref="BE4:BE18" si="38">SUM((BD4*D4)+(BB4)*(BC4/F4))</f>
        <v>0</v>
      </c>
      <c r="BF4" s="30">
        <f t="shared" ref="BF4:BF18" si="39">SUM(BD4:BE4)</f>
        <v>0</v>
      </c>
      <c r="BG4" s="12"/>
      <c r="BH4" s="23">
        <f t="shared" ref="BH4:BH18" si="40">BB4*C4</f>
        <v>7964.3355140937101</v>
      </c>
      <c r="BI4" s="32">
        <f t="shared" ref="BI4:BI18" si="41">SUM(BC4)</f>
        <v>0</v>
      </c>
      <c r="BJ4" s="28">
        <f t="shared" ref="BJ4:BJ18" si="42">SUM(BD4*C4)</f>
        <v>0</v>
      </c>
      <c r="BK4" s="30">
        <f t="shared" ref="BK4:BK18" si="43">SUM((BJ4*D4)+(BH4)*(BI4/F4))</f>
        <v>0</v>
      </c>
      <c r="BL4" s="30">
        <f t="shared" ref="BL4:BL18" si="44">SUM(BJ4:BK4)</f>
        <v>0</v>
      </c>
      <c r="BM4" s="12"/>
      <c r="BN4" s="28">
        <f t="shared" ref="BN4:BN18" si="45">SUM(H4,N4,T4,Z4,AF4,AL4,AR4,AX4,BD4,BJ4)</f>
        <v>0</v>
      </c>
      <c r="BO4" s="28">
        <f t="shared" ref="BO4:BO18" si="46">SUM(I4,O4,U4,AA4,AG4,AM4,,AS4,AY4,BE4,BK4)</f>
        <v>0</v>
      </c>
      <c r="BP4" s="34">
        <f t="shared" ref="BP4:BP18" si="47">SUM(BN4:BO4)</f>
        <v>0</v>
      </c>
    </row>
    <row r="5" spans="1:68" ht="12.75" customHeight="1" x14ac:dyDescent="0.15">
      <c r="A5" s="18"/>
      <c r="B5" s="35" t="s">
        <v>75</v>
      </c>
      <c r="C5" s="36">
        <v>1.03</v>
      </c>
      <c r="D5" s="21">
        <v>0.27460000000000001</v>
      </c>
      <c r="E5" s="23">
        <v>6104</v>
      </c>
      <c r="F5" s="25">
        <v>9</v>
      </c>
      <c r="G5" s="27">
        <v>0</v>
      </c>
      <c r="H5" s="29">
        <v>0</v>
      </c>
      <c r="I5" s="30">
        <f t="shared" si="0"/>
        <v>0</v>
      </c>
      <c r="J5" s="30">
        <f t="shared" si="1"/>
        <v>0</v>
      </c>
      <c r="K5" s="12"/>
      <c r="L5" s="31">
        <f t="shared" si="2"/>
        <v>6287.12</v>
      </c>
      <c r="M5" s="38">
        <f t="shared" si="3"/>
        <v>0</v>
      </c>
      <c r="N5" s="28">
        <f t="shared" si="4"/>
        <v>0</v>
      </c>
      <c r="O5" s="30">
        <f t="shared" si="5"/>
        <v>0</v>
      </c>
      <c r="P5" s="30">
        <f t="shared" si="6"/>
        <v>0</v>
      </c>
      <c r="Q5" s="12"/>
      <c r="R5" s="31">
        <f t="shared" si="7"/>
        <v>6475.7336000000005</v>
      </c>
      <c r="S5" s="38">
        <f t="shared" si="8"/>
        <v>0</v>
      </c>
      <c r="T5" s="28">
        <f t="shared" si="9"/>
        <v>0</v>
      </c>
      <c r="U5" s="30">
        <f t="shared" si="10"/>
        <v>0</v>
      </c>
      <c r="V5" s="30">
        <f t="shared" si="11"/>
        <v>0</v>
      </c>
      <c r="W5" s="12"/>
      <c r="X5" s="23">
        <f t="shared" si="12"/>
        <v>6670.0056080000004</v>
      </c>
      <c r="Y5" s="32">
        <v>0</v>
      </c>
      <c r="Z5" s="28">
        <v>0</v>
      </c>
      <c r="AA5" s="30">
        <f t="shared" si="13"/>
        <v>0</v>
      </c>
      <c r="AB5" s="30">
        <f t="shared" si="14"/>
        <v>0</v>
      </c>
      <c r="AC5" s="12"/>
      <c r="AD5" s="23">
        <f t="shared" si="15"/>
        <v>6870.1057762400005</v>
      </c>
      <c r="AE5" s="32">
        <f t="shared" si="16"/>
        <v>0</v>
      </c>
      <c r="AF5" s="28">
        <f t="shared" si="17"/>
        <v>0</v>
      </c>
      <c r="AG5" s="30">
        <f t="shared" si="18"/>
        <v>0</v>
      </c>
      <c r="AH5" s="30">
        <f t="shared" si="19"/>
        <v>0</v>
      </c>
      <c r="AI5" s="12"/>
      <c r="AJ5" s="23">
        <f t="shared" si="20"/>
        <v>7076.2089495272003</v>
      </c>
      <c r="AK5" s="32">
        <f t="shared" si="21"/>
        <v>0</v>
      </c>
      <c r="AL5" s="28">
        <f t="shared" si="22"/>
        <v>0</v>
      </c>
      <c r="AM5" s="30">
        <f t="shared" si="23"/>
        <v>0</v>
      </c>
      <c r="AN5" s="33">
        <f t="shared" si="24"/>
        <v>0</v>
      </c>
      <c r="AO5" s="12"/>
      <c r="AP5" s="23">
        <f t="shared" si="25"/>
        <v>7288.4952180130167</v>
      </c>
      <c r="AQ5" s="32">
        <f t="shared" si="26"/>
        <v>0</v>
      </c>
      <c r="AR5" s="28">
        <f t="shared" si="27"/>
        <v>0</v>
      </c>
      <c r="AS5" s="30">
        <f t="shared" si="28"/>
        <v>0</v>
      </c>
      <c r="AT5" s="30">
        <f t="shared" si="29"/>
        <v>0</v>
      </c>
      <c r="AU5" s="12"/>
      <c r="AV5" s="23">
        <f t="shared" si="30"/>
        <v>7507.1500745534076</v>
      </c>
      <c r="AW5" s="32">
        <f t="shared" si="31"/>
        <v>0</v>
      </c>
      <c r="AX5" s="28">
        <f t="shared" si="32"/>
        <v>0</v>
      </c>
      <c r="AY5" s="30">
        <f t="shared" si="33"/>
        <v>0</v>
      </c>
      <c r="AZ5" s="30">
        <f t="shared" si="34"/>
        <v>0</v>
      </c>
      <c r="BA5" s="12"/>
      <c r="BB5" s="23">
        <f t="shared" si="35"/>
        <v>7732.3645767900098</v>
      </c>
      <c r="BC5" s="32">
        <f t="shared" si="36"/>
        <v>0</v>
      </c>
      <c r="BD5" s="28">
        <f t="shared" si="37"/>
        <v>0</v>
      </c>
      <c r="BE5" s="30">
        <f t="shared" si="38"/>
        <v>0</v>
      </c>
      <c r="BF5" s="30">
        <f t="shared" si="39"/>
        <v>0</v>
      </c>
      <c r="BG5" s="12"/>
      <c r="BH5" s="23">
        <f t="shared" si="40"/>
        <v>7964.3355140937101</v>
      </c>
      <c r="BI5" s="32">
        <f t="shared" si="41"/>
        <v>0</v>
      </c>
      <c r="BJ5" s="28">
        <f t="shared" si="42"/>
        <v>0</v>
      </c>
      <c r="BK5" s="30">
        <f t="shared" si="43"/>
        <v>0</v>
      </c>
      <c r="BL5" s="30">
        <f t="shared" si="44"/>
        <v>0</v>
      </c>
      <c r="BM5" s="12"/>
      <c r="BN5" s="28">
        <f t="shared" si="45"/>
        <v>0</v>
      </c>
      <c r="BO5" s="28">
        <f t="shared" si="46"/>
        <v>0</v>
      </c>
      <c r="BP5" s="34">
        <f t="shared" si="47"/>
        <v>0</v>
      </c>
    </row>
    <row r="6" spans="1:68" ht="12.75" customHeight="1" x14ac:dyDescent="0.15">
      <c r="A6" s="18"/>
      <c r="B6" s="35" t="s">
        <v>25</v>
      </c>
      <c r="C6" s="36">
        <v>1.03</v>
      </c>
      <c r="D6" s="21">
        <v>0.27460000000000001</v>
      </c>
      <c r="E6" s="23">
        <v>6104</v>
      </c>
      <c r="F6" s="25">
        <v>9</v>
      </c>
      <c r="G6" s="27">
        <v>0</v>
      </c>
      <c r="H6" s="29">
        <v>0</v>
      </c>
      <c r="I6" s="30">
        <f t="shared" ref="I6:I18" si="48">SUM((H6*D6)+(E6)*(G6/F6))</f>
        <v>0</v>
      </c>
      <c r="J6" s="30">
        <f t="shared" si="1"/>
        <v>0</v>
      </c>
      <c r="K6" s="12"/>
      <c r="L6" s="31">
        <f t="shared" si="2"/>
        <v>6287.12</v>
      </c>
      <c r="M6" s="38">
        <f t="shared" si="3"/>
        <v>0</v>
      </c>
      <c r="N6" s="28">
        <f t="shared" si="4"/>
        <v>0</v>
      </c>
      <c r="O6" s="30">
        <f t="shared" si="5"/>
        <v>0</v>
      </c>
      <c r="P6" s="30">
        <f t="shared" si="6"/>
        <v>0</v>
      </c>
      <c r="Q6" s="12"/>
      <c r="R6" s="31">
        <f t="shared" si="7"/>
        <v>6475.7336000000005</v>
      </c>
      <c r="S6" s="38">
        <f t="shared" si="8"/>
        <v>0</v>
      </c>
      <c r="T6" s="28">
        <f t="shared" si="9"/>
        <v>0</v>
      </c>
      <c r="U6" s="30">
        <f t="shared" si="10"/>
        <v>0</v>
      </c>
      <c r="V6" s="30">
        <f t="shared" si="11"/>
        <v>0</v>
      </c>
      <c r="W6" s="12"/>
      <c r="X6" s="23">
        <f t="shared" si="12"/>
        <v>6670.0056080000004</v>
      </c>
      <c r="Y6" s="32">
        <f t="shared" ref="Y6:Y18" si="49">SUM(S6)</f>
        <v>0</v>
      </c>
      <c r="Z6" s="28">
        <f t="shared" ref="Z6:Z18" si="50">SUM(T6*C6)</f>
        <v>0</v>
      </c>
      <c r="AA6" s="30">
        <f t="shared" si="13"/>
        <v>0</v>
      </c>
      <c r="AB6" s="30">
        <f t="shared" si="14"/>
        <v>0</v>
      </c>
      <c r="AC6" s="12"/>
      <c r="AD6" s="23">
        <f t="shared" si="15"/>
        <v>6870.1057762400005</v>
      </c>
      <c r="AE6" s="32">
        <f t="shared" si="16"/>
        <v>0</v>
      </c>
      <c r="AF6" s="28">
        <f t="shared" si="17"/>
        <v>0</v>
      </c>
      <c r="AG6" s="30">
        <f t="shared" si="18"/>
        <v>0</v>
      </c>
      <c r="AH6" s="30">
        <f t="shared" si="19"/>
        <v>0</v>
      </c>
      <c r="AI6" s="12"/>
      <c r="AJ6" s="23">
        <f t="shared" si="20"/>
        <v>7076.2089495272003</v>
      </c>
      <c r="AK6" s="32">
        <f t="shared" si="21"/>
        <v>0</v>
      </c>
      <c r="AL6" s="28">
        <f t="shared" si="22"/>
        <v>0</v>
      </c>
      <c r="AM6" s="30">
        <f t="shared" si="23"/>
        <v>0</v>
      </c>
      <c r="AN6" s="33">
        <f t="shared" si="24"/>
        <v>0</v>
      </c>
      <c r="AO6" s="12"/>
      <c r="AP6" s="23">
        <f t="shared" si="25"/>
        <v>7288.4952180130167</v>
      </c>
      <c r="AQ6" s="32">
        <f t="shared" si="26"/>
        <v>0</v>
      </c>
      <c r="AR6" s="28">
        <f t="shared" si="27"/>
        <v>0</v>
      </c>
      <c r="AS6" s="30">
        <f t="shared" si="28"/>
        <v>0</v>
      </c>
      <c r="AT6" s="30">
        <f t="shared" si="29"/>
        <v>0</v>
      </c>
      <c r="AU6" s="12"/>
      <c r="AV6" s="23">
        <f t="shared" si="30"/>
        <v>7507.1500745534076</v>
      </c>
      <c r="AW6" s="32">
        <f t="shared" si="31"/>
        <v>0</v>
      </c>
      <c r="AX6" s="28">
        <f t="shared" si="32"/>
        <v>0</v>
      </c>
      <c r="AY6" s="30">
        <f t="shared" si="33"/>
        <v>0</v>
      </c>
      <c r="AZ6" s="30">
        <f t="shared" si="34"/>
        <v>0</v>
      </c>
      <c r="BA6" s="12"/>
      <c r="BB6" s="23">
        <f t="shared" si="35"/>
        <v>7732.3645767900098</v>
      </c>
      <c r="BC6" s="32">
        <f t="shared" si="36"/>
        <v>0</v>
      </c>
      <c r="BD6" s="28">
        <f t="shared" si="37"/>
        <v>0</v>
      </c>
      <c r="BE6" s="30">
        <f t="shared" si="38"/>
        <v>0</v>
      </c>
      <c r="BF6" s="30">
        <f t="shared" si="39"/>
        <v>0</v>
      </c>
      <c r="BG6" s="12"/>
      <c r="BH6" s="23">
        <f t="shared" si="40"/>
        <v>7964.3355140937101</v>
      </c>
      <c r="BI6" s="32">
        <f t="shared" si="41"/>
        <v>0</v>
      </c>
      <c r="BJ6" s="28">
        <f t="shared" si="42"/>
        <v>0</v>
      </c>
      <c r="BK6" s="30">
        <f t="shared" si="43"/>
        <v>0</v>
      </c>
      <c r="BL6" s="30">
        <f t="shared" si="44"/>
        <v>0</v>
      </c>
      <c r="BM6" s="12"/>
      <c r="BN6" s="28">
        <f t="shared" si="45"/>
        <v>0</v>
      </c>
      <c r="BO6" s="28">
        <f t="shared" si="46"/>
        <v>0</v>
      </c>
      <c r="BP6" s="34">
        <f t="shared" si="47"/>
        <v>0</v>
      </c>
    </row>
    <row r="7" spans="1:68" ht="12.75" customHeight="1" x14ac:dyDescent="0.15">
      <c r="A7" s="18"/>
      <c r="B7" s="35" t="s">
        <v>25</v>
      </c>
      <c r="C7" s="36">
        <v>1.03</v>
      </c>
      <c r="D7" s="21">
        <v>0.27460000000000001</v>
      </c>
      <c r="E7" s="23">
        <v>6104</v>
      </c>
      <c r="F7" s="25">
        <v>9</v>
      </c>
      <c r="G7" s="27">
        <v>0</v>
      </c>
      <c r="H7" s="29">
        <v>0</v>
      </c>
      <c r="I7" s="30">
        <f t="shared" si="48"/>
        <v>0</v>
      </c>
      <c r="J7" s="30">
        <f t="shared" si="1"/>
        <v>0</v>
      </c>
      <c r="K7" s="12"/>
      <c r="L7" s="31">
        <f t="shared" si="2"/>
        <v>6287.12</v>
      </c>
      <c r="M7" s="32">
        <f t="shared" si="3"/>
        <v>0</v>
      </c>
      <c r="N7" s="28">
        <f t="shared" si="4"/>
        <v>0</v>
      </c>
      <c r="O7" s="30">
        <f t="shared" si="5"/>
        <v>0</v>
      </c>
      <c r="P7" s="30">
        <f t="shared" si="6"/>
        <v>0</v>
      </c>
      <c r="Q7" s="12"/>
      <c r="R7" s="31">
        <f t="shared" si="7"/>
        <v>6475.7336000000005</v>
      </c>
      <c r="S7" s="38">
        <f t="shared" si="8"/>
        <v>0</v>
      </c>
      <c r="T7" s="28">
        <f t="shared" si="9"/>
        <v>0</v>
      </c>
      <c r="U7" s="30">
        <f t="shared" si="10"/>
        <v>0</v>
      </c>
      <c r="V7" s="30">
        <f t="shared" si="11"/>
        <v>0</v>
      </c>
      <c r="W7" s="12"/>
      <c r="X7" s="23">
        <f t="shared" si="12"/>
        <v>6670.0056080000004</v>
      </c>
      <c r="Y7" s="32">
        <f t="shared" si="49"/>
        <v>0</v>
      </c>
      <c r="Z7" s="28">
        <f t="shared" si="50"/>
        <v>0</v>
      </c>
      <c r="AA7" s="30">
        <f t="shared" si="13"/>
        <v>0</v>
      </c>
      <c r="AB7" s="30">
        <f t="shared" si="14"/>
        <v>0</v>
      </c>
      <c r="AC7" s="12"/>
      <c r="AD7" s="23">
        <f t="shared" si="15"/>
        <v>6870.1057762400005</v>
      </c>
      <c r="AE7" s="32">
        <f t="shared" si="16"/>
        <v>0</v>
      </c>
      <c r="AF7" s="28">
        <f t="shared" si="17"/>
        <v>0</v>
      </c>
      <c r="AG7" s="30">
        <f t="shared" si="18"/>
        <v>0</v>
      </c>
      <c r="AH7" s="30">
        <f t="shared" si="19"/>
        <v>0</v>
      </c>
      <c r="AI7" s="12"/>
      <c r="AJ7" s="23">
        <f t="shared" si="20"/>
        <v>7076.2089495272003</v>
      </c>
      <c r="AK7" s="32">
        <f t="shared" si="21"/>
        <v>0</v>
      </c>
      <c r="AL7" s="28">
        <f t="shared" si="22"/>
        <v>0</v>
      </c>
      <c r="AM7" s="30">
        <f t="shared" si="23"/>
        <v>0</v>
      </c>
      <c r="AN7" s="33">
        <f t="shared" si="24"/>
        <v>0</v>
      </c>
      <c r="AO7" s="12"/>
      <c r="AP7" s="23">
        <f t="shared" si="25"/>
        <v>7288.4952180130167</v>
      </c>
      <c r="AQ7" s="32">
        <f t="shared" si="26"/>
        <v>0</v>
      </c>
      <c r="AR7" s="28">
        <f t="shared" si="27"/>
        <v>0</v>
      </c>
      <c r="AS7" s="30">
        <f t="shared" si="28"/>
        <v>0</v>
      </c>
      <c r="AT7" s="30">
        <f t="shared" si="29"/>
        <v>0</v>
      </c>
      <c r="AU7" s="12"/>
      <c r="AV7" s="23">
        <f t="shared" si="30"/>
        <v>7507.1500745534076</v>
      </c>
      <c r="AW7" s="32">
        <f t="shared" si="31"/>
        <v>0</v>
      </c>
      <c r="AX7" s="28">
        <f t="shared" si="32"/>
        <v>0</v>
      </c>
      <c r="AY7" s="30">
        <f t="shared" si="33"/>
        <v>0</v>
      </c>
      <c r="AZ7" s="30">
        <f t="shared" si="34"/>
        <v>0</v>
      </c>
      <c r="BA7" s="12"/>
      <c r="BB7" s="23">
        <f t="shared" si="35"/>
        <v>7732.3645767900098</v>
      </c>
      <c r="BC7" s="32">
        <f t="shared" si="36"/>
        <v>0</v>
      </c>
      <c r="BD7" s="28">
        <f t="shared" si="37"/>
        <v>0</v>
      </c>
      <c r="BE7" s="30">
        <f t="shared" si="38"/>
        <v>0</v>
      </c>
      <c r="BF7" s="30">
        <f t="shared" si="39"/>
        <v>0</v>
      </c>
      <c r="BG7" s="12"/>
      <c r="BH7" s="23">
        <f t="shared" si="40"/>
        <v>7964.3355140937101</v>
      </c>
      <c r="BI7" s="32">
        <f t="shared" si="41"/>
        <v>0</v>
      </c>
      <c r="BJ7" s="28">
        <f t="shared" si="42"/>
        <v>0</v>
      </c>
      <c r="BK7" s="30">
        <f t="shared" si="43"/>
        <v>0</v>
      </c>
      <c r="BL7" s="30">
        <f t="shared" si="44"/>
        <v>0</v>
      </c>
      <c r="BM7" s="12"/>
      <c r="BN7" s="28">
        <f t="shared" si="45"/>
        <v>0</v>
      </c>
      <c r="BO7" s="28">
        <f t="shared" si="46"/>
        <v>0</v>
      </c>
      <c r="BP7" s="34">
        <f t="shared" si="47"/>
        <v>0</v>
      </c>
    </row>
    <row r="8" spans="1:68" ht="12.75" customHeight="1" x14ac:dyDescent="0.15">
      <c r="A8" s="18"/>
      <c r="B8" s="19" t="s">
        <v>26</v>
      </c>
      <c r="C8" s="36">
        <v>1.03</v>
      </c>
      <c r="D8" s="21">
        <v>8.5999999999999993E-2</v>
      </c>
      <c r="E8" s="37">
        <v>2504</v>
      </c>
      <c r="F8" s="25">
        <v>12</v>
      </c>
      <c r="G8" s="27">
        <v>4.5</v>
      </c>
      <c r="H8" s="29">
        <f>+(1015.38*9.7)</f>
        <v>9849.1859999999997</v>
      </c>
      <c r="I8" s="30">
        <f t="shared" si="48"/>
        <v>1786.0299959999998</v>
      </c>
      <c r="J8" s="30">
        <f t="shared" si="1"/>
        <v>11635.215995999999</v>
      </c>
      <c r="K8" s="12"/>
      <c r="L8" s="31">
        <f t="shared" si="2"/>
        <v>2579.12</v>
      </c>
      <c r="M8" s="32">
        <v>0</v>
      </c>
      <c r="N8" s="28">
        <v>0</v>
      </c>
      <c r="O8" s="30">
        <f t="shared" si="5"/>
        <v>0</v>
      </c>
      <c r="P8" s="30">
        <f t="shared" si="6"/>
        <v>0</v>
      </c>
      <c r="Q8" s="12"/>
      <c r="R8" s="31">
        <f t="shared" si="7"/>
        <v>2656.4935999999998</v>
      </c>
      <c r="S8" s="32">
        <f t="shared" si="8"/>
        <v>0</v>
      </c>
      <c r="T8" s="28">
        <f t="shared" si="9"/>
        <v>0</v>
      </c>
      <c r="U8" s="30">
        <f t="shared" si="10"/>
        <v>0</v>
      </c>
      <c r="V8" s="30">
        <f t="shared" si="11"/>
        <v>0</v>
      </c>
      <c r="W8" s="12"/>
      <c r="X8" s="23">
        <f t="shared" si="12"/>
        <v>2736.188408</v>
      </c>
      <c r="Y8" s="32">
        <v>0</v>
      </c>
      <c r="Z8" s="28">
        <v>0</v>
      </c>
      <c r="AA8" s="30">
        <f t="shared" si="13"/>
        <v>0</v>
      </c>
      <c r="AB8" s="30">
        <f t="shared" si="14"/>
        <v>0</v>
      </c>
      <c r="AC8" s="12"/>
      <c r="AD8" s="23">
        <f t="shared" si="15"/>
        <v>2818.2740602399999</v>
      </c>
      <c r="AE8" s="32">
        <f t="shared" si="16"/>
        <v>0</v>
      </c>
      <c r="AF8" s="28">
        <f t="shared" si="17"/>
        <v>0</v>
      </c>
      <c r="AG8" s="30">
        <f t="shared" si="18"/>
        <v>0</v>
      </c>
      <c r="AH8" s="30">
        <f t="shared" si="19"/>
        <v>0</v>
      </c>
      <c r="AI8" s="12"/>
      <c r="AJ8" s="23">
        <f t="shared" si="20"/>
        <v>2902.8222820472001</v>
      </c>
      <c r="AK8" s="32">
        <f t="shared" si="21"/>
        <v>0</v>
      </c>
      <c r="AL8" s="28">
        <f t="shared" si="22"/>
        <v>0</v>
      </c>
      <c r="AM8" s="30">
        <f t="shared" si="23"/>
        <v>0</v>
      </c>
      <c r="AN8" s="33">
        <f t="shared" si="24"/>
        <v>0</v>
      </c>
      <c r="AO8" s="12"/>
      <c r="AP8" s="23">
        <f t="shared" si="25"/>
        <v>2989.9069505086163</v>
      </c>
      <c r="AQ8" s="32">
        <f t="shared" si="26"/>
        <v>0</v>
      </c>
      <c r="AR8" s="28">
        <f t="shared" si="27"/>
        <v>0</v>
      </c>
      <c r="AS8" s="30">
        <f t="shared" si="28"/>
        <v>0</v>
      </c>
      <c r="AT8" s="30">
        <f t="shared" si="29"/>
        <v>0</v>
      </c>
      <c r="AU8" s="12"/>
      <c r="AV8" s="23">
        <f t="shared" si="30"/>
        <v>3079.6041590238747</v>
      </c>
      <c r="AW8" s="32">
        <f t="shared" si="31"/>
        <v>0</v>
      </c>
      <c r="AX8" s="28">
        <f t="shared" si="32"/>
        <v>0</v>
      </c>
      <c r="AY8" s="30">
        <f t="shared" si="33"/>
        <v>0</v>
      </c>
      <c r="AZ8" s="30">
        <f t="shared" si="34"/>
        <v>0</v>
      </c>
      <c r="BA8" s="12"/>
      <c r="BB8" s="23">
        <f t="shared" si="35"/>
        <v>3171.992283794591</v>
      </c>
      <c r="BC8" s="32">
        <f t="shared" si="36"/>
        <v>0</v>
      </c>
      <c r="BD8" s="28">
        <f t="shared" si="37"/>
        <v>0</v>
      </c>
      <c r="BE8" s="30">
        <f t="shared" si="38"/>
        <v>0</v>
      </c>
      <c r="BF8" s="30">
        <f t="shared" si="39"/>
        <v>0</v>
      </c>
      <c r="BG8" s="12"/>
      <c r="BH8" s="23">
        <f t="shared" si="40"/>
        <v>3267.1520523084287</v>
      </c>
      <c r="BI8" s="32">
        <f t="shared" si="41"/>
        <v>0</v>
      </c>
      <c r="BJ8" s="28">
        <f t="shared" si="42"/>
        <v>0</v>
      </c>
      <c r="BK8" s="30">
        <f t="shared" si="43"/>
        <v>0</v>
      </c>
      <c r="BL8" s="30">
        <f t="shared" si="44"/>
        <v>0</v>
      </c>
      <c r="BM8" s="12"/>
      <c r="BN8" s="28">
        <f t="shared" si="45"/>
        <v>9849.1859999999997</v>
      </c>
      <c r="BO8" s="28">
        <f t="shared" si="46"/>
        <v>1786.0299959999998</v>
      </c>
      <c r="BP8" s="34">
        <f t="shared" si="47"/>
        <v>11635.215995999999</v>
      </c>
    </row>
    <row r="9" spans="1:68" ht="12.75" customHeight="1" x14ac:dyDescent="0.15">
      <c r="A9" s="18"/>
      <c r="B9" s="19" t="s">
        <v>27</v>
      </c>
      <c r="C9" s="36">
        <v>1.03</v>
      </c>
      <c r="D9" s="21">
        <v>8.5999999999999993E-2</v>
      </c>
      <c r="E9" s="37">
        <v>4118</v>
      </c>
      <c r="F9" s="24">
        <v>12</v>
      </c>
      <c r="G9" s="27">
        <v>3.36</v>
      </c>
      <c r="H9" s="29">
        <v>17402.41</v>
      </c>
      <c r="I9" s="30">
        <f t="shared" si="48"/>
        <v>2649.6472599999997</v>
      </c>
      <c r="J9" s="30">
        <f t="shared" si="1"/>
        <v>20052.057260000001</v>
      </c>
      <c r="K9" s="12"/>
      <c r="L9" s="31">
        <f t="shared" si="2"/>
        <v>4241.54</v>
      </c>
      <c r="M9" s="32">
        <v>0</v>
      </c>
      <c r="N9" s="28">
        <v>0</v>
      </c>
      <c r="O9" s="30">
        <f t="shared" si="5"/>
        <v>0</v>
      </c>
      <c r="P9" s="30">
        <f t="shared" si="6"/>
        <v>0</v>
      </c>
      <c r="Q9" s="12"/>
      <c r="R9" s="31">
        <f t="shared" si="7"/>
        <v>4368.7862000000005</v>
      </c>
      <c r="S9" s="32">
        <f t="shared" si="8"/>
        <v>0</v>
      </c>
      <c r="T9" s="28">
        <f t="shared" si="9"/>
        <v>0</v>
      </c>
      <c r="U9" s="30">
        <f t="shared" si="10"/>
        <v>0</v>
      </c>
      <c r="V9" s="30">
        <f t="shared" si="11"/>
        <v>0</v>
      </c>
      <c r="W9" s="12"/>
      <c r="X9" s="23">
        <f t="shared" si="12"/>
        <v>4499.8497860000007</v>
      </c>
      <c r="Y9" s="32">
        <f t="shared" si="49"/>
        <v>0</v>
      </c>
      <c r="Z9" s="28">
        <f t="shared" si="50"/>
        <v>0</v>
      </c>
      <c r="AA9" s="30">
        <f t="shared" si="13"/>
        <v>0</v>
      </c>
      <c r="AB9" s="30">
        <f t="shared" si="14"/>
        <v>0</v>
      </c>
      <c r="AC9" s="12"/>
      <c r="AD9" s="23">
        <f t="shared" si="15"/>
        <v>4634.8452795800013</v>
      </c>
      <c r="AE9" s="32">
        <f t="shared" si="16"/>
        <v>0</v>
      </c>
      <c r="AF9" s="28">
        <f t="shared" si="17"/>
        <v>0</v>
      </c>
      <c r="AG9" s="30">
        <f t="shared" si="18"/>
        <v>0</v>
      </c>
      <c r="AH9" s="30">
        <f t="shared" si="19"/>
        <v>0</v>
      </c>
      <c r="AI9" s="12"/>
      <c r="AJ9" s="23">
        <f t="shared" si="20"/>
        <v>4773.8906379674017</v>
      </c>
      <c r="AK9" s="32">
        <f t="shared" si="21"/>
        <v>0</v>
      </c>
      <c r="AL9" s="28">
        <f t="shared" si="22"/>
        <v>0</v>
      </c>
      <c r="AM9" s="30">
        <f t="shared" si="23"/>
        <v>0</v>
      </c>
      <c r="AN9" s="33">
        <f t="shared" si="24"/>
        <v>0</v>
      </c>
      <c r="AO9" s="12"/>
      <c r="AP9" s="23">
        <f t="shared" si="25"/>
        <v>4917.1073571064235</v>
      </c>
      <c r="AQ9" s="32">
        <f t="shared" si="26"/>
        <v>0</v>
      </c>
      <c r="AR9" s="28">
        <f t="shared" si="27"/>
        <v>0</v>
      </c>
      <c r="AS9" s="30">
        <f t="shared" si="28"/>
        <v>0</v>
      </c>
      <c r="AT9" s="30">
        <f t="shared" si="29"/>
        <v>0</v>
      </c>
      <c r="AU9" s="12"/>
      <c r="AV9" s="23">
        <f t="shared" si="30"/>
        <v>5064.6205778196163</v>
      </c>
      <c r="AW9" s="32">
        <f t="shared" si="31"/>
        <v>0</v>
      </c>
      <c r="AX9" s="28">
        <f t="shared" si="32"/>
        <v>0</v>
      </c>
      <c r="AY9" s="30">
        <f t="shared" si="33"/>
        <v>0</v>
      </c>
      <c r="AZ9" s="30">
        <f t="shared" si="34"/>
        <v>0</v>
      </c>
      <c r="BA9" s="12"/>
      <c r="BB9" s="23">
        <f t="shared" si="35"/>
        <v>5216.5591951542046</v>
      </c>
      <c r="BC9" s="32">
        <f t="shared" si="36"/>
        <v>0</v>
      </c>
      <c r="BD9" s="28">
        <f t="shared" si="37"/>
        <v>0</v>
      </c>
      <c r="BE9" s="30">
        <f t="shared" si="38"/>
        <v>0</v>
      </c>
      <c r="BF9" s="30">
        <f t="shared" si="39"/>
        <v>0</v>
      </c>
      <c r="BG9" s="12"/>
      <c r="BH9" s="23">
        <f t="shared" si="40"/>
        <v>5373.055971008831</v>
      </c>
      <c r="BI9" s="32">
        <f t="shared" si="41"/>
        <v>0</v>
      </c>
      <c r="BJ9" s="28">
        <f t="shared" si="42"/>
        <v>0</v>
      </c>
      <c r="BK9" s="30">
        <f t="shared" si="43"/>
        <v>0</v>
      </c>
      <c r="BL9" s="30">
        <f t="shared" si="44"/>
        <v>0</v>
      </c>
      <c r="BM9" s="12"/>
      <c r="BN9" s="28">
        <f t="shared" si="45"/>
        <v>17402.41</v>
      </c>
      <c r="BO9" s="28">
        <f t="shared" si="46"/>
        <v>2649.6472599999997</v>
      </c>
      <c r="BP9" s="34">
        <f t="shared" si="47"/>
        <v>20052.057260000001</v>
      </c>
    </row>
    <row r="10" spans="1:68" ht="12.75" customHeight="1" x14ac:dyDescent="0.15">
      <c r="A10" s="18"/>
      <c r="B10" s="19" t="s">
        <v>28</v>
      </c>
      <c r="C10" s="36">
        <v>1.03</v>
      </c>
      <c r="D10" s="21">
        <v>0.27460000000000001</v>
      </c>
      <c r="E10" s="23">
        <v>6104</v>
      </c>
      <c r="F10" s="24">
        <v>12</v>
      </c>
      <c r="G10" s="27">
        <v>0</v>
      </c>
      <c r="H10" s="29">
        <v>0</v>
      </c>
      <c r="I10" s="30">
        <f t="shared" si="48"/>
        <v>0</v>
      </c>
      <c r="J10" s="30">
        <f t="shared" si="1"/>
        <v>0</v>
      </c>
      <c r="K10" s="12"/>
      <c r="L10" s="31">
        <f t="shared" si="2"/>
        <v>6287.12</v>
      </c>
      <c r="M10" s="32">
        <f t="shared" si="3"/>
        <v>0</v>
      </c>
      <c r="N10" s="28">
        <f t="shared" si="4"/>
        <v>0</v>
      </c>
      <c r="O10" s="30">
        <f t="shared" si="5"/>
        <v>0</v>
      </c>
      <c r="P10" s="30">
        <f t="shared" si="6"/>
        <v>0</v>
      </c>
      <c r="Q10" s="12"/>
      <c r="R10" s="31">
        <f t="shared" si="7"/>
        <v>6475.7336000000005</v>
      </c>
      <c r="S10" s="32">
        <f t="shared" si="8"/>
        <v>0</v>
      </c>
      <c r="T10" s="28">
        <f t="shared" si="9"/>
        <v>0</v>
      </c>
      <c r="U10" s="30">
        <f t="shared" si="10"/>
        <v>0</v>
      </c>
      <c r="V10" s="30">
        <f t="shared" si="11"/>
        <v>0</v>
      </c>
      <c r="W10" s="12"/>
      <c r="X10" s="23">
        <f t="shared" si="12"/>
        <v>6670.0056080000004</v>
      </c>
      <c r="Y10" s="32">
        <f t="shared" si="49"/>
        <v>0</v>
      </c>
      <c r="Z10" s="28">
        <f t="shared" si="50"/>
        <v>0</v>
      </c>
      <c r="AA10" s="30">
        <f t="shared" si="13"/>
        <v>0</v>
      </c>
      <c r="AB10" s="30">
        <f t="shared" si="14"/>
        <v>0</v>
      </c>
      <c r="AC10" s="12"/>
      <c r="AD10" s="23">
        <f t="shared" si="15"/>
        <v>6870.1057762400005</v>
      </c>
      <c r="AE10" s="32">
        <f t="shared" si="16"/>
        <v>0</v>
      </c>
      <c r="AF10" s="28">
        <f t="shared" si="17"/>
        <v>0</v>
      </c>
      <c r="AG10" s="30">
        <f t="shared" si="18"/>
        <v>0</v>
      </c>
      <c r="AH10" s="30">
        <f t="shared" si="19"/>
        <v>0</v>
      </c>
      <c r="AI10" s="12"/>
      <c r="AJ10" s="23">
        <f t="shared" si="20"/>
        <v>7076.2089495272003</v>
      </c>
      <c r="AK10" s="32">
        <f t="shared" si="21"/>
        <v>0</v>
      </c>
      <c r="AL10" s="28">
        <f t="shared" si="22"/>
        <v>0</v>
      </c>
      <c r="AM10" s="30">
        <f t="shared" si="23"/>
        <v>0</v>
      </c>
      <c r="AN10" s="33">
        <f t="shared" si="24"/>
        <v>0</v>
      </c>
      <c r="AO10" s="12"/>
      <c r="AP10" s="23">
        <f t="shared" si="25"/>
        <v>7288.4952180130167</v>
      </c>
      <c r="AQ10" s="32">
        <f t="shared" si="26"/>
        <v>0</v>
      </c>
      <c r="AR10" s="28">
        <f t="shared" si="27"/>
        <v>0</v>
      </c>
      <c r="AS10" s="30">
        <f t="shared" si="28"/>
        <v>0</v>
      </c>
      <c r="AT10" s="30">
        <f t="shared" si="29"/>
        <v>0</v>
      </c>
      <c r="AU10" s="12"/>
      <c r="AV10" s="23">
        <f t="shared" si="30"/>
        <v>7507.1500745534076</v>
      </c>
      <c r="AW10" s="32">
        <f t="shared" si="31"/>
        <v>0</v>
      </c>
      <c r="AX10" s="28">
        <f t="shared" si="32"/>
        <v>0</v>
      </c>
      <c r="AY10" s="30">
        <f t="shared" si="33"/>
        <v>0</v>
      </c>
      <c r="AZ10" s="30">
        <f t="shared" si="34"/>
        <v>0</v>
      </c>
      <c r="BA10" s="12"/>
      <c r="BB10" s="23">
        <f t="shared" si="35"/>
        <v>7732.3645767900098</v>
      </c>
      <c r="BC10" s="32">
        <f t="shared" si="36"/>
        <v>0</v>
      </c>
      <c r="BD10" s="28">
        <f t="shared" si="37"/>
        <v>0</v>
      </c>
      <c r="BE10" s="30">
        <f t="shared" si="38"/>
        <v>0</v>
      </c>
      <c r="BF10" s="30">
        <f t="shared" si="39"/>
        <v>0</v>
      </c>
      <c r="BG10" s="12"/>
      <c r="BH10" s="23">
        <f t="shared" si="40"/>
        <v>7964.3355140937101</v>
      </c>
      <c r="BI10" s="32">
        <f t="shared" si="41"/>
        <v>0</v>
      </c>
      <c r="BJ10" s="28">
        <f t="shared" si="42"/>
        <v>0</v>
      </c>
      <c r="BK10" s="30">
        <f t="shared" si="43"/>
        <v>0</v>
      </c>
      <c r="BL10" s="30">
        <f t="shared" si="44"/>
        <v>0</v>
      </c>
      <c r="BM10" s="12"/>
      <c r="BN10" s="28">
        <f t="shared" si="45"/>
        <v>0</v>
      </c>
      <c r="BO10" s="28">
        <f t="shared" si="46"/>
        <v>0</v>
      </c>
      <c r="BP10" s="34">
        <f t="shared" si="47"/>
        <v>0</v>
      </c>
    </row>
    <row r="11" spans="1:68" ht="12.75" hidden="1" customHeight="1" x14ac:dyDescent="0.15">
      <c r="A11" s="39"/>
      <c r="B11" s="40"/>
      <c r="C11" s="36">
        <v>1.03</v>
      </c>
      <c r="D11" s="21">
        <v>0.27460000000000001</v>
      </c>
      <c r="E11" s="23">
        <v>6104</v>
      </c>
      <c r="F11" s="24">
        <v>12</v>
      </c>
      <c r="G11" s="27">
        <v>0</v>
      </c>
      <c r="H11" s="29">
        <v>0</v>
      </c>
      <c r="I11" s="30">
        <f t="shared" si="48"/>
        <v>0</v>
      </c>
      <c r="J11" s="30">
        <f t="shared" si="1"/>
        <v>0</v>
      </c>
      <c r="K11" s="12"/>
      <c r="L11" s="31">
        <f t="shared" si="2"/>
        <v>6287.12</v>
      </c>
      <c r="M11" s="32">
        <f t="shared" si="3"/>
        <v>0</v>
      </c>
      <c r="N11" s="28">
        <f t="shared" si="4"/>
        <v>0</v>
      </c>
      <c r="O11" s="30">
        <f t="shared" si="5"/>
        <v>0</v>
      </c>
      <c r="P11" s="30">
        <f t="shared" si="6"/>
        <v>0</v>
      </c>
      <c r="Q11" s="12"/>
      <c r="R11" s="31">
        <f t="shared" si="7"/>
        <v>6475.7336000000005</v>
      </c>
      <c r="S11" s="32">
        <f t="shared" si="8"/>
        <v>0</v>
      </c>
      <c r="T11" s="28">
        <f t="shared" si="9"/>
        <v>0</v>
      </c>
      <c r="U11" s="30">
        <f t="shared" si="10"/>
        <v>0</v>
      </c>
      <c r="V11" s="30">
        <f t="shared" si="11"/>
        <v>0</v>
      </c>
      <c r="W11" s="12"/>
      <c r="X11" s="23">
        <f t="shared" si="12"/>
        <v>6670.0056080000004</v>
      </c>
      <c r="Y11" s="32">
        <f t="shared" si="49"/>
        <v>0</v>
      </c>
      <c r="Z11" s="28">
        <f t="shared" si="50"/>
        <v>0</v>
      </c>
      <c r="AA11" s="30">
        <f t="shared" si="13"/>
        <v>0</v>
      </c>
      <c r="AB11" s="30">
        <f t="shared" si="14"/>
        <v>0</v>
      </c>
      <c r="AC11" s="12"/>
      <c r="AD11" s="23">
        <f t="shared" si="15"/>
        <v>6870.1057762400005</v>
      </c>
      <c r="AE11" s="32">
        <f t="shared" si="16"/>
        <v>0</v>
      </c>
      <c r="AF11" s="28">
        <f t="shared" si="17"/>
        <v>0</v>
      </c>
      <c r="AG11" s="30">
        <f t="shared" si="18"/>
        <v>0</v>
      </c>
      <c r="AH11" s="30">
        <f t="shared" si="19"/>
        <v>0</v>
      </c>
      <c r="AI11" s="12"/>
      <c r="AJ11" s="23">
        <f t="shared" si="20"/>
        <v>7076.2089495272003</v>
      </c>
      <c r="AK11" s="32">
        <f t="shared" si="21"/>
        <v>0</v>
      </c>
      <c r="AL11" s="28">
        <f t="shared" si="22"/>
        <v>0</v>
      </c>
      <c r="AM11" s="30">
        <f t="shared" si="23"/>
        <v>0</v>
      </c>
      <c r="AN11" s="33">
        <f t="shared" si="24"/>
        <v>0</v>
      </c>
      <c r="AO11" s="12"/>
      <c r="AP11" s="23">
        <f t="shared" si="25"/>
        <v>7288.4952180130167</v>
      </c>
      <c r="AQ11" s="32">
        <f t="shared" si="26"/>
        <v>0</v>
      </c>
      <c r="AR11" s="28">
        <f t="shared" si="27"/>
        <v>0</v>
      </c>
      <c r="AS11" s="30">
        <f t="shared" si="28"/>
        <v>0</v>
      </c>
      <c r="AT11" s="30">
        <f t="shared" si="29"/>
        <v>0</v>
      </c>
      <c r="AU11" s="12"/>
      <c r="AV11" s="23">
        <f t="shared" si="30"/>
        <v>7507.1500745534076</v>
      </c>
      <c r="AW11" s="32">
        <f t="shared" si="31"/>
        <v>0</v>
      </c>
      <c r="AX11" s="28">
        <f t="shared" si="32"/>
        <v>0</v>
      </c>
      <c r="AY11" s="30">
        <f t="shared" si="33"/>
        <v>0</v>
      </c>
      <c r="AZ11" s="30">
        <f t="shared" si="34"/>
        <v>0</v>
      </c>
      <c r="BA11" s="12"/>
      <c r="BB11" s="23">
        <f t="shared" si="35"/>
        <v>7732.3645767900098</v>
      </c>
      <c r="BC11" s="32">
        <f t="shared" si="36"/>
        <v>0</v>
      </c>
      <c r="BD11" s="28">
        <f t="shared" si="37"/>
        <v>0</v>
      </c>
      <c r="BE11" s="30">
        <f t="shared" si="38"/>
        <v>0</v>
      </c>
      <c r="BF11" s="30">
        <f t="shared" si="39"/>
        <v>0</v>
      </c>
      <c r="BG11" s="12"/>
      <c r="BH11" s="23">
        <f t="shared" si="40"/>
        <v>7964.3355140937101</v>
      </c>
      <c r="BI11" s="32">
        <f t="shared" si="41"/>
        <v>0</v>
      </c>
      <c r="BJ11" s="28">
        <f t="shared" si="42"/>
        <v>0</v>
      </c>
      <c r="BK11" s="30">
        <f t="shared" si="43"/>
        <v>0</v>
      </c>
      <c r="BL11" s="30">
        <f t="shared" si="44"/>
        <v>0</v>
      </c>
      <c r="BM11" s="12"/>
      <c r="BN11" s="28">
        <f t="shared" si="45"/>
        <v>0</v>
      </c>
      <c r="BO11" s="28">
        <f t="shared" si="46"/>
        <v>0</v>
      </c>
      <c r="BP11" s="34">
        <f t="shared" si="47"/>
        <v>0</v>
      </c>
    </row>
    <row r="12" spans="1:68" ht="12.75" hidden="1" customHeight="1" x14ac:dyDescent="0.15">
      <c r="A12" s="18"/>
      <c r="B12" s="41"/>
      <c r="C12" s="36">
        <v>1.03</v>
      </c>
      <c r="D12" s="21">
        <v>0.27460000000000001</v>
      </c>
      <c r="E12" s="23">
        <v>6104</v>
      </c>
      <c r="F12" s="24">
        <v>12</v>
      </c>
      <c r="G12" s="27">
        <v>0</v>
      </c>
      <c r="H12" s="29">
        <v>0</v>
      </c>
      <c r="I12" s="30">
        <f t="shared" si="48"/>
        <v>0</v>
      </c>
      <c r="J12" s="30">
        <f t="shared" si="1"/>
        <v>0</v>
      </c>
      <c r="K12" s="12"/>
      <c r="L12" s="31">
        <f t="shared" si="2"/>
        <v>6287.12</v>
      </c>
      <c r="M12" s="32">
        <f t="shared" si="3"/>
        <v>0</v>
      </c>
      <c r="N12" s="28">
        <f t="shared" si="4"/>
        <v>0</v>
      </c>
      <c r="O12" s="30">
        <f t="shared" si="5"/>
        <v>0</v>
      </c>
      <c r="P12" s="30">
        <f t="shared" si="6"/>
        <v>0</v>
      </c>
      <c r="Q12" s="12"/>
      <c r="R12" s="31">
        <f t="shared" si="7"/>
        <v>6475.7336000000005</v>
      </c>
      <c r="S12" s="38">
        <v>0</v>
      </c>
      <c r="T12" s="28">
        <f t="shared" si="9"/>
        <v>0</v>
      </c>
      <c r="U12" s="30">
        <f t="shared" si="10"/>
        <v>0</v>
      </c>
      <c r="V12" s="30">
        <f t="shared" si="11"/>
        <v>0</v>
      </c>
      <c r="W12" s="12"/>
      <c r="X12" s="23">
        <f t="shared" si="12"/>
        <v>6670.0056080000004</v>
      </c>
      <c r="Y12" s="32">
        <f t="shared" si="49"/>
        <v>0</v>
      </c>
      <c r="Z12" s="28">
        <f t="shared" si="50"/>
        <v>0</v>
      </c>
      <c r="AA12" s="30">
        <f t="shared" si="13"/>
        <v>0</v>
      </c>
      <c r="AB12" s="30">
        <f t="shared" si="14"/>
        <v>0</v>
      </c>
      <c r="AC12" s="12"/>
      <c r="AD12" s="23">
        <f t="shared" si="15"/>
        <v>6870.1057762400005</v>
      </c>
      <c r="AE12" s="32">
        <f t="shared" si="16"/>
        <v>0</v>
      </c>
      <c r="AF12" s="28">
        <f t="shared" si="17"/>
        <v>0</v>
      </c>
      <c r="AG12" s="30">
        <f t="shared" si="18"/>
        <v>0</v>
      </c>
      <c r="AH12" s="30">
        <f t="shared" si="19"/>
        <v>0</v>
      </c>
      <c r="AI12" s="12"/>
      <c r="AJ12" s="23">
        <f t="shared" si="20"/>
        <v>7076.2089495272003</v>
      </c>
      <c r="AK12" s="32">
        <f t="shared" si="21"/>
        <v>0</v>
      </c>
      <c r="AL12" s="28">
        <f t="shared" si="22"/>
        <v>0</v>
      </c>
      <c r="AM12" s="30">
        <f t="shared" si="23"/>
        <v>0</v>
      </c>
      <c r="AN12" s="33">
        <f t="shared" si="24"/>
        <v>0</v>
      </c>
      <c r="AO12" s="12"/>
      <c r="AP12" s="23">
        <f t="shared" si="25"/>
        <v>7288.4952180130167</v>
      </c>
      <c r="AQ12" s="32">
        <f t="shared" si="26"/>
        <v>0</v>
      </c>
      <c r="AR12" s="28">
        <f t="shared" si="27"/>
        <v>0</v>
      </c>
      <c r="AS12" s="30">
        <f t="shared" si="28"/>
        <v>0</v>
      </c>
      <c r="AT12" s="30">
        <f t="shared" si="29"/>
        <v>0</v>
      </c>
      <c r="AU12" s="12"/>
      <c r="AV12" s="23">
        <f t="shared" si="30"/>
        <v>7507.1500745534076</v>
      </c>
      <c r="AW12" s="32">
        <f t="shared" si="31"/>
        <v>0</v>
      </c>
      <c r="AX12" s="28">
        <f t="shared" si="32"/>
        <v>0</v>
      </c>
      <c r="AY12" s="30">
        <f t="shared" si="33"/>
        <v>0</v>
      </c>
      <c r="AZ12" s="30">
        <f t="shared" si="34"/>
        <v>0</v>
      </c>
      <c r="BA12" s="12"/>
      <c r="BB12" s="23">
        <f t="shared" si="35"/>
        <v>7732.3645767900098</v>
      </c>
      <c r="BC12" s="32">
        <f t="shared" si="36"/>
        <v>0</v>
      </c>
      <c r="BD12" s="28">
        <f t="shared" si="37"/>
        <v>0</v>
      </c>
      <c r="BE12" s="30">
        <f t="shared" si="38"/>
        <v>0</v>
      </c>
      <c r="BF12" s="30">
        <f t="shared" si="39"/>
        <v>0</v>
      </c>
      <c r="BG12" s="12"/>
      <c r="BH12" s="23">
        <f t="shared" si="40"/>
        <v>7964.3355140937101</v>
      </c>
      <c r="BI12" s="32">
        <f t="shared" si="41"/>
        <v>0</v>
      </c>
      <c r="BJ12" s="28">
        <f t="shared" si="42"/>
        <v>0</v>
      </c>
      <c r="BK12" s="30">
        <f t="shared" si="43"/>
        <v>0</v>
      </c>
      <c r="BL12" s="30">
        <f t="shared" si="44"/>
        <v>0</v>
      </c>
      <c r="BM12" s="12"/>
      <c r="BN12" s="28">
        <f t="shared" si="45"/>
        <v>0</v>
      </c>
      <c r="BO12" s="28">
        <f t="shared" si="46"/>
        <v>0</v>
      </c>
      <c r="BP12" s="34">
        <f t="shared" si="47"/>
        <v>0</v>
      </c>
    </row>
    <row r="13" spans="1:68" ht="12.75" hidden="1" customHeight="1" x14ac:dyDescent="0.15">
      <c r="A13" s="18"/>
      <c r="B13" s="41"/>
      <c r="C13" s="36">
        <v>1.03</v>
      </c>
      <c r="D13" s="21">
        <v>0.27460000000000001</v>
      </c>
      <c r="E13" s="23">
        <v>6104</v>
      </c>
      <c r="F13" s="24">
        <v>12</v>
      </c>
      <c r="G13" s="27">
        <v>0</v>
      </c>
      <c r="H13" s="29">
        <v>0</v>
      </c>
      <c r="I13" s="30">
        <f t="shared" si="48"/>
        <v>0</v>
      </c>
      <c r="J13" s="30">
        <f t="shared" si="1"/>
        <v>0</v>
      </c>
      <c r="K13" s="12"/>
      <c r="L13" s="31">
        <f t="shared" si="2"/>
        <v>6287.12</v>
      </c>
      <c r="M13" s="32">
        <f t="shared" si="3"/>
        <v>0</v>
      </c>
      <c r="N13" s="28">
        <f t="shared" si="4"/>
        <v>0</v>
      </c>
      <c r="O13" s="30">
        <f t="shared" si="5"/>
        <v>0</v>
      </c>
      <c r="P13" s="30">
        <f t="shared" si="6"/>
        <v>0</v>
      </c>
      <c r="Q13" s="12"/>
      <c r="R13" s="31">
        <f t="shared" si="7"/>
        <v>6475.7336000000005</v>
      </c>
      <c r="S13" s="32">
        <f t="shared" ref="S13:S18" si="51">SUM(M13)</f>
        <v>0</v>
      </c>
      <c r="T13" s="28">
        <f t="shared" si="9"/>
        <v>0</v>
      </c>
      <c r="U13" s="30">
        <f t="shared" si="10"/>
        <v>0</v>
      </c>
      <c r="V13" s="30">
        <f t="shared" si="11"/>
        <v>0</v>
      </c>
      <c r="W13" s="12"/>
      <c r="X13" s="23">
        <f t="shared" si="12"/>
        <v>6670.0056080000004</v>
      </c>
      <c r="Y13" s="32">
        <f t="shared" si="49"/>
        <v>0</v>
      </c>
      <c r="Z13" s="28">
        <f t="shared" si="50"/>
        <v>0</v>
      </c>
      <c r="AA13" s="30">
        <f t="shared" si="13"/>
        <v>0</v>
      </c>
      <c r="AB13" s="30">
        <f t="shared" si="14"/>
        <v>0</v>
      </c>
      <c r="AC13" s="12"/>
      <c r="AD13" s="23">
        <f t="shared" si="15"/>
        <v>6870.1057762400005</v>
      </c>
      <c r="AE13" s="32">
        <f t="shared" si="16"/>
        <v>0</v>
      </c>
      <c r="AF13" s="28">
        <f t="shared" si="17"/>
        <v>0</v>
      </c>
      <c r="AG13" s="30">
        <f t="shared" si="18"/>
        <v>0</v>
      </c>
      <c r="AH13" s="30">
        <f t="shared" si="19"/>
        <v>0</v>
      </c>
      <c r="AI13" s="12"/>
      <c r="AJ13" s="23">
        <f t="shared" si="20"/>
        <v>7076.2089495272003</v>
      </c>
      <c r="AK13" s="32">
        <f t="shared" si="21"/>
        <v>0</v>
      </c>
      <c r="AL13" s="28">
        <f t="shared" si="22"/>
        <v>0</v>
      </c>
      <c r="AM13" s="30">
        <f t="shared" si="23"/>
        <v>0</v>
      </c>
      <c r="AN13" s="33">
        <f t="shared" si="24"/>
        <v>0</v>
      </c>
      <c r="AO13" s="12"/>
      <c r="AP13" s="23">
        <f t="shared" si="25"/>
        <v>7288.4952180130167</v>
      </c>
      <c r="AQ13" s="32">
        <f t="shared" si="26"/>
        <v>0</v>
      </c>
      <c r="AR13" s="28">
        <f t="shared" si="27"/>
        <v>0</v>
      </c>
      <c r="AS13" s="30">
        <f t="shared" si="28"/>
        <v>0</v>
      </c>
      <c r="AT13" s="30">
        <f t="shared" si="29"/>
        <v>0</v>
      </c>
      <c r="AU13" s="12"/>
      <c r="AV13" s="23">
        <f t="shared" si="30"/>
        <v>7507.1500745534076</v>
      </c>
      <c r="AW13" s="32">
        <f t="shared" si="31"/>
        <v>0</v>
      </c>
      <c r="AX13" s="28">
        <f t="shared" si="32"/>
        <v>0</v>
      </c>
      <c r="AY13" s="30">
        <f t="shared" si="33"/>
        <v>0</v>
      </c>
      <c r="AZ13" s="30">
        <f t="shared" si="34"/>
        <v>0</v>
      </c>
      <c r="BA13" s="12"/>
      <c r="BB13" s="23">
        <f t="shared" si="35"/>
        <v>7732.3645767900098</v>
      </c>
      <c r="BC13" s="32">
        <f t="shared" si="36"/>
        <v>0</v>
      </c>
      <c r="BD13" s="28">
        <f t="shared" si="37"/>
        <v>0</v>
      </c>
      <c r="BE13" s="30">
        <f t="shared" si="38"/>
        <v>0</v>
      </c>
      <c r="BF13" s="30">
        <f t="shared" si="39"/>
        <v>0</v>
      </c>
      <c r="BG13" s="12"/>
      <c r="BH13" s="23">
        <f t="shared" si="40"/>
        <v>7964.3355140937101</v>
      </c>
      <c r="BI13" s="32">
        <f t="shared" si="41"/>
        <v>0</v>
      </c>
      <c r="BJ13" s="28">
        <f t="shared" si="42"/>
        <v>0</v>
      </c>
      <c r="BK13" s="30">
        <f t="shared" si="43"/>
        <v>0</v>
      </c>
      <c r="BL13" s="30">
        <f t="shared" si="44"/>
        <v>0</v>
      </c>
      <c r="BM13" s="12"/>
      <c r="BN13" s="28">
        <f t="shared" si="45"/>
        <v>0</v>
      </c>
      <c r="BO13" s="28">
        <f t="shared" si="46"/>
        <v>0</v>
      </c>
      <c r="BP13" s="34">
        <f t="shared" si="47"/>
        <v>0</v>
      </c>
    </row>
    <row r="14" spans="1:68" ht="12.75" hidden="1" customHeight="1" x14ac:dyDescent="0.15">
      <c r="A14" s="18"/>
      <c r="B14" s="41"/>
      <c r="C14" s="36">
        <v>1.03</v>
      </c>
      <c r="D14" s="21">
        <v>0.27460000000000001</v>
      </c>
      <c r="E14" s="23">
        <v>6104</v>
      </c>
      <c r="F14" s="24">
        <v>12</v>
      </c>
      <c r="G14" s="27">
        <v>0</v>
      </c>
      <c r="H14" s="29">
        <v>0</v>
      </c>
      <c r="I14" s="30">
        <f t="shared" si="48"/>
        <v>0</v>
      </c>
      <c r="J14" s="30">
        <f t="shared" si="1"/>
        <v>0</v>
      </c>
      <c r="K14" s="12"/>
      <c r="L14" s="31">
        <f t="shared" si="2"/>
        <v>6287.12</v>
      </c>
      <c r="M14" s="32">
        <f t="shared" si="3"/>
        <v>0</v>
      </c>
      <c r="N14" s="28">
        <f t="shared" si="4"/>
        <v>0</v>
      </c>
      <c r="O14" s="30">
        <f t="shared" si="5"/>
        <v>0</v>
      </c>
      <c r="P14" s="30">
        <f t="shared" si="6"/>
        <v>0</v>
      </c>
      <c r="Q14" s="12"/>
      <c r="R14" s="31">
        <f t="shared" si="7"/>
        <v>6475.7336000000005</v>
      </c>
      <c r="S14" s="32">
        <f t="shared" si="51"/>
        <v>0</v>
      </c>
      <c r="T14" s="28">
        <f t="shared" si="9"/>
        <v>0</v>
      </c>
      <c r="U14" s="30">
        <f t="shared" si="10"/>
        <v>0</v>
      </c>
      <c r="V14" s="30">
        <f t="shared" si="11"/>
        <v>0</v>
      </c>
      <c r="W14" s="12"/>
      <c r="X14" s="23">
        <f t="shared" si="12"/>
        <v>6670.0056080000004</v>
      </c>
      <c r="Y14" s="32">
        <f t="shared" si="49"/>
        <v>0</v>
      </c>
      <c r="Z14" s="28">
        <f t="shared" si="50"/>
        <v>0</v>
      </c>
      <c r="AA14" s="30">
        <f t="shared" si="13"/>
        <v>0</v>
      </c>
      <c r="AB14" s="30">
        <f t="shared" si="14"/>
        <v>0</v>
      </c>
      <c r="AC14" s="12"/>
      <c r="AD14" s="23">
        <f t="shared" si="15"/>
        <v>6870.1057762400005</v>
      </c>
      <c r="AE14" s="32">
        <f t="shared" si="16"/>
        <v>0</v>
      </c>
      <c r="AF14" s="28">
        <f t="shared" si="17"/>
        <v>0</v>
      </c>
      <c r="AG14" s="30">
        <f t="shared" si="18"/>
        <v>0</v>
      </c>
      <c r="AH14" s="30">
        <f t="shared" si="19"/>
        <v>0</v>
      </c>
      <c r="AI14" s="12"/>
      <c r="AJ14" s="23">
        <f t="shared" si="20"/>
        <v>7076.2089495272003</v>
      </c>
      <c r="AK14" s="32">
        <f t="shared" si="21"/>
        <v>0</v>
      </c>
      <c r="AL14" s="28">
        <f t="shared" si="22"/>
        <v>0</v>
      </c>
      <c r="AM14" s="30">
        <f t="shared" si="23"/>
        <v>0</v>
      </c>
      <c r="AN14" s="33">
        <f t="shared" si="24"/>
        <v>0</v>
      </c>
      <c r="AO14" s="12"/>
      <c r="AP14" s="23">
        <f t="shared" si="25"/>
        <v>7288.4952180130167</v>
      </c>
      <c r="AQ14" s="32">
        <f t="shared" si="26"/>
        <v>0</v>
      </c>
      <c r="AR14" s="28">
        <f t="shared" si="27"/>
        <v>0</v>
      </c>
      <c r="AS14" s="30">
        <f t="shared" si="28"/>
        <v>0</v>
      </c>
      <c r="AT14" s="30">
        <f t="shared" si="29"/>
        <v>0</v>
      </c>
      <c r="AU14" s="12"/>
      <c r="AV14" s="23">
        <f t="shared" si="30"/>
        <v>7507.1500745534076</v>
      </c>
      <c r="AW14" s="32">
        <f t="shared" si="31"/>
        <v>0</v>
      </c>
      <c r="AX14" s="28">
        <f t="shared" si="32"/>
        <v>0</v>
      </c>
      <c r="AY14" s="30">
        <f t="shared" si="33"/>
        <v>0</v>
      </c>
      <c r="AZ14" s="30">
        <f t="shared" si="34"/>
        <v>0</v>
      </c>
      <c r="BA14" s="12"/>
      <c r="BB14" s="23">
        <f t="shared" si="35"/>
        <v>7732.3645767900098</v>
      </c>
      <c r="BC14" s="32">
        <f t="shared" si="36"/>
        <v>0</v>
      </c>
      <c r="BD14" s="28">
        <f t="shared" si="37"/>
        <v>0</v>
      </c>
      <c r="BE14" s="30">
        <f t="shared" si="38"/>
        <v>0</v>
      </c>
      <c r="BF14" s="30">
        <f t="shared" si="39"/>
        <v>0</v>
      </c>
      <c r="BG14" s="12"/>
      <c r="BH14" s="23">
        <f t="shared" si="40"/>
        <v>7964.3355140937101</v>
      </c>
      <c r="BI14" s="32">
        <f t="shared" si="41"/>
        <v>0</v>
      </c>
      <c r="BJ14" s="28">
        <f t="shared" si="42"/>
        <v>0</v>
      </c>
      <c r="BK14" s="30">
        <f t="shared" si="43"/>
        <v>0</v>
      </c>
      <c r="BL14" s="30">
        <f t="shared" si="44"/>
        <v>0</v>
      </c>
      <c r="BM14" s="12"/>
      <c r="BN14" s="28">
        <f t="shared" si="45"/>
        <v>0</v>
      </c>
      <c r="BO14" s="28">
        <f t="shared" si="46"/>
        <v>0</v>
      </c>
      <c r="BP14" s="34">
        <f t="shared" si="47"/>
        <v>0</v>
      </c>
    </row>
    <row r="15" spans="1:68" ht="12" hidden="1" customHeight="1" x14ac:dyDescent="0.15">
      <c r="A15" s="18"/>
      <c r="B15" s="41"/>
      <c r="C15" s="36">
        <v>1.03</v>
      </c>
      <c r="D15" s="21">
        <v>0.27460000000000001</v>
      </c>
      <c r="E15" s="23">
        <v>6104</v>
      </c>
      <c r="F15" s="24">
        <v>12</v>
      </c>
      <c r="G15" s="27">
        <v>0</v>
      </c>
      <c r="H15" s="29">
        <v>0</v>
      </c>
      <c r="I15" s="30">
        <f t="shared" si="48"/>
        <v>0</v>
      </c>
      <c r="J15" s="30">
        <f t="shared" si="1"/>
        <v>0</v>
      </c>
      <c r="K15" s="12"/>
      <c r="L15" s="31">
        <f t="shared" si="2"/>
        <v>6287.12</v>
      </c>
      <c r="M15" s="32">
        <f t="shared" si="3"/>
        <v>0</v>
      </c>
      <c r="N15" s="28">
        <f t="shared" si="4"/>
        <v>0</v>
      </c>
      <c r="O15" s="30">
        <f t="shared" si="5"/>
        <v>0</v>
      </c>
      <c r="P15" s="30">
        <f t="shared" si="6"/>
        <v>0</v>
      </c>
      <c r="Q15" s="12"/>
      <c r="R15" s="31">
        <f t="shared" si="7"/>
        <v>6475.7336000000005</v>
      </c>
      <c r="S15" s="32">
        <f t="shared" si="51"/>
        <v>0</v>
      </c>
      <c r="T15" s="28">
        <f t="shared" si="9"/>
        <v>0</v>
      </c>
      <c r="U15" s="30">
        <f t="shared" si="10"/>
        <v>0</v>
      </c>
      <c r="V15" s="30">
        <f t="shared" si="11"/>
        <v>0</v>
      </c>
      <c r="W15" s="12"/>
      <c r="X15" s="23">
        <f t="shared" si="12"/>
        <v>6670.0056080000004</v>
      </c>
      <c r="Y15" s="32">
        <f t="shared" si="49"/>
        <v>0</v>
      </c>
      <c r="Z15" s="28">
        <f t="shared" si="50"/>
        <v>0</v>
      </c>
      <c r="AA15" s="30">
        <f t="shared" si="13"/>
        <v>0</v>
      </c>
      <c r="AB15" s="30">
        <f t="shared" si="14"/>
        <v>0</v>
      </c>
      <c r="AC15" s="12"/>
      <c r="AD15" s="23">
        <f t="shared" si="15"/>
        <v>6870.1057762400005</v>
      </c>
      <c r="AE15" s="32">
        <f t="shared" si="16"/>
        <v>0</v>
      </c>
      <c r="AF15" s="28">
        <f t="shared" si="17"/>
        <v>0</v>
      </c>
      <c r="AG15" s="30">
        <f t="shared" si="18"/>
        <v>0</v>
      </c>
      <c r="AH15" s="30">
        <f t="shared" si="19"/>
        <v>0</v>
      </c>
      <c r="AI15" s="12"/>
      <c r="AJ15" s="23">
        <f t="shared" si="20"/>
        <v>7076.2089495272003</v>
      </c>
      <c r="AK15" s="32">
        <f t="shared" si="21"/>
        <v>0</v>
      </c>
      <c r="AL15" s="28">
        <f t="shared" si="22"/>
        <v>0</v>
      </c>
      <c r="AM15" s="30">
        <f t="shared" si="23"/>
        <v>0</v>
      </c>
      <c r="AN15" s="33">
        <f t="shared" si="24"/>
        <v>0</v>
      </c>
      <c r="AO15" s="12"/>
      <c r="AP15" s="23">
        <f t="shared" si="25"/>
        <v>7288.4952180130167</v>
      </c>
      <c r="AQ15" s="32">
        <f t="shared" si="26"/>
        <v>0</v>
      </c>
      <c r="AR15" s="28">
        <f t="shared" si="27"/>
        <v>0</v>
      </c>
      <c r="AS15" s="30">
        <f t="shared" si="28"/>
        <v>0</v>
      </c>
      <c r="AT15" s="30">
        <f t="shared" si="29"/>
        <v>0</v>
      </c>
      <c r="AU15" s="12"/>
      <c r="AV15" s="23">
        <f t="shared" si="30"/>
        <v>7507.1500745534076</v>
      </c>
      <c r="AW15" s="32">
        <f t="shared" si="31"/>
        <v>0</v>
      </c>
      <c r="AX15" s="28">
        <f t="shared" si="32"/>
        <v>0</v>
      </c>
      <c r="AY15" s="30">
        <f t="shared" si="33"/>
        <v>0</v>
      </c>
      <c r="AZ15" s="30">
        <f t="shared" si="34"/>
        <v>0</v>
      </c>
      <c r="BA15" s="12"/>
      <c r="BB15" s="23">
        <f t="shared" si="35"/>
        <v>7732.3645767900098</v>
      </c>
      <c r="BC15" s="32">
        <f t="shared" si="36"/>
        <v>0</v>
      </c>
      <c r="BD15" s="28">
        <f t="shared" si="37"/>
        <v>0</v>
      </c>
      <c r="BE15" s="30">
        <f t="shared" si="38"/>
        <v>0</v>
      </c>
      <c r="BF15" s="30">
        <f t="shared" si="39"/>
        <v>0</v>
      </c>
      <c r="BG15" s="12"/>
      <c r="BH15" s="23">
        <f t="shared" si="40"/>
        <v>7964.3355140937101</v>
      </c>
      <c r="BI15" s="32">
        <f t="shared" si="41"/>
        <v>0</v>
      </c>
      <c r="BJ15" s="28">
        <f t="shared" si="42"/>
        <v>0</v>
      </c>
      <c r="BK15" s="30">
        <f t="shared" si="43"/>
        <v>0</v>
      </c>
      <c r="BL15" s="30">
        <f t="shared" si="44"/>
        <v>0</v>
      </c>
      <c r="BM15" s="12"/>
      <c r="BN15" s="28">
        <f t="shared" si="45"/>
        <v>0</v>
      </c>
      <c r="BO15" s="28">
        <f t="shared" si="46"/>
        <v>0</v>
      </c>
      <c r="BP15" s="34">
        <f t="shared" si="47"/>
        <v>0</v>
      </c>
    </row>
    <row r="16" spans="1:68" ht="12.75" hidden="1" customHeight="1" x14ac:dyDescent="0.15">
      <c r="A16" s="18"/>
      <c r="B16" s="41"/>
      <c r="C16" s="36">
        <v>1.03</v>
      </c>
      <c r="D16" s="21">
        <v>0.27460000000000001</v>
      </c>
      <c r="E16" s="23">
        <v>6104</v>
      </c>
      <c r="F16" s="24">
        <v>12</v>
      </c>
      <c r="G16" s="27">
        <v>0</v>
      </c>
      <c r="H16" s="29">
        <v>0</v>
      </c>
      <c r="I16" s="30">
        <f t="shared" si="48"/>
        <v>0</v>
      </c>
      <c r="J16" s="30">
        <f t="shared" si="1"/>
        <v>0</v>
      </c>
      <c r="K16" s="12"/>
      <c r="L16" s="31">
        <f t="shared" si="2"/>
        <v>6287.12</v>
      </c>
      <c r="M16" s="32">
        <f t="shared" si="3"/>
        <v>0</v>
      </c>
      <c r="N16" s="28">
        <f t="shared" si="4"/>
        <v>0</v>
      </c>
      <c r="O16" s="30">
        <f t="shared" si="5"/>
        <v>0</v>
      </c>
      <c r="P16" s="30">
        <f t="shared" si="6"/>
        <v>0</v>
      </c>
      <c r="Q16" s="12"/>
      <c r="R16" s="31">
        <f t="shared" si="7"/>
        <v>6475.7336000000005</v>
      </c>
      <c r="S16" s="32">
        <f t="shared" si="51"/>
        <v>0</v>
      </c>
      <c r="T16" s="28">
        <f t="shared" si="9"/>
        <v>0</v>
      </c>
      <c r="U16" s="30">
        <f t="shared" si="10"/>
        <v>0</v>
      </c>
      <c r="V16" s="30">
        <f t="shared" si="11"/>
        <v>0</v>
      </c>
      <c r="W16" s="12"/>
      <c r="X16" s="23">
        <f t="shared" si="12"/>
        <v>6670.0056080000004</v>
      </c>
      <c r="Y16" s="32">
        <f t="shared" si="49"/>
        <v>0</v>
      </c>
      <c r="Z16" s="28">
        <f t="shared" si="50"/>
        <v>0</v>
      </c>
      <c r="AA16" s="30">
        <f t="shared" si="13"/>
        <v>0</v>
      </c>
      <c r="AB16" s="30">
        <f t="shared" si="14"/>
        <v>0</v>
      </c>
      <c r="AC16" s="12"/>
      <c r="AD16" s="23">
        <f t="shared" si="15"/>
        <v>6870.1057762400005</v>
      </c>
      <c r="AE16" s="32">
        <f t="shared" si="16"/>
        <v>0</v>
      </c>
      <c r="AF16" s="28">
        <f t="shared" si="17"/>
        <v>0</v>
      </c>
      <c r="AG16" s="30">
        <f t="shared" si="18"/>
        <v>0</v>
      </c>
      <c r="AH16" s="30">
        <f t="shared" si="19"/>
        <v>0</v>
      </c>
      <c r="AI16" s="12"/>
      <c r="AJ16" s="23">
        <f t="shared" si="20"/>
        <v>7076.2089495272003</v>
      </c>
      <c r="AK16" s="32">
        <f t="shared" si="21"/>
        <v>0</v>
      </c>
      <c r="AL16" s="28">
        <f t="shared" si="22"/>
        <v>0</v>
      </c>
      <c r="AM16" s="30">
        <f t="shared" si="23"/>
        <v>0</v>
      </c>
      <c r="AN16" s="33">
        <f t="shared" si="24"/>
        <v>0</v>
      </c>
      <c r="AO16" s="12"/>
      <c r="AP16" s="23">
        <f t="shared" si="25"/>
        <v>7288.4952180130167</v>
      </c>
      <c r="AQ16" s="32">
        <f t="shared" si="26"/>
        <v>0</v>
      </c>
      <c r="AR16" s="28">
        <f t="shared" si="27"/>
        <v>0</v>
      </c>
      <c r="AS16" s="30">
        <f t="shared" si="28"/>
        <v>0</v>
      </c>
      <c r="AT16" s="30">
        <f t="shared" si="29"/>
        <v>0</v>
      </c>
      <c r="AU16" s="12"/>
      <c r="AV16" s="23">
        <f t="shared" si="30"/>
        <v>7507.1500745534076</v>
      </c>
      <c r="AW16" s="32">
        <f t="shared" si="31"/>
        <v>0</v>
      </c>
      <c r="AX16" s="28">
        <f t="shared" si="32"/>
        <v>0</v>
      </c>
      <c r="AY16" s="30">
        <f t="shared" si="33"/>
        <v>0</v>
      </c>
      <c r="AZ16" s="30">
        <f t="shared" si="34"/>
        <v>0</v>
      </c>
      <c r="BA16" s="12"/>
      <c r="BB16" s="23">
        <f t="shared" si="35"/>
        <v>7732.3645767900098</v>
      </c>
      <c r="BC16" s="32">
        <f t="shared" si="36"/>
        <v>0</v>
      </c>
      <c r="BD16" s="28">
        <f t="shared" si="37"/>
        <v>0</v>
      </c>
      <c r="BE16" s="30">
        <f t="shared" si="38"/>
        <v>0</v>
      </c>
      <c r="BF16" s="30">
        <f t="shared" si="39"/>
        <v>0</v>
      </c>
      <c r="BG16" s="12"/>
      <c r="BH16" s="23">
        <f t="shared" si="40"/>
        <v>7964.3355140937101</v>
      </c>
      <c r="BI16" s="32">
        <f t="shared" si="41"/>
        <v>0</v>
      </c>
      <c r="BJ16" s="28">
        <f t="shared" si="42"/>
        <v>0</v>
      </c>
      <c r="BK16" s="30">
        <f t="shared" si="43"/>
        <v>0</v>
      </c>
      <c r="BL16" s="30">
        <f t="shared" si="44"/>
        <v>0</v>
      </c>
      <c r="BM16" s="12"/>
      <c r="BN16" s="28">
        <f t="shared" si="45"/>
        <v>0</v>
      </c>
      <c r="BO16" s="28">
        <f t="shared" si="46"/>
        <v>0</v>
      </c>
      <c r="BP16" s="34">
        <f t="shared" si="47"/>
        <v>0</v>
      </c>
    </row>
    <row r="17" spans="1:68" ht="12.75" hidden="1" customHeight="1" x14ac:dyDescent="0.15">
      <c r="A17" s="18"/>
      <c r="B17" s="41"/>
      <c r="C17" s="36">
        <v>1.03</v>
      </c>
      <c r="D17" s="21">
        <v>0.27460000000000001</v>
      </c>
      <c r="E17" s="23">
        <v>6104</v>
      </c>
      <c r="F17" s="24">
        <v>12</v>
      </c>
      <c r="G17" s="27">
        <v>0</v>
      </c>
      <c r="H17" s="29">
        <v>0</v>
      </c>
      <c r="I17" s="30">
        <f t="shared" si="48"/>
        <v>0</v>
      </c>
      <c r="J17" s="30">
        <f t="shared" si="1"/>
        <v>0</v>
      </c>
      <c r="K17" s="12"/>
      <c r="L17" s="31">
        <f t="shared" si="2"/>
        <v>6287.12</v>
      </c>
      <c r="M17" s="32">
        <f t="shared" si="3"/>
        <v>0</v>
      </c>
      <c r="N17" s="28">
        <f t="shared" si="4"/>
        <v>0</v>
      </c>
      <c r="O17" s="30">
        <f t="shared" si="5"/>
        <v>0</v>
      </c>
      <c r="P17" s="30">
        <f t="shared" si="6"/>
        <v>0</v>
      </c>
      <c r="Q17" s="12"/>
      <c r="R17" s="31">
        <f t="shared" si="7"/>
        <v>6475.7336000000005</v>
      </c>
      <c r="S17" s="32">
        <f t="shared" si="51"/>
        <v>0</v>
      </c>
      <c r="T17" s="28">
        <f t="shared" si="9"/>
        <v>0</v>
      </c>
      <c r="U17" s="30">
        <f t="shared" si="10"/>
        <v>0</v>
      </c>
      <c r="V17" s="30">
        <f t="shared" si="11"/>
        <v>0</v>
      </c>
      <c r="W17" s="12"/>
      <c r="X17" s="23">
        <f t="shared" si="12"/>
        <v>6670.0056080000004</v>
      </c>
      <c r="Y17" s="32">
        <f t="shared" si="49"/>
        <v>0</v>
      </c>
      <c r="Z17" s="28">
        <f t="shared" si="50"/>
        <v>0</v>
      </c>
      <c r="AA17" s="30">
        <f t="shared" si="13"/>
        <v>0</v>
      </c>
      <c r="AB17" s="30">
        <f t="shared" si="14"/>
        <v>0</v>
      </c>
      <c r="AC17" s="12"/>
      <c r="AD17" s="23">
        <f t="shared" si="15"/>
        <v>6870.1057762400005</v>
      </c>
      <c r="AE17" s="32">
        <f t="shared" si="16"/>
        <v>0</v>
      </c>
      <c r="AF17" s="28">
        <f t="shared" si="17"/>
        <v>0</v>
      </c>
      <c r="AG17" s="30">
        <f t="shared" si="18"/>
        <v>0</v>
      </c>
      <c r="AH17" s="30">
        <f t="shared" si="19"/>
        <v>0</v>
      </c>
      <c r="AI17" s="12"/>
      <c r="AJ17" s="23">
        <f t="shared" si="20"/>
        <v>7076.2089495272003</v>
      </c>
      <c r="AK17" s="32">
        <f t="shared" si="21"/>
        <v>0</v>
      </c>
      <c r="AL17" s="28">
        <f t="shared" si="22"/>
        <v>0</v>
      </c>
      <c r="AM17" s="30">
        <f t="shared" si="23"/>
        <v>0</v>
      </c>
      <c r="AN17" s="33">
        <f t="shared" si="24"/>
        <v>0</v>
      </c>
      <c r="AO17" s="12"/>
      <c r="AP17" s="23">
        <f t="shared" si="25"/>
        <v>7288.4952180130167</v>
      </c>
      <c r="AQ17" s="32">
        <f t="shared" si="26"/>
        <v>0</v>
      </c>
      <c r="AR17" s="28">
        <f t="shared" si="27"/>
        <v>0</v>
      </c>
      <c r="AS17" s="30">
        <f t="shared" si="28"/>
        <v>0</v>
      </c>
      <c r="AT17" s="30">
        <f t="shared" si="29"/>
        <v>0</v>
      </c>
      <c r="AU17" s="12"/>
      <c r="AV17" s="23">
        <f t="shared" si="30"/>
        <v>7507.1500745534076</v>
      </c>
      <c r="AW17" s="32">
        <f t="shared" si="31"/>
        <v>0</v>
      </c>
      <c r="AX17" s="28">
        <f t="shared" si="32"/>
        <v>0</v>
      </c>
      <c r="AY17" s="30">
        <f t="shared" si="33"/>
        <v>0</v>
      </c>
      <c r="AZ17" s="30">
        <f t="shared" si="34"/>
        <v>0</v>
      </c>
      <c r="BA17" s="12"/>
      <c r="BB17" s="23">
        <f t="shared" si="35"/>
        <v>7732.3645767900098</v>
      </c>
      <c r="BC17" s="32">
        <f t="shared" si="36"/>
        <v>0</v>
      </c>
      <c r="BD17" s="28">
        <f t="shared" si="37"/>
        <v>0</v>
      </c>
      <c r="BE17" s="30">
        <f t="shared" si="38"/>
        <v>0</v>
      </c>
      <c r="BF17" s="30">
        <f t="shared" si="39"/>
        <v>0</v>
      </c>
      <c r="BG17" s="12"/>
      <c r="BH17" s="23">
        <f t="shared" si="40"/>
        <v>7964.3355140937101</v>
      </c>
      <c r="BI17" s="32">
        <f t="shared" si="41"/>
        <v>0</v>
      </c>
      <c r="BJ17" s="28">
        <f t="shared" si="42"/>
        <v>0</v>
      </c>
      <c r="BK17" s="30">
        <f t="shared" si="43"/>
        <v>0</v>
      </c>
      <c r="BL17" s="30">
        <f t="shared" si="44"/>
        <v>0</v>
      </c>
      <c r="BM17" s="12"/>
      <c r="BN17" s="28">
        <f t="shared" si="45"/>
        <v>0</v>
      </c>
      <c r="BO17" s="28">
        <f t="shared" si="46"/>
        <v>0</v>
      </c>
      <c r="BP17" s="34">
        <f t="shared" si="47"/>
        <v>0</v>
      </c>
    </row>
    <row r="18" spans="1:68" ht="12.75" hidden="1" customHeight="1" x14ac:dyDescent="0.15">
      <c r="A18" s="42"/>
      <c r="B18" s="43"/>
      <c r="C18" s="44">
        <v>1.03</v>
      </c>
      <c r="D18" s="51">
        <v>0.27460000000000001</v>
      </c>
      <c r="E18" s="46">
        <v>6104</v>
      </c>
      <c r="F18" s="47">
        <v>12</v>
      </c>
      <c r="G18" s="53">
        <v>0</v>
      </c>
      <c r="H18" s="54">
        <v>0</v>
      </c>
      <c r="I18" s="50">
        <f t="shared" si="48"/>
        <v>0</v>
      </c>
      <c r="J18" s="50">
        <f t="shared" si="1"/>
        <v>0</v>
      </c>
      <c r="K18" s="55"/>
      <c r="L18" s="46">
        <f t="shared" si="2"/>
        <v>6287.12</v>
      </c>
      <c r="M18" s="48">
        <f t="shared" si="3"/>
        <v>0</v>
      </c>
      <c r="N18" s="49">
        <f t="shared" si="4"/>
        <v>0</v>
      </c>
      <c r="O18" s="50">
        <f t="shared" si="5"/>
        <v>0</v>
      </c>
      <c r="P18" s="50">
        <f t="shared" si="6"/>
        <v>0</v>
      </c>
      <c r="Q18" s="55"/>
      <c r="R18" s="46">
        <f t="shared" si="7"/>
        <v>6475.7336000000005</v>
      </c>
      <c r="S18" s="48">
        <f t="shared" si="51"/>
        <v>0</v>
      </c>
      <c r="T18" s="49">
        <f t="shared" si="9"/>
        <v>0</v>
      </c>
      <c r="U18" s="50">
        <f t="shared" si="10"/>
        <v>0</v>
      </c>
      <c r="V18" s="50">
        <f t="shared" si="11"/>
        <v>0</v>
      </c>
      <c r="W18" s="52"/>
      <c r="X18" s="46">
        <f t="shared" si="12"/>
        <v>6670.0056080000004</v>
      </c>
      <c r="Y18" s="48">
        <f t="shared" si="49"/>
        <v>0</v>
      </c>
      <c r="Z18" s="49">
        <f t="shared" si="50"/>
        <v>0</v>
      </c>
      <c r="AA18" s="50">
        <f t="shared" si="13"/>
        <v>0</v>
      </c>
      <c r="AB18" s="50">
        <f t="shared" si="14"/>
        <v>0</v>
      </c>
      <c r="AC18" s="52"/>
      <c r="AD18" s="46">
        <f t="shared" si="15"/>
        <v>6870.1057762400005</v>
      </c>
      <c r="AE18" s="48">
        <f t="shared" si="16"/>
        <v>0</v>
      </c>
      <c r="AF18" s="49">
        <f t="shared" si="17"/>
        <v>0</v>
      </c>
      <c r="AG18" s="50">
        <f t="shared" si="18"/>
        <v>0</v>
      </c>
      <c r="AH18" s="50">
        <f t="shared" si="19"/>
        <v>0</v>
      </c>
      <c r="AI18" s="52"/>
      <c r="AJ18" s="46">
        <f t="shared" si="20"/>
        <v>7076.2089495272003</v>
      </c>
      <c r="AK18" s="48">
        <f t="shared" si="21"/>
        <v>0</v>
      </c>
      <c r="AL18" s="49">
        <f t="shared" si="22"/>
        <v>0</v>
      </c>
      <c r="AM18" s="50">
        <f t="shared" si="23"/>
        <v>0</v>
      </c>
      <c r="AN18" s="56">
        <f t="shared" si="24"/>
        <v>0</v>
      </c>
      <c r="AO18" s="55"/>
      <c r="AP18" s="46">
        <f t="shared" si="25"/>
        <v>7288.4952180130167</v>
      </c>
      <c r="AQ18" s="48">
        <f t="shared" si="26"/>
        <v>0</v>
      </c>
      <c r="AR18" s="49">
        <f t="shared" si="27"/>
        <v>0</v>
      </c>
      <c r="AS18" s="50">
        <f t="shared" si="28"/>
        <v>0</v>
      </c>
      <c r="AT18" s="50">
        <f t="shared" si="29"/>
        <v>0</v>
      </c>
      <c r="AU18" s="55"/>
      <c r="AV18" s="46">
        <f t="shared" si="30"/>
        <v>7507.1500745534076</v>
      </c>
      <c r="AW18" s="48">
        <f t="shared" si="31"/>
        <v>0</v>
      </c>
      <c r="AX18" s="49">
        <f t="shared" si="32"/>
        <v>0</v>
      </c>
      <c r="AY18" s="50">
        <f t="shared" si="33"/>
        <v>0</v>
      </c>
      <c r="AZ18" s="50">
        <f t="shared" si="34"/>
        <v>0</v>
      </c>
      <c r="BA18" s="55"/>
      <c r="BB18" s="46">
        <f t="shared" si="35"/>
        <v>7732.3645767900098</v>
      </c>
      <c r="BC18" s="48">
        <f t="shared" si="36"/>
        <v>0</v>
      </c>
      <c r="BD18" s="49">
        <f t="shared" si="37"/>
        <v>0</v>
      </c>
      <c r="BE18" s="50">
        <f t="shared" si="38"/>
        <v>0</v>
      </c>
      <c r="BF18" s="50">
        <f t="shared" si="39"/>
        <v>0</v>
      </c>
      <c r="BG18" s="55"/>
      <c r="BH18" s="46">
        <f t="shared" si="40"/>
        <v>7964.3355140937101</v>
      </c>
      <c r="BI18" s="48">
        <f t="shared" si="41"/>
        <v>0</v>
      </c>
      <c r="BJ18" s="49">
        <f t="shared" si="42"/>
        <v>0</v>
      </c>
      <c r="BK18" s="50">
        <f t="shared" si="43"/>
        <v>0</v>
      </c>
      <c r="BL18" s="50">
        <f t="shared" si="44"/>
        <v>0</v>
      </c>
      <c r="BM18" s="55"/>
      <c r="BN18" s="49">
        <f t="shared" si="45"/>
        <v>0</v>
      </c>
      <c r="BO18" s="49">
        <f t="shared" si="46"/>
        <v>0</v>
      </c>
      <c r="BP18" s="57">
        <f t="shared" si="47"/>
        <v>0</v>
      </c>
    </row>
    <row r="19" spans="1:68" ht="12.75" customHeight="1" thickBot="1" x14ac:dyDescent="0.2">
      <c r="A19" s="288" t="s">
        <v>29</v>
      </c>
      <c r="B19" s="257"/>
      <c r="C19" s="58"/>
      <c r="D19" s="59" t="str">
        <f>HYPERLINK("https://research.ncsu.edu/sparcs/budgeting-guidelines/budgeting-fringe/","Fringe Rates")</f>
        <v>Fringe Rates</v>
      </c>
      <c r="E19" s="61"/>
      <c r="F19" s="63" t="s">
        <v>30</v>
      </c>
      <c r="G19" s="61" t="s">
        <v>31</v>
      </c>
      <c r="H19" s="64">
        <f>SUM(H4:H18)</f>
        <v>27251.595999999998</v>
      </c>
      <c r="I19" s="64">
        <f t="array" ref="I19">SUM(ROUNDUP(I4:I18,0))</f>
        <v>4437</v>
      </c>
      <c r="J19" s="65">
        <f>SUM(J4:J18)</f>
        <v>31687.273256</v>
      </c>
      <c r="K19" s="66"/>
      <c r="L19" s="63" t="s">
        <v>30</v>
      </c>
      <c r="M19" s="61" t="s">
        <v>31</v>
      </c>
      <c r="N19" s="64">
        <f>SUM(N4:N18)</f>
        <v>0</v>
      </c>
      <c r="O19" s="64">
        <f t="array" ref="O19">SUM(ROUNDUP(O4:O18,0))</f>
        <v>0</v>
      </c>
      <c r="P19" s="65">
        <f>SUM(P4:P18)</f>
        <v>0</v>
      </c>
      <c r="Q19" s="66"/>
      <c r="R19" s="63" t="s">
        <v>30</v>
      </c>
      <c r="S19" s="61" t="s">
        <v>31</v>
      </c>
      <c r="T19" s="64">
        <f t="shared" ref="T19:V19" si="52">SUM(T4:T18)</f>
        <v>0</v>
      </c>
      <c r="U19" s="64">
        <f t="shared" si="52"/>
        <v>0</v>
      </c>
      <c r="V19" s="65">
        <f t="shared" si="52"/>
        <v>0</v>
      </c>
      <c r="W19" s="69"/>
      <c r="X19" s="63" t="s">
        <v>30</v>
      </c>
      <c r="Y19" s="61" t="s">
        <v>31</v>
      </c>
      <c r="Z19" s="64">
        <f>SUM(Z4:Z18)</f>
        <v>0</v>
      </c>
      <c r="AA19" s="64">
        <f t="array" ref="AA19">SUM(ROUNDUP(AA4:AA18,0))</f>
        <v>0</v>
      </c>
      <c r="AB19" s="65">
        <f>SUM(AB4:AB18)</f>
        <v>0</v>
      </c>
      <c r="AC19" s="69"/>
      <c r="AD19" s="71" t="s">
        <v>30</v>
      </c>
      <c r="AE19" s="61" t="s">
        <v>31</v>
      </c>
      <c r="AF19" s="64">
        <f>SUM(AF4:AF18)</f>
        <v>0</v>
      </c>
      <c r="AG19" s="64">
        <f t="array" ref="AG19">SUM(ROUNDUP(AG4:AG18,0))</f>
        <v>0</v>
      </c>
      <c r="AH19" s="65">
        <f>SUM(AH4:AH18)</f>
        <v>0</v>
      </c>
      <c r="AI19" s="69"/>
      <c r="AJ19" s="71" t="s">
        <v>30</v>
      </c>
      <c r="AK19" s="61" t="s">
        <v>31</v>
      </c>
      <c r="AL19" s="64">
        <f>SUM(AL4:AL18)</f>
        <v>0</v>
      </c>
      <c r="AM19" s="64">
        <f t="array" ref="AM19">SUM(ROUNDUP(AM4:AM18,0))</f>
        <v>0</v>
      </c>
      <c r="AN19" s="65">
        <f>SUM(AN4:AN18)</f>
        <v>0</v>
      </c>
      <c r="AO19" s="66"/>
      <c r="AP19" s="71" t="s">
        <v>30</v>
      </c>
      <c r="AQ19" s="61" t="s">
        <v>31</v>
      </c>
      <c r="AR19" s="64">
        <f>SUM(AR4:AR18)</f>
        <v>0</v>
      </c>
      <c r="AS19" s="64">
        <f t="array" ref="AS19">SUM(ROUNDUP(AS4:AS18,0))</f>
        <v>0</v>
      </c>
      <c r="AT19" s="65">
        <f>SUM(AT4:AT18)</f>
        <v>0</v>
      </c>
      <c r="AU19" s="66"/>
      <c r="AV19" s="71" t="s">
        <v>30</v>
      </c>
      <c r="AW19" s="61" t="s">
        <v>31</v>
      </c>
      <c r="AX19" s="64">
        <f>SUM(AX4:AX18)</f>
        <v>0</v>
      </c>
      <c r="AY19" s="64">
        <f t="array" ref="AY19">SUM(ROUNDUP(AY4:AY18,0))</f>
        <v>0</v>
      </c>
      <c r="AZ19" s="65">
        <f>SUM(AZ4:AZ18)</f>
        <v>0</v>
      </c>
      <c r="BA19" s="66"/>
      <c r="BB19" s="71" t="s">
        <v>30</v>
      </c>
      <c r="BC19" s="61" t="s">
        <v>31</v>
      </c>
      <c r="BD19" s="64">
        <f>SUM(BD4:BD18)</f>
        <v>0</v>
      </c>
      <c r="BE19" s="64">
        <f t="array" ref="BE19">SUM(ROUNDUP(BE4:BE18,0))</f>
        <v>0</v>
      </c>
      <c r="BF19" s="65">
        <f>SUM(BF4:BF18)</f>
        <v>0</v>
      </c>
      <c r="BG19" s="66"/>
      <c r="BH19" s="71" t="s">
        <v>30</v>
      </c>
      <c r="BI19" s="61" t="s">
        <v>31</v>
      </c>
      <c r="BJ19" s="64">
        <f>SUM(BJ4:BJ18)</f>
        <v>0</v>
      </c>
      <c r="BK19" s="64">
        <f t="array" ref="BK19">SUM(ROUNDUP(BK4:BK18,0))</f>
        <v>0</v>
      </c>
      <c r="BL19" s="65">
        <f>SUM(BL4:BL18)</f>
        <v>0</v>
      </c>
      <c r="BM19" s="73"/>
      <c r="BN19" s="68">
        <f t="shared" ref="BN19:BP19" si="53">SUM(BN4:BN18)</f>
        <v>27251.595999999998</v>
      </c>
      <c r="BO19" s="68">
        <f t="shared" si="53"/>
        <v>4435.677255999999</v>
      </c>
      <c r="BP19" s="65">
        <f t="shared" si="53"/>
        <v>31687.273256</v>
      </c>
    </row>
    <row r="20" spans="1:68" ht="12.75" hidden="1" customHeight="1" x14ac:dyDescent="0.15">
      <c r="A20" s="18"/>
      <c r="B20" s="19" t="s">
        <v>32</v>
      </c>
      <c r="C20" s="36">
        <v>1.03</v>
      </c>
      <c r="D20" s="279">
        <v>8.5999999999999993E-2</v>
      </c>
      <c r="E20" s="246"/>
      <c r="F20" s="74">
        <v>0</v>
      </c>
      <c r="G20" s="75">
        <v>0</v>
      </c>
      <c r="H20" s="76">
        <f t="shared" ref="H20:H29" si="54">SUM(F20*G20)</f>
        <v>0</v>
      </c>
      <c r="I20" s="77">
        <f>+SUM(H20*D20)</f>
        <v>0</v>
      </c>
      <c r="J20" s="77">
        <f>+H20+I20</f>
        <v>0</v>
      </c>
      <c r="K20" s="12"/>
      <c r="L20" s="78">
        <f t="shared" ref="L20:L29" si="55">SUM(F20*C20)</f>
        <v>0</v>
      </c>
      <c r="M20" s="79">
        <f t="shared" ref="M20:M29" si="56">G20</f>
        <v>0</v>
      </c>
      <c r="N20" s="23">
        <f t="shared" ref="N20:N29" si="57">SUM(F20*C20)*(M20)</f>
        <v>0</v>
      </c>
      <c r="O20" s="79">
        <f t="shared" ref="O20:O29" si="58">SUM(N20*D20)</f>
        <v>0</v>
      </c>
      <c r="P20" s="30">
        <f t="shared" ref="P20:P29" si="59">N20+O20</f>
        <v>0</v>
      </c>
      <c r="Q20" s="12"/>
      <c r="R20" s="78">
        <f t="shared" ref="R20:R29" si="60">SUM(L20*C20)</f>
        <v>0</v>
      </c>
      <c r="S20" s="79">
        <f t="shared" ref="S20:S29" si="61">M20</f>
        <v>0</v>
      </c>
      <c r="T20" s="23">
        <f t="shared" ref="T20:T29" si="62">SUM(R20*S20)</f>
        <v>0</v>
      </c>
      <c r="U20" s="79">
        <f t="shared" ref="U20:U29" si="63">SUM(T20*D20)</f>
        <v>0</v>
      </c>
      <c r="V20" s="30">
        <f t="shared" ref="V20:V29" si="64">T20+U20</f>
        <v>0</v>
      </c>
      <c r="W20" s="12"/>
      <c r="X20" s="80">
        <f t="shared" ref="X20:X29" si="65">SUM(R20*C20)</f>
        <v>0</v>
      </c>
      <c r="Y20" s="79">
        <f t="shared" ref="Y20:Y29" si="66">S20</f>
        <v>0</v>
      </c>
      <c r="Z20" s="31">
        <f t="shared" ref="Z20:Z29" si="67">SUM(Y20*X20)</f>
        <v>0</v>
      </c>
      <c r="AA20" s="81">
        <f t="shared" ref="AA20:AA29" si="68">SUM(Z20*D20)</f>
        <v>0</v>
      </c>
      <c r="AB20" s="77">
        <f t="shared" ref="AB20:AB29" si="69">Z20+AA20</f>
        <v>0</v>
      </c>
      <c r="AC20" s="12"/>
      <c r="AD20" s="78">
        <f t="shared" ref="AD20:AD29" si="70">SUM(X20*C20)</f>
        <v>0</v>
      </c>
      <c r="AE20" s="79">
        <f t="shared" ref="AE20:AE29" si="71">Y20</f>
        <v>0</v>
      </c>
      <c r="AF20" s="23">
        <f t="shared" ref="AF20:AF29" si="72">SUM(AE20*AD20)</f>
        <v>0</v>
      </c>
      <c r="AG20" s="79">
        <f t="shared" ref="AG20:AG29" si="73">SUM(AF20*D20)</f>
        <v>0</v>
      </c>
      <c r="AH20" s="30">
        <f t="shared" ref="AH20:AH29" si="74">AF20+AG20</f>
        <v>0</v>
      </c>
      <c r="AI20" s="12"/>
      <c r="AJ20" s="78">
        <f t="shared" ref="AJ20:AJ29" si="75">SUM(AD20*C20)</f>
        <v>0</v>
      </c>
      <c r="AK20" s="79">
        <f t="shared" ref="AK20:AK29" si="76">AE20</f>
        <v>0</v>
      </c>
      <c r="AL20" s="23">
        <f t="shared" ref="AL20:AL29" si="77">SUM(AK20*AJ20)</f>
        <v>0</v>
      </c>
      <c r="AM20" s="79">
        <f t="shared" ref="AM20:AM29" si="78">SUM(AL20*D20)</f>
        <v>0</v>
      </c>
      <c r="AN20" s="30">
        <f t="shared" ref="AN20:AN29" si="79">AL20+AM20</f>
        <v>0</v>
      </c>
      <c r="AO20" s="12"/>
      <c r="AP20" s="78">
        <f t="shared" ref="AP20:AP29" si="80">SUM(AJ20*C20)</f>
        <v>0</v>
      </c>
      <c r="AQ20" s="79">
        <f t="shared" ref="AQ20:AQ29" si="81">AK20</f>
        <v>0</v>
      </c>
      <c r="AR20" s="23">
        <f t="shared" ref="AR20:AR29" si="82">SUM(AQ20*AP20)</f>
        <v>0</v>
      </c>
      <c r="AS20" s="79">
        <f t="shared" ref="AS20:AS29" si="83">SUM(AR20*D20)</f>
        <v>0</v>
      </c>
      <c r="AT20" s="30">
        <f t="shared" ref="AT20:AT29" si="84">AR20+AS20</f>
        <v>0</v>
      </c>
      <c r="AU20" s="12"/>
      <c r="AV20" s="78">
        <f t="shared" ref="AV20:AV29" si="85">SUM(AP20*C20)</f>
        <v>0</v>
      </c>
      <c r="AW20" s="79">
        <f t="shared" ref="AW20:AW29" si="86">AQ20</f>
        <v>0</v>
      </c>
      <c r="AX20" s="23">
        <f t="shared" ref="AX20:AX29" si="87">SUM(AW20*AV20)</f>
        <v>0</v>
      </c>
      <c r="AY20" s="79">
        <f t="shared" ref="AY20:AY29" si="88">SUM(AX20*D20)</f>
        <v>0</v>
      </c>
      <c r="AZ20" s="30">
        <f t="shared" ref="AZ20:AZ29" si="89">AX20+AY20</f>
        <v>0</v>
      </c>
      <c r="BA20" s="12"/>
      <c r="BB20" s="78">
        <f t="shared" ref="BB20:BB29" si="90">SUM(AV20*C20)</f>
        <v>0</v>
      </c>
      <c r="BC20" s="79">
        <f t="shared" ref="BC20:BC29" si="91">AW20</f>
        <v>0</v>
      </c>
      <c r="BD20" s="23">
        <f t="shared" ref="BD20:BD29" si="92">SUM(BC20*BB20)</f>
        <v>0</v>
      </c>
      <c r="BE20" s="79">
        <f t="shared" ref="BE20:BE29" si="93">SUM(BD20*D20)</f>
        <v>0</v>
      </c>
      <c r="BF20" s="30">
        <f t="shared" ref="BF20:BF29" si="94">BD20+BE20</f>
        <v>0</v>
      </c>
      <c r="BG20" s="12"/>
      <c r="BH20" s="78">
        <f t="shared" ref="BH20:BH29" si="95">SUM(BB20*C20)</f>
        <v>0</v>
      </c>
      <c r="BI20" s="79">
        <f t="shared" ref="BI20:BI29" si="96">BC20</f>
        <v>0</v>
      </c>
      <c r="BJ20" s="23">
        <f t="shared" ref="BJ20:BJ29" si="97">SUM(BI20*BH20)</f>
        <v>0</v>
      </c>
      <c r="BK20" s="79">
        <f t="shared" ref="BK20:BK29" si="98">SUM(BJ20*D20)</f>
        <v>0</v>
      </c>
      <c r="BL20" s="30">
        <f t="shared" ref="BL20:BL29" si="99">BJ20+BK20</f>
        <v>0</v>
      </c>
      <c r="BM20" s="82"/>
      <c r="BN20" s="28">
        <f t="shared" ref="BN20:BN30" si="100">SUM(H20,N20,T20,Z20,AF20,AL20,AR20,AX20,BD20,BJ20)</f>
        <v>0</v>
      </c>
      <c r="BO20" s="28">
        <f t="shared" ref="BO20:BO29" si="101">SUM(I20,O20,U20,AA20,AG20,AM20,,AS20,AY20,BE20,BK20)</f>
        <v>0</v>
      </c>
      <c r="BP20" s="34">
        <f t="shared" ref="BP20:BP29" si="102">SUM(BN20:BO20)</f>
        <v>0</v>
      </c>
    </row>
    <row r="21" spans="1:68" ht="12.75" hidden="1" customHeight="1" x14ac:dyDescent="0.15">
      <c r="A21" s="18"/>
      <c r="B21" s="19" t="s">
        <v>33</v>
      </c>
      <c r="C21" s="36">
        <v>1.03</v>
      </c>
      <c r="D21" s="279">
        <v>8.5999999999999993E-2</v>
      </c>
      <c r="E21" s="246"/>
      <c r="F21" s="74">
        <v>0</v>
      </c>
      <c r="G21" s="75">
        <v>0</v>
      </c>
      <c r="H21" s="76">
        <f t="shared" si="54"/>
        <v>0</v>
      </c>
      <c r="I21" s="77">
        <f t="shared" ref="I21:I29" si="103">+SUM(H21*D21)</f>
        <v>0</v>
      </c>
      <c r="J21" s="77">
        <f t="shared" ref="J21:J29" si="104">+H21+I21</f>
        <v>0</v>
      </c>
      <c r="K21" s="12"/>
      <c r="L21" s="78">
        <f t="shared" si="55"/>
        <v>0</v>
      </c>
      <c r="M21" s="79">
        <f t="shared" si="56"/>
        <v>0</v>
      </c>
      <c r="N21" s="23">
        <f t="shared" si="57"/>
        <v>0</v>
      </c>
      <c r="O21" s="79">
        <f t="shared" si="58"/>
        <v>0</v>
      </c>
      <c r="P21" s="30">
        <f t="shared" si="59"/>
        <v>0</v>
      </c>
      <c r="Q21" s="12"/>
      <c r="R21" s="78">
        <f t="shared" si="60"/>
        <v>0</v>
      </c>
      <c r="S21" s="79">
        <f t="shared" si="61"/>
        <v>0</v>
      </c>
      <c r="T21" s="23">
        <f t="shared" si="62"/>
        <v>0</v>
      </c>
      <c r="U21" s="79">
        <f t="shared" si="63"/>
        <v>0</v>
      </c>
      <c r="V21" s="30">
        <f t="shared" si="64"/>
        <v>0</v>
      </c>
      <c r="W21" s="12"/>
      <c r="X21" s="78">
        <f t="shared" si="65"/>
        <v>0</v>
      </c>
      <c r="Y21" s="79">
        <f t="shared" si="66"/>
        <v>0</v>
      </c>
      <c r="Z21" s="23">
        <f t="shared" si="67"/>
        <v>0</v>
      </c>
      <c r="AA21" s="79">
        <f t="shared" si="68"/>
        <v>0</v>
      </c>
      <c r="AB21" s="30">
        <f t="shared" si="69"/>
        <v>0</v>
      </c>
      <c r="AC21" s="12"/>
      <c r="AD21" s="78">
        <f t="shared" si="70"/>
        <v>0</v>
      </c>
      <c r="AE21" s="79">
        <f t="shared" si="71"/>
        <v>0</v>
      </c>
      <c r="AF21" s="23">
        <f t="shared" si="72"/>
        <v>0</v>
      </c>
      <c r="AG21" s="79">
        <f t="shared" si="73"/>
        <v>0</v>
      </c>
      <c r="AH21" s="30">
        <f t="shared" si="74"/>
        <v>0</v>
      </c>
      <c r="AI21" s="12"/>
      <c r="AJ21" s="78">
        <f t="shared" si="75"/>
        <v>0</v>
      </c>
      <c r="AK21" s="79">
        <f t="shared" si="76"/>
        <v>0</v>
      </c>
      <c r="AL21" s="23">
        <f t="shared" si="77"/>
        <v>0</v>
      </c>
      <c r="AM21" s="79">
        <f t="shared" si="78"/>
        <v>0</v>
      </c>
      <c r="AN21" s="30">
        <f t="shared" si="79"/>
        <v>0</v>
      </c>
      <c r="AO21" s="12"/>
      <c r="AP21" s="78">
        <f t="shared" si="80"/>
        <v>0</v>
      </c>
      <c r="AQ21" s="79">
        <f t="shared" si="81"/>
        <v>0</v>
      </c>
      <c r="AR21" s="23">
        <f t="shared" si="82"/>
        <v>0</v>
      </c>
      <c r="AS21" s="79">
        <f t="shared" si="83"/>
        <v>0</v>
      </c>
      <c r="AT21" s="30">
        <f t="shared" si="84"/>
        <v>0</v>
      </c>
      <c r="AU21" s="12"/>
      <c r="AV21" s="78">
        <f t="shared" si="85"/>
        <v>0</v>
      </c>
      <c r="AW21" s="79">
        <f t="shared" si="86"/>
        <v>0</v>
      </c>
      <c r="AX21" s="23">
        <f t="shared" si="87"/>
        <v>0</v>
      </c>
      <c r="AY21" s="79">
        <f t="shared" si="88"/>
        <v>0</v>
      </c>
      <c r="AZ21" s="30">
        <f t="shared" si="89"/>
        <v>0</v>
      </c>
      <c r="BA21" s="12"/>
      <c r="BB21" s="78">
        <f t="shared" si="90"/>
        <v>0</v>
      </c>
      <c r="BC21" s="79">
        <f t="shared" si="91"/>
        <v>0</v>
      </c>
      <c r="BD21" s="23">
        <f t="shared" si="92"/>
        <v>0</v>
      </c>
      <c r="BE21" s="79">
        <f t="shared" si="93"/>
        <v>0</v>
      </c>
      <c r="BF21" s="30">
        <f t="shared" si="94"/>
        <v>0</v>
      </c>
      <c r="BG21" s="12"/>
      <c r="BH21" s="78">
        <f t="shared" si="95"/>
        <v>0</v>
      </c>
      <c r="BI21" s="79">
        <f t="shared" si="96"/>
        <v>0</v>
      </c>
      <c r="BJ21" s="23">
        <f t="shared" si="97"/>
        <v>0</v>
      </c>
      <c r="BK21" s="79">
        <f t="shared" si="98"/>
        <v>0</v>
      </c>
      <c r="BL21" s="30">
        <f t="shared" si="99"/>
        <v>0</v>
      </c>
      <c r="BM21" s="82"/>
      <c r="BN21" s="28">
        <f t="shared" si="100"/>
        <v>0</v>
      </c>
      <c r="BO21" s="28">
        <f t="shared" si="101"/>
        <v>0</v>
      </c>
      <c r="BP21" s="34">
        <f t="shared" si="102"/>
        <v>0</v>
      </c>
    </row>
    <row r="22" spans="1:68" ht="12.75" hidden="1" customHeight="1" x14ac:dyDescent="0.15">
      <c r="A22" s="18"/>
      <c r="B22" s="19" t="s">
        <v>33</v>
      </c>
      <c r="C22" s="36">
        <v>1.03</v>
      </c>
      <c r="D22" s="279">
        <v>8.5999999999999993E-2</v>
      </c>
      <c r="E22" s="246"/>
      <c r="F22" s="74">
        <v>0</v>
      </c>
      <c r="G22" s="75">
        <v>0</v>
      </c>
      <c r="H22" s="76">
        <f t="shared" si="54"/>
        <v>0</v>
      </c>
      <c r="I22" s="77">
        <f t="shared" si="103"/>
        <v>0</v>
      </c>
      <c r="J22" s="77">
        <f t="shared" si="104"/>
        <v>0</v>
      </c>
      <c r="K22" s="12"/>
      <c r="L22" s="78">
        <f t="shared" si="55"/>
        <v>0</v>
      </c>
      <c r="M22" s="79">
        <f t="shared" si="56"/>
        <v>0</v>
      </c>
      <c r="N22" s="23">
        <f t="shared" si="57"/>
        <v>0</v>
      </c>
      <c r="O22" s="79">
        <f t="shared" si="58"/>
        <v>0</v>
      </c>
      <c r="P22" s="30">
        <f t="shared" si="59"/>
        <v>0</v>
      </c>
      <c r="Q22" s="12"/>
      <c r="R22" s="78">
        <f t="shared" si="60"/>
        <v>0</v>
      </c>
      <c r="S22" s="79">
        <f t="shared" si="61"/>
        <v>0</v>
      </c>
      <c r="T22" s="23">
        <f t="shared" si="62"/>
        <v>0</v>
      </c>
      <c r="U22" s="79">
        <f t="shared" si="63"/>
        <v>0</v>
      </c>
      <c r="V22" s="30">
        <f t="shared" si="64"/>
        <v>0</v>
      </c>
      <c r="W22" s="12"/>
      <c r="X22" s="78">
        <f t="shared" si="65"/>
        <v>0</v>
      </c>
      <c r="Y22" s="79">
        <f t="shared" si="66"/>
        <v>0</v>
      </c>
      <c r="Z22" s="23">
        <f t="shared" si="67"/>
        <v>0</v>
      </c>
      <c r="AA22" s="79">
        <f t="shared" si="68"/>
        <v>0</v>
      </c>
      <c r="AB22" s="30">
        <f t="shared" si="69"/>
        <v>0</v>
      </c>
      <c r="AC22" s="12"/>
      <c r="AD22" s="78">
        <f t="shared" si="70"/>
        <v>0</v>
      </c>
      <c r="AE22" s="79">
        <f t="shared" si="71"/>
        <v>0</v>
      </c>
      <c r="AF22" s="23">
        <f t="shared" si="72"/>
        <v>0</v>
      </c>
      <c r="AG22" s="79">
        <f t="shared" si="73"/>
        <v>0</v>
      </c>
      <c r="AH22" s="30">
        <f t="shared" si="74"/>
        <v>0</v>
      </c>
      <c r="AI22" s="12"/>
      <c r="AJ22" s="78">
        <f t="shared" si="75"/>
        <v>0</v>
      </c>
      <c r="AK22" s="79">
        <f t="shared" si="76"/>
        <v>0</v>
      </c>
      <c r="AL22" s="23">
        <f t="shared" si="77"/>
        <v>0</v>
      </c>
      <c r="AM22" s="79">
        <f t="shared" si="78"/>
        <v>0</v>
      </c>
      <c r="AN22" s="30">
        <f t="shared" si="79"/>
        <v>0</v>
      </c>
      <c r="AO22" s="12"/>
      <c r="AP22" s="78">
        <f t="shared" si="80"/>
        <v>0</v>
      </c>
      <c r="AQ22" s="79">
        <f t="shared" si="81"/>
        <v>0</v>
      </c>
      <c r="AR22" s="23">
        <f t="shared" si="82"/>
        <v>0</v>
      </c>
      <c r="AS22" s="79">
        <f t="shared" si="83"/>
        <v>0</v>
      </c>
      <c r="AT22" s="30">
        <f t="shared" si="84"/>
        <v>0</v>
      </c>
      <c r="AU22" s="12"/>
      <c r="AV22" s="78">
        <f t="shared" si="85"/>
        <v>0</v>
      </c>
      <c r="AW22" s="79">
        <f t="shared" si="86"/>
        <v>0</v>
      </c>
      <c r="AX22" s="23">
        <f t="shared" si="87"/>
        <v>0</v>
      </c>
      <c r="AY22" s="79">
        <f t="shared" si="88"/>
        <v>0</v>
      </c>
      <c r="AZ22" s="30">
        <f t="shared" si="89"/>
        <v>0</v>
      </c>
      <c r="BA22" s="12"/>
      <c r="BB22" s="78">
        <f t="shared" si="90"/>
        <v>0</v>
      </c>
      <c r="BC22" s="79">
        <f t="shared" si="91"/>
        <v>0</v>
      </c>
      <c r="BD22" s="23">
        <f t="shared" si="92"/>
        <v>0</v>
      </c>
      <c r="BE22" s="79">
        <f t="shared" si="93"/>
        <v>0</v>
      </c>
      <c r="BF22" s="30">
        <f t="shared" si="94"/>
        <v>0</v>
      </c>
      <c r="BG22" s="12"/>
      <c r="BH22" s="78">
        <f t="shared" si="95"/>
        <v>0</v>
      </c>
      <c r="BI22" s="79">
        <f t="shared" si="96"/>
        <v>0</v>
      </c>
      <c r="BJ22" s="23">
        <f t="shared" si="97"/>
        <v>0</v>
      </c>
      <c r="BK22" s="79">
        <f t="shared" si="98"/>
        <v>0</v>
      </c>
      <c r="BL22" s="30">
        <f t="shared" si="99"/>
        <v>0</v>
      </c>
      <c r="BM22" s="82"/>
      <c r="BN22" s="28">
        <f t="shared" si="100"/>
        <v>0</v>
      </c>
      <c r="BO22" s="28">
        <f t="shared" si="101"/>
        <v>0</v>
      </c>
      <c r="BP22" s="34">
        <f t="shared" si="102"/>
        <v>0</v>
      </c>
    </row>
    <row r="23" spans="1:68" ht="12.75" hidden="1" customHeight="1" x14ac:dyDescent="0.15">
      <c r="A23" s="18"/>
      <c r="B23" s="19" t="s">
        <v>33</v>
      </c>
      <c r="C23" s="36">
        <v>1.03</v>
      </c>
      <c r="D23" s="279">
        <v>8.5999999999999993E-2</v>
      </c>
      <c r="E23" s="246"/>
      <c r="F23" s="74">
        <v>0</v>
      </c>
      <c r="G23" s="75">
        <v>0</v>
      </c>
      <c r="H23" s="76">
        <f t="shared" si="54"/>
        <v>0</v>
      </c>
      <c r="I23" s="77">
        <f t="shared" si="103"/>
        <v>0</v>
      </c>
      <c r="J23" s="77">
        <f t="shared" si="104"/>
        <v>0</v>
      </c>
      <c r="K23" s="12"/>
      <c r="L23" s="78">
        <f t="shared" si="55"/>
        <v>0</v>
      </c>
      <c r="M23" s="79">
        <f t="shared" si="56"/>
        <v>0</v>
      </c>
      <c r="N23" s="23">
        <f t="shared" si="57"/>
        <v>0</v>
      </c>
      <c r="O23" s="79">
        <f t="shared" si="58"/>
        <v>0</v>
      </c>
      <c r="P23" s="30">
        <f t="shared" si="59"/>
        <v>0</v>
      </c>
      <c r="Q23" s="12"/>
      <c r="R23" s="78">
        <f t="shared" si="60"/>
        <v>0</v>
      </c>
      <c r="S23" s="79">
        <f t="shared" si="61"/>
        <v>0</v>
      </c>
      <c r="T23" s="23">
        <f t="shared" si="62"/>
        <v>0</v>
      </c>
      <c r="U23" s="79">
        <f t="shared" si="63"/>
        <v>0</v>
      </c>
      <c r="V23" s="30">
        <f t="shared" si="64"/>
        <v>0</v>
      </c>
      <c r="W23" s="12"/>
      <c r="X23" s="78">
        <f t="shared" si="65"/>
        <v>0</v>
      </c>
      <c r="Y23" s="79">
        <f t="shared" si="66"/>
        <v>0</v>
      </c>
      <c r="Z23" s="23">
        <f t="shared" si="67"/>
        <v>0</v>
      </c>
      <c r="AA23" s="79">
        <f t="shared" si="68"/>
        <v>0</v>
      </c>
      <c r="AB23" s="30">
        <f t="shared" si="69"/>
        <v>0</v>
      </c>
      <c r="AC23" s="12"/>
      <c r="AD23" s="78">
        <f t="shared" si="70"/>
        <v>0</v>
      </c>
      <c r="AE23" s="79">
        <f t="shared" si="71"/>
        <v>0</v>
      </c>
      <c r="AF23" s="23">
        <f t="shared" si="72"/>
        <v>0</v>
      </c>
      <c r="AG23" s="79">
        <f t="shared" si="73"/>
        <v>0</v>
      </c>
      <c r="AH23" s="30">
        <f t="shared" si="74"/>
        <v>0</v>
      </c>
      <c r="AI23" s="12"/>
      <c r="AJ23" s="78">
        <f t="shared" si="75"/>
        <v>0</v>
      </c>
      <c r="AK23" s="79">
        <f t="shared" si="76"/>
        <v>0</v>
      </c>
      <c r="AL23" s="23">
        <f t="shared" si="77"/>
        <v>0</v>
      </c>
      <c r="AM23" s="79">
        <f t="shared" si="78"/>
        <v>0</v>
      </c>
      <c r="AN23" s="30">
        <f t="shared" si="79"/>
        <v>0</v>
      </c>
      <c r="AO23" s="12"/>
      <c r="AP23" s="78">
        <f t="shared" si="80"/>
        <v>0</v>
      </c>
      <c r="AQ23" s="79">
        <f t="shared" si="81"/>
        <v>0</v>
      </c>
      <c r="AR23" s="23">
        <f t="shared" si="82"/>
        <v>0</v>
      </c>
      <c r="AS23" s="79">
        <f t="shared" si="83"/>
        <v>0</v>
      </c>
      <c r="AT23" s="30">
        <f t="shared" si="84"/>
        <v>0</v>
      </c>
      <c r="AU23" s="12"/>
      <c r="AV23" s="78">
        <f t="shared" si="85"/>
        <v>0</v>
      </c>
      <c r="AW23" s="79">
        <f t="shared" si="86"/>
        <v>0</v>
      </c>
      <c r="AX23" s="23">
        <f t="shared" si="87"/>
        <v>0</v>
      </c>
      <c r="AY23" s="79">
        <f t="shared" si="88"/>
        <v>0</v>
      </c>
      <c r="AZ23" s="30">
        <f t="shared" si="89"/>
        <v>0</v>
      </c>
      <c r="BA23" s="12"/>
      <c r="BB23" s="78">
        <f t="shared" si="90"/>
        <v>0</v>
      </c>
      <c r="BC23" s="79">
        <f t="shared" si="91"/>
        <v>0</v>
      </c>
      <c r="BD23" s="23">
        <f t="shared" si="92"/>
        <v>0</v>
      </c>
      <c r="BE23" s="79">
        <f t="shared" si="93"/>
        <v>0</v>
      </c>
      <c r="BF23" s="30">
        <f t="shared" si="94"/>
        <v>0</v>
      </c>
      <c r="BG23" s="12"/>
      <c r="BH23" s="78">
        <f t="shared" si="95"/>
        <v>0</v>
      </c>
      <c r="BI23" s="79">
        <f t="shared" si="96"/>
        <v>0</v>
      </c>
      <c r="BJ23" s="23">
        <f t="shared" si="97"/>
        <v>0</v>
      </c>
      <c r="BK23" s="79">
        <f t="shared" si="98"/>
        <v>0</v>
      </c>
      <c r="BL23" s="30">
        <f t="shared" si="99"/>
        <v>0</v>
      </c>
      <c r="BM23" s="82"/>
      <c r="BN23" s="28">
        <f t="shared" si="100"/>
        <v>0</v>
      </c>
      <c r="BO23" s="28">
        <f t="shared" si="101"/>
        <v>0</v>
      </c>
      <c r="BP23" s="34">
        <f t="shared" si="102"/>
        <v>0</v>
      </c>
    </row>
    <row r="24" spans="1:68" ht="12.75" hidden="1" customHeight="1" x14ac:dyDescent="0.15">
      <c r="A24" s="18"/>
      <c r="B24" s="19" t="s">
        <v>33</v>
      </c>
      <c r="C24" s="36">
        <v>1.03</v>
      </c>
      <c r="D24" s="279">
        <v>8.5999999999999993E-2</v>
      </c>
      <c r="E24" s="246"/>
      <c r="F24" s="74">
        <v>0</v>
      </c>
      <c r="G24" s="75">
        <v>0</v>
      </c>
      <c r="H24" s="76">
        <f t="shared" si="54"/>
        <v>0</v>
      </c>
      <c r="I24" s="77">
        <f t="shared" si="103"/>
        <v>0</v>
      </c>
      <c r="J24" s="77">
        <f t="shared" si="104"/>
        <v>0</v>
      </c>
      <c r="K24" s="12"/>
      <c r="L24" s="78">
        <f t="shared" si="55"/>
        <v>0</v>
      </c>
      <c r="M24" s="79">
        <f t="shared" si="56"/>
        <v>0</v>
      </c>
      <c r="N24" s="23">
        <f t="shared" si="57"/>
        <v>0</v>
      </c>
      <c r="O24" s="79">
        <f t="shared" si="58"/>
        <v>0</v>
      </c>
      <c r="P24" s="30">
        <f t="shared" si="59"/>
        <v>0</v>
      </c>
      <c r="Q24" s="12"/>
      <c r="R24" s="78">
        <f t="shared" si="60"/>
        <v>0</v>
      </c>
      <c r="S24" s="79">
        <f t="shared" si="61"/>
        <v>0</v>
      </c>
      <c r="T24" s="23">
        <f t="shared" si="62"/>
        <v>0</v>
      </c>
      <c r="U24" s="79">
        <f t="shared" si="63"/>
        <v>0</v>
      </c>
      <c r="V24" s="30">
        <f t="shared" si="64"/>
        <v>0</v>
      </c>
      <c r="W24" s="12"/>
      <c r="X24" s="78">
        <f t="shared" si="65"/>
        <v>0</v>
      </c>
      <c r="Y24" s="79">
        <f t="shared" si="66"/>
        <v>0</v>
      </c>
      <c r="Z24" s="23">
        <f t="shared" si="67"/>
        <v>0</v>
      </c>
      <c r="AA24" s="79">
        <f t="shared" si="68"/>
        <v>0</v>
      </c>
      <c r="AB24" s="30">
        <f t="shared" si="69"/>
        <v>0</v>
      </c>
      <c r="AC24" s="12"/>
      <c r="AD24" s="78">
        <f t="shared" si="70"/>
        <v>0</v>
      </c>
      <c r="AE24" s="79">
        <f t="shared" si="71"/>
        <v>0</v>
      </c>
      <c r="AF24" s="23">
        <f t="shared" si="72"/>
        <v>0</v>
      </c>
      <c r="AG24" s="79">
        <f t="shared" si="73"/>
        <v>0</v>
      </c>
      <c r="AH24" s="30">
        <f t="shared" si="74"/>
        <v>0</v>
      </c>
      <c r="AI24" s="12"/>
      <c r="AJ24" s="78">
        <f t="shared" si="75"/>
        <v>0</v>
      </c>
      <c r="AK24" s="79">
        <f t="shared" si="76"/>
        <v>0</v>
      </c>
      <c r="AL24" s="23">
        <f t="shared" si="77"/>
        <v>0</v>
      </c>
      <c r="AM24" s="79">
        <f t="shared" si="78"/>
        <v>0</v>
      </c>
      <c r="AN24" s="30">
        <f t="shared" si="79"/>
        <v>0</v>
      </c>
      <c r="AO24" s="12"/>
      <c r="AP24" s="78">
        <f t="shared" si="80"/>
        <v>0</v>
      </c>
      <c r="AQ24" s="79">
        <f t="shared" si="81"/>
        <v>0</v>
      </c>
      <c r="AR24" s="23">
        <f t="shared" si="82"/>
        <v>0</v>
      </c>
      <c r="AS24" s="79">
        <f t="shared" si="83"/>
        <v>0</v>
      </c>
      <c r="AT24" s="30">
        <f t="shared" si="84"/>
        <v>0</v>
      </c>
      <c r="AU24" s="12"/>
      <c r="AV24" s="78">
        <f t="shared" si="85"/>
        <v>0</v>
      </c>
      <c r="AW24" s="79">
        <f t="shared" si="86"/>
        <v>0</v>
      </c>
      <c r="AX24" s="23">
        <f t="shared" si="87"/>
        <v>0</v>
      </c>
      <c r="AY24" s="79">
        <f t="shared" si="88"/>
        <v>0</v>
      </c>
      <c r="AZ24" s="30">
        <f t="shared" si="89"/>
        <v>0</v>
      </c>
      <c r="BA24" s="12"/>
      <c r="BB24" s="78">
        <f t="shared" si="90"/>
        <v>0</v>
      </c>
      <c r="BC24" s="79">
        <f t="shared" si="91"/>
        <v>0</v>
      </c>
      <c r="BD24" s="23">
        <f t="shared" si="92"/>
        <v>0</v>
      </c>
      <c r="BE24" s="79">
        <f t="shared" si="93"/>
        <v>0</v>
      </c>
      <c r="BF24" s="30">
        <f t="shared" si="94"/>
        <v>0</v>
      </c>
      <c r="BG24" s="12"/>
      <c r="BH24" s="78">
        <f t="shared" si="95"/>
        <v>0</v>
      </c>
      <c r="BI24" s="79">
        <f t="shared" si="96"/>
        <v>0</v>
      </c>
      <c r="BJ24" s="23">
        <f t="shared" si="97"/>
        <v>0</v>
      </c>
      <c r="BK24" s="79">
        <f t="shared" si="98"/>
        <v>0</v>
      </c>
      <c r="BL24" s="30">
        <f t="shared" si="99"/>
        <v>0</v>
      </c>
      <c r="BM24" s="82"/>
      <c r="BN24" s="28">
        <f t="shared" si="100"/>
        <v>0</v>
      </c>
      <c r="BO24" s="28">
        <f t="shared" si="101"/>
        <v>0</v>
      </c>
      <c r="BP24" s="34">
        <f t="shared" si="102"/>
        <v>0</v>
      </c>
    </row>
    <row r="25" spans="1:68" ht="12.75" hidden="1" customHeight="1" x14ac:dyDescent="0.15">
      <c r="A25" s="18"/>
      <c r="B25" s="19" t="s">
        <v>33</v>
      </c>
      <c r="C25" s="36">
        <v>1.03</v>
      </c>
      <c r="D25" s="279">
        <v>8.5999999999999993E-2</v>
      </c>
      <c r="E25" s="246"/>
      <c r="F25" s="74">
        <v>0</v>
      </c>
      <c r="G25" s="75">
        <v>0</v>
      </c>
      <c r="H25" s="76">
        <f t="shared" si="54"/>
        <v>0</v>
      </c>
      <c r="I25" s="77">
        <f t="shared" si="103"/>
        <v>0</v>
      </c>
      <c r="J25" s="77">
        <f t="shared" si="104"/>
        <v>0</v>
      </c>
      <c r="K25" s="12"/>
      <c r="L25" s="78">
        <f t="shared" si="55"/>
        <v>0</v>
      </c>
      <c r="M25" s="79">
        <f t="shared" si="56"/>
        <v>0</v>
      </c>
      <c r="N25" s="23">
        <f t="shared" si="57"/>
        <v>0</v>
      </c>
      <c r="O25" s="79">
        <f t="shared" si="58"/>
        <v>0</v>
      </c>
      <c r="P25" s="30">
        <f t="shared" si="59"/>
        <v>0</v>
      </c>
      <c r="Q25" s="12"/>
      <c r="R25" s="78">
        <f t="shared" si="60"/>
        <v>0</v>
      </c>
      <c r="S25" s="79">
        <f t="shared" si="61"/>
        <v>0</v>
      </c>
      <c r="T25" s="23">
        <f t="shared" si="62"/>
        <v>0</v>
      </c>
      <c r="U25" s="79">
        <f t="shared" si="63"/>
        <v>0</v>
      </c>
      <c r="V25" s="30">
        <f t="shared" si="64"/>
        <v>0</v>
      </c>
      <c r="W25" s="12"/>
      <c r="X25" s="78">
        <f t="shared" si="65"/>
        <v>0</v>
      </c>
      <c r="Y25" s="79">
        <f t="shared" si="66"/>
        <v>0</v>
      </c>
      <c r="Z25" s="23">
        <f t="shared" si="67"/>
        <v>0</v>
      </c>
      <c r="AA25" s="79">
        <f t="shared" si="68"/>
        <v>0</v>
      </c>
      <c r="AB25" s="30">
        <f t="shared" si="69"/>
        <v>0</v>
      </c>
      <c r="AC25" s="12"/>
      <c r="AD25" s="78">
        <f t="shared" si="70"/>
        <v>0</v>
      </c>
      <c r="AE25" s="79">
        <f t="shared" si="71"/>
        <v>0</v>
      </c>
      <c r="AF25" s="23">
        <f t="shared" si="72"/>
        <v>0</v>
      </c>
      <c r="AG25" s="79">
        <f t="shared" si="73"/>
        <v>0</v>
      </c>
      <c r="AH25" s="30">
        <f t="shared" si="74"/>
        <v>0</v>
      </c>
      <c r="AI25" s="12"/>
      <c r="AJ25" s="78">
        <f t="shared" si="75"/>
        <v>0</v>
      </c>
      <c r="AK25" s="79">
        <f t="shared" si="76"/>
        <v>0</v>
      </c>
      <c r="AL25" s="23">
        <f t="shared" si="77"/>
        <v>0</v>
      </c>
      <c r="AM25" s="79">
        <f t="shared" si="78"/>
        <v>0</v>
      </c>
      <c r="AN25" s="30">
        <f t="shared" si="79"/>
        <v>0</v>
      </c>
      <c r="AO25" s="12"/>
      <c r="AP25" s="78">
        <f t="shared" si="80"/>
        <v>0</v>
      </c>
      <c r="AQ25" s="79">
        <f t="shared" si="81"/>
        <v>0</v>
      </c>
      <c r="AR25" s="23">
        <f t="shared" si="82"/>
        <v>0</v>
      </c>
      <c r="AS25" s="79">
        <f t="shared" si="83"/>
        <v>0</v>
      </c>
      <c r="AT25" s="30">
        <f t="shared" si="84"/>
        <v>0</v>
      </c>
      <c r="AU25" s="12"/>
      <c r="AV25" s="78">
        <f t="shared" si="85"/>
        <v>0</v>
      </c>
      <c r="AW25" s="79">
        <f t="shared" si="86"/>
        <v>0</v>
      </c>
      <c r="AX25" s="23">
        <f t="shared" si="87"/>
        <v>0</v>
      </c>
      <c r="AY25" s="79">
        <f t="shared" si="88"/>
        <v>0</v>
      </c>
      <c r="AZ25" s="30">
        <f t="shared" si="89"/>
        <v>0</v>
      </c>
      <c r="BA25" s="12"/>
      <c r="BB25" s="78">
        <f t="shared" si="90"/>
        <v>0</v>
      </c>
      <c r="BC25" s="79">
        <f t="shared" si="91"/>
        <v>0</v>
      </c>
      <c r="BD25" s="23">
        <f t="shared" si="92"/>
        <v>0</v>
      </c>
      <c r="BE25" s="79">
        <f t="shared" si="93"/>
        <v>0</v>
      </c>
      <c r="BF25" s="30">
        <f t="shared" si="94"/>
        <v>0</v>
      </c>
      <c r="BG25" s="12"/>
      <c r="BH25" s="78">
        <f t="shared" si="95"/>
        <v>0</v>
      </c>
      <c r="BI25" s="79">
        <f t="shared" si="96"/>
        <v>0</v>
      </c>
      <c r="BJ25" s="23">
        <f t="shared" si="97"/>
        <v>0</v>
      </c>
      <c r="BK25" s="79">
        <f t="shared" si="98"/>
        <v>0</v>
      </c>
      <c r="BL25" s="30">
        <f t="shared" si="99"/>
        <v>0</v>
      </c>
      <c r="BM25" s="82"/>
      <c r="BN25" s="28">
        <f t="shared" si="100"/>
        <v>0</v>
      </c>
      <c r="BO25" s="28">
        <f t="shared" si="101"/>
        <v>0</v>
      </c>
      <c r="BP25" s="34">
        <f t="shared" si="102"/>
        <v>0</v>
      </c>
    </row>
    <row r="26" spans="1:68" ht="12.75" hidden="1" customHeight="1" x14ac:dyDescent="0.15">
      <c r="A26" s="18"/>
      <c r="B26" s="19" t="s">
        <v>33</v>
      </c>
      <c r="C26" s="36">
        <v>1.03</v>
      </c>
      <c r="D26" s="279">
        <v>8.5999999999999993E-2</v>
      </c>
      <c r="E26" s="246"/>
      <c r="F26" s="74">
        <v>0</v>
      </c>
      <c r="G26" s="75">
        <v>0</v>
      </c>
      <c r="H26" s="76">
        <f t="shared" si="54"/>
        <v>0</v>
      </c>
      <c r="I26" s="77">
        <f t="shared" si="103"/>
        <v>0</v>
      </c>
      <c r="J26" s="77">
        <f t="shared" si="104"/>
        <v>0</v>
      </c>
      <c r="K26" s="12"/>
      <c r="L26" s="78">
        <f t="shared" si="55"/>
        <v>0</v>
      </c>
      <c r="M26" s="79">
        <f t="shared" si="56"/>
        <v>0</v>
      </c>
      <c r="N26" s="23">
        <f t="shared" si="57"/>
        <v>0</v>
      </c>
      <c r="O26" s="79">
        <f t="shared" si="58"/>
        <v>0</v>
      </c>
      <c r="P26" s="30">
        <f t="shared" si="59"/>
        <v>0</v>
      </c>
      <c r="Q26" s="12"/>
      <c r="R26" s="78">
        <f t="shared" si="60"/>
        <v>0</v>
      </c>
      <c r="S26" s="79">
        <f t="shared" si="61"/>
        <v>0</v>
      </c>
      <c r="T26" s="23">
        <f t="shared" si="62"/>
        <v>0</v>
      </c>
      <c r="U26" s="79">
        <f t="shared" si="63"/>
        <v>0</v>
      </c>
      <c r="V26" s="30">
        <f t="shared" si="64"/>
        <v>0</v>
      </c>
      <c r="W26" s="12"/>
      <c r="X26" s="78">
        <f t="shared" si="65"/>
        <v>0</v>
      </c>
      <c r="Y26" s="79">
        <f t="shared" si="66"/>
        <v>0</v>
      </c>
      <c r="Z26" s="23">
        <f t="shared" si="67"/>
        <v>0</v>
      </c>
      <c r="AA26" s="79">
        <f t="shared" si="68"/>
        <v>0</v>
      </c>
      <c r="AB26" s="30">
        <f t="shared" si="69"/>
        <v>0</v>
      </c>
      <c r="AC26" s="12"/>
      <c r="AD26" s="78">
        <f t="shared" si="70"/>
        <v>0</v>
      </c>
      <c r="AE26" s="79">
        <f t="shared" si="71"/>
        <v>0</v>
      </c>
      <c r="AF26" s="23">
        <f t="shared" si="72"/>
        <v>0</v>
      </c>
      <c r="AG26" s="79">
        <f t="shared" si="73"/>
        <v>0</v>
      </c>
      <c r="AH26" s="30">
        <f t="shared" si="74"/>
        <v>0</v>
      </c>
      <c r="AI26" s="12"/>
      <c r="AJ26" s="78">
        <f t="shared" si="75"/>
        <v>0</v>
      </c>
      <c r="AK26" s="79">
        <f t="shared" si="76"/>
        <v>0</v>
      </c>
      <c r="AL26" s="23">
        <f t="shared" si="77"/>
        <v>0</v>
      </c>
      <c r="AM26" s="79">
        <f t="shared" si="78"/>
        <v>0</v>
      </c>
      <c r="AN26" s="30">
        <f t="shared" si="79"/>
        <v>0</v>
      </c>
      <c r="AO26" s="12"/>
      <c r="AP26" s="78">
        <f t="shared" si="80"/>
        <v>0</v>
      </c>
      <c r="AQ26" s="79">
        <f t="shared" si="81"/>
        <v>0</v>
      </c>
      <c r="AR26" s="23">
        <f t="shared" si="82"/>
        <v>0</v>
      </c>
      <c r="AS26" s="79">
        <f t="shared" si="83"/>
        <v>0</v>
      </c>
      <c r="AT26" s="30">
        <f t="shared" si="84"/>
        <v>0</v>
      </c>
      <c r="AU26" s="12"/>
      <c r="AV26" s="78">
        <f t="shared" si="85"/>
        <v>0</v>
      </c>
      <c r="AW26" s="79">
        <f t="shared" si="86"/>
        <v>0</v>
      </c>
      <c r="AX26" s="23">
        <f t="shared" si="87"/>
        <v>0</v>
      </c>
      <c r="AY26" s="79">
        <f t="shared" si="88"/>
        <v>0</v>
      </c>
      <c r="AZ26" s="30">
        <f t="shared" si="89"/>
        <v>0</v>
      </c>
      <c r="BA26" s="12"/>
      <c r="BB26" s="78">
        <f t="shared" si="90"/>
        <v>0</v>
      </c>
      <c r="BC26" s="79">
        <f t="shared" si="91"/>
        <v>0</v>
      </c>
      <c r="BD26" s="23">
        <f t="shared" si="92"/>
        <v>0</v>
      </c>
      <c r="BE26" s="79">
        <f t="shared" si="93"/>
        <v>0</v>
      </c>
      <c r="BF26" s="30">
        <f t="shared" si="94"/>
        <v>0</v>
      </c>
      <c r="BG26" s="12"/>
      <c r="BH26" s="78">
        <f t="shared" si="95"/>
        <v>0</v>
      </c>
      <c r="BI26" s="79">
        <f t="shared" si="96"/>
        <v>0</v>
      </c>
      <c r="BJ26" s="23">
        <f t="shared" si="97"/>
        <v>0</v>
      </c>
      <c r="BK26" s="79">
        <f t="shared" si="98"/>
        <v>0</v>
      </c>
      <c r="BL26" s="30">
        <f t="shared" si="99"/>
        <v>0</v>
      </c>
      <c r="BM26" s="82"/>
      <c r="BN26" s="28">
        <f t="shared" si="100"/>
        <v>0</v>
      </c>
      <c r="BO26" s="28">
        <f t="shared" si="101"/>
        <v>0</v>
      </c>
      <c r="BP26" s="34">
        <f t="shared" si="102"/>
        <v>0</v>
      </c>
    </row>
    <row r="27" spans="1:68" ht="12.75" hidden="1" customHeight="1" x14ac:dyDescent="0.15">
      <c r="A27" s="18"/>
      <c r="B27" s="19" t="s">
        <v>33</v>
      </c>
      <c r="C27" s="36">
        <v>1.03</v>
      </c>
      <c r="D27" s="279">
        <v>8.5999999999999993E-2</v>
      </c>
      <c r="E27" s="246"/>
      <c r="F27" s="74">
        <v>0</v>
      </c>
      <c r="G27" s="75">
        <v>0</v>
      </c>
      <c r="H27" s="76">
        <f t="shared" si="54"/>
        <v>0</v>
      </c>
      <c r="I27" s="77">
        <f t="shared" si="103"/>
        <v>0</v>
      </c>
      <c r="J27" s="77">
        <f t="shared" si="104"/>
        <v>0</v>
      </c>
      <c r="K27" s="12"/>
      <c r="L27" s="78">
        <f t="shared" si="55"/>
        <v>0</v>
      </c>
      <c r="M27" s="79">
        <f t="shared" si="56"/>
        <v>0</v>
      </c>
      <c r="N27" s="23">
        <f t="shared" si="57"/>
        <v>0</v>
      </c>
      <c r="O27" s="79">
        <f t="shared" si="58"/>
        <v>0</v>
      </c>
      <c r="P27" s="30">
        <f t="shared" si="59"/>
        <v>0</v>
      </c>
      <c r="Q27" s="12"/>
      <c r="R27" s="78">
        <f t="shared" si="60"/>
        <v>0</v>
      </c>
      <c r="S27" s="79">
        <f t="shared" si="61"/>
        <v>0</v>
      </c>
      <c r="T27" s="23">
        <f t="shared" si="62"/>
        <v>0</v>
      </c>
      <c r="U27" s="79">
        <f t="shared" si="63"/>
        <v>0</v>
      </c>
      <c r="V27" s="30">
        <f t="shared" si="64"/>
        <v>0</v>
      </c>
      <c r="W27" s="12"/>
      <c r="X27" s="78">
        <f t="shared" si="65"/>
        <v>0</v>
      </c>
      <c r="Y27" s="79">
        <f t="shared" si="66"/>
        <v>0</v>
      </c>
      <c r="Z27" s="23">
        <f t="shared" si="67"/>
        <v>0</v>
      </c>
      <c r="AA27" s="79">
        <f t="shared" si="68"/>
        <v>0</v>
      </c>
      <c r="AB27" s="30">
        <f t="shared" si="69"/>
        <v>0</v>
      </c>
      <c r="AC27" s="12"/>
      <c r="AD27" s="78">
        <f t="shared" si="70"/>
        <v>0</v>
      </c>
      <c r="AE27" s="79">
        <f t="shared" si="71"/>
        <v>0</v>
      </c>
      <c r="AF27" s="23">
        <f t="shared" si="72"/>
        <v>0</v>
      </c>
      <c r="AG27" s="79">
        <f t="shared" si="73"/>
        <v>0</v>
      </c>
      <c r="AH27" s="30">
        <f t="shared" si="74"/>
        <v>0</v>
      </c>
      <c r="AI27" s="12"/>
      <c r="AJ27" s="78">
        <f t="shared" si="75"/>
        <v>0</v>
      </c>
      <c r="AK27" s="79">
        <f t="shared" si="76"/>
        <v>0</v>
      </c>
      <c r="AL27" s="23">
        <f t="shared" si="77"/>
        <v>0</v>
      </c>
      <c r="AM27" s="79">
        <f t="shared" si="78"/>
        <v>0</v>
      </c>
      <c r="AN27" s="30">
        <f t="shared" si="79"/>
        <v>0</v>
      </c>
      <c r="AO27" s="12"/>
      <c r="AP27" s="78">
        <f t="shared" si="80"/>
        <v>0</v>
      </c>
      <c r="AQ27" s="79">
        <f t="shared" si="81"/>
        <v>0</v>
      </c>
      <c r="AR27" s="23">
        <f t="shared" si="82"/>
        <v>0</v>
      </c>
      <c r="AS27" s="79">
        <f t="shared" si="83"/>
        <v>0</v>
      </c>
      <c r="AT27" s="30">
        <f t="shared" si="84"/>
        <v>0</v>
      </c>
      <c r="AU27" s="12"/>
      <c r="AV27" s="78">
        <f t="shared" si="85"/>
        <v>0</v>
      </c>
      <c r="AW27" s="79">
        <f t="shared" si="86"/>
        <v>0</v>
      </c>
      <c r="AX27" s="23">
        <f t="shared" si="87"/>
        <v>0</v>
      </c>
      <c r="AY27" s="79">
        <f t="shared" si="88"/>
        <v>0</v>
      </c>
      <c r="AZ27" s="30">
        <f t="shared" si="89"/>
        <v>0</v>
      </c>
      <c r="BA27" s="12"/>
      <c r="BB27" s="78">
        <f t="shared" si="90"/>
        <v>0</v>
      </c>
      <c r="BC27" s="79">
        <f t="shared" si="91"/>
        <v>0</v>
      </c>
      <c r="BD27" s="23">
        <f t="shared" si="92"/>
        <v>0</v>
      </c>
      <c r="BE27" s="79">
        <f t="shared" si="93"/>
        <v>0</v>
      </c>
      <c r="BF27" s="30">
        <f t="shared" si="94"/>
        <v>0</v>
      </c>
      <c r="BG27" s="12"/>
      <c r="BH27" s="78">
        <f t="shared" si="95"/>
        <v>0</v>
      </c>
      <c r="BI27" s="79">
        <f t="shared" si="96"/>
        <v>0</v>
      </c>
      <c r="BJ27" s="23">
        <f t="shared" si="97"/>
        <v>0</v>
      </c>
      <c r="BK27" s="79">
        <f t="shared" si="98"/>
        <v>0</v>
      </c>
      <c r="BL27" s="30">
        <f t="shared" si="99"/>
        <v>0</v>
      </c>
      <c r="BM27" s="82"/>
      <c r="BN27" s="28">
        <f t="shared" si="100"/>
        <v>0</v>
      </c>
      <c r="BO27" s="28">
        <f t="shared" si="101"/>
        <v>0</v>
      </c>
      <c r="BP27" s="34">
        <f t="shared" si="102"/>
        <v>0</v>
      </c>
    </row>
    <row r="28" spans="1:68" ht="12.75" hidden="1" customHeight="1" x14ac:dyDescent="0.15">
      <c r="A28" s="18"/>
      <c r="B28" s="19" t="s">
        <v>33</v>
      </c>
      <c r="C28" s="36">
        <v>1.03</v>
      </c>
      <c r="D28" s="279">
        <v>8.5999999999999993E-2</v>
      </c>
      <c r="E28" s="246"/>
      <c r="F28" s="74">
        <v>0</v>
      </c>
      <c r="G28" s="75">
        <v>0</v>
      </c>
      <c r="H28" s="76">
        <f t="shared" si="54"/>
        <v>0</v>
      </c>
      <c r="I28" s="77">
        <f t="shared" si="103"/>
        <v>0</v>
      </c>
      <c r="J28" s="77">
        <f t="shared" si="104"/>
        <v>0</v>
      </c>
      <c r="K28" s="12"/>
      <c r="L28" s="78">
        <f t="shared" si="55"/>
        <v>0</v>
      </c>
      <c r="M28" s="79">
        <f t="shared" si="56"/>
        <v>0</v>
      </c>
      <c r="N28" s="23">
        <f t="shared" si="57"/>
        <v>0</v>
      </c>
      <c r="O28" s="79">
        <f t="shared" si="58"/>
        <v>0</v>
      </c>
      <c r="P28" s="30">
        <f t="shared" si="59"/>
        <v>0</v>
      </c>
      <c r="Q28" s="12"/>
      <c r="R28" s="78">
        <f t="shared" si="60"/>
        <v>0</v>
      </c>
      <c r="S28" s="79">
        <f t="shared" si="61"/>
        <v>0</v>
      </c>
      <c r="T28" s="23">
        <f t="shared" si="62"/>
        <v>0</v>
      </c>
      <c r="U28" s="79">
        <f t="shared" si="63"/>
        <v>0</v>
      </c>
      <c r="V28" s="30">
        <f t="shared" si="64"/>
        <v>0</v>
      </c>
      <c r="W28" s="12"/>
      <c r="X28" s="78">
        <f t="shared" si="65"/>
        <v>0</v>
      </c>
      <c r="Y28" s="79">
        <f t="shared" si="66"/>
        <v>0</v>
      </c>
      <c r="Z28" s="23">
        <f t="shared" si="67"/>
        <v>0</v>
      </c>
      <c r="AA28" s="79">
        <f t="shared" si="68"/>
        <v>0</v>
      </c>
      <c r="AB28" s="30">
        <f t="shared" si="69"/>
        <v>0</v>
      </c>
      <c r="AC28" s="12"/>
      <c r="AD28" s="78">
        <f t="shared" si="70"/>
        <v>0</v>
      </c>
      <c r="AE28" s="79">
        <f t="shared" si="71"/>
        <v>0</v>
      </c>
      <c r="AF28" s="23">
        <f t="shared" si="72"/>
        <v>0</v>
      </c>
      <c r="AG28" s="79">
        <f t="shared" si="73"/>
        <v>0</v>
      </c>
      <c r="AH28" s="30">
        <f t="shared" si="74"/>
        <v>0</v>
      </c>
      <c r="AI28" s="12"/>
      <c r="AJ28" s="78">
        <f t="shared" si="75"/>
        <v>0</v>
      </c>
      <c r="AK28" s="79">
        <f t="shared" si="76"/>
        <v>0</v>
      </c>
      <c r="AL28" s="23">
        <f t="shared" si="77"/>
        <v>0</v>
      </c>
      <c r="AM28" s="79">
        <f t="shared" si="78"/>
        <v>0</v>
      </c>
      <c r="AN28" s="30">
        <f t="shared" si="79"/>
        <v>0</v>
      </c>
      <c r="AO28" s="12"/>
      <c r="AP28" s="78">
        <f t="shared" si="80"/>
        <v>0</v>
      </c>
      <c r="AQ28" s="79">
        <f t="shared" si="81"/>
        <v>0</v>
      </c>
      <c r="AR28" s="23">
        <f t="shared" si="82"/>
        <v>0</v>
      </c>
      <c r="AS28" s="79">
        <f t="shared" si="83"/>
        <v>0</v>
      </c>
      <c r="AT28" s="30">
        <f t="shared" si="84"/>
        <v>0</v>
      </c>
      <c r="AU28" s="12"/>
      <c r="AV28" s="78">
        <f t="shared" si="85"/>
        <v>0</v>
      </c>
      <c r="AW28" s="79">
        <f t="shared" si="86"/>
        <v>0</v>
      </c>
      <c r="AX28" s="23">
        <f t="shared" si="87"/>
        <v>0</v>
      </c>
      <c r="AY28" s="79">
        <f t="shared" si="88"/>
        <v>0</v>
      </c>
      <c r="AZ28" s="30">
        <f t="shared" si="89"/>
        <v>0</v>
      </c>
      <c r="BA28" s="12"/>
      <c r="BB28" s="78">
        <f t="shared" si="90"/>
        <v>0</v>
      </c>
      <c r="BC28" s="79">
        <f t="shared" si="91"/>
        <v>0</v>
      </c>
      <c r="BD28" s="23">
        <f t="shared" si="92"/>
        <v>0</v>
      </c>
      <c r="BE28" s="79">
        <f t="shared" si="93"/>
        <v>0</v>
      </c>
      <c r="BF28" s="30">
        <f t="shared" si="94"/>
        <v>0</v>
      </c>
      <c r="BG28" s="12"/>
      <c r="BH28" s="78">
        <f t="shared" si="95"/>
        <v>0</v>
      </c>
      <c r="BI28" s="79">
        <f t="shared" si="96"/>
        <v>0</v>
      </c>
      <c r="BJ28" s="23">
        <f t="shared" si="97"/>
        <v>0</v>
      </c>
      <c r="BK28" s="79">
        <f t="shared" si="98"/>
        <v>0</v>
      </c>
      <c r="BL28" s="30">
        <f t="shared" si="99"/>
        <v>0</v>
      </c>
      <c r="BM28" s="82"/>
      <c r="BN28" s="28">
        <f t="shared" si="100"/>
        <v>0</v>
      </c>
      <c r="BO28" s="28">
        <f t="shared" si="101"/>
        <v>0</v>
      </c>
      <c r="BP28" s="34">
        <f t="shared" si="102"/>
        <v>0</v>
      </c>
    </row>
    <row r="29" spans="1:68" ht="12.75" hidden="1" customHeight="1" x14ac:dyDescent="0.15">
      <c r="A29" s="42"/>
      <c r="B29" s="83" t="s">
        <v>33</v>
      </c>
      <c r="C29" s="44">
        <v>1.03</v>
      </c>
      <c r="D29" s="279">
        <v>8.5999999999999993E-2</v>
      </c>
      <c r="E29" s="246"/>
      <c r="F29" s="84">
        <v>0</v>
      </c>
      <c r="G29" s="85">
        <v>0</v>
      </c>
      <c r="H29" s="49">
        <f t="shared" si="54"/>
        <v>0</v>
      </c>
      <c r="I29" s="77">
        <f t="shared" si="103"/>
        <v>0</v>
      </c>
      <c r="J29" s="77">
        <f t="shared" si="104"/>
        <v>0</v>
      </c>
      <c r="K29" s="55"/>
      <c r="L29" s="86">
        <f t="shared" si="55"/>
        <v>0</v>
      </c>
      <c r="M29" s="87">
        <f t="shared" si="56"/>
        <v>0</v>
      </c>
      <c r="N29" s="46">
        <f t="shared" si="57"/>
        <v>0</v>
      </c>
      <c r="O29" s="87">
        <f t="shared" si="58"/>
        <v>0</v>
      </c>
      <c r="P29" s="50">
        <f t="shared" si="59"/>
        <v>0</v>
      </c>
      <c r="Q29" s="55"/>
      <c r="R29" s="86">
        <f t="shared" si="60"/>
        <v>0</v>
      </c>
      <c r="S29" s="87">
        <f t="shared" si="61"/>
        <v>0</v>
      </c>
      <c r="T29" s="46">
        <f t="shared" si="62"/>
        <v>0</v>
      </c>
      <c r="U29" s="87">
        <f t="shared" si="63"/>
        <v>0</v>
      </c>
      <c r="V29" s="50">
        <f t="shared" si="64"/>
        <v>0</v>
      </c>
      <c r="W29" s="55"/>
      <c r="X29" s="86">
        <f t="shared" si="65"/>
        <v>0</v>
      </c>
      <c r="Y29" s="87">
        <f t="shared" si="66"/>
        <v>0</v>
      </c>
      <c r="Z29" s="46">
        <f t="shared" si="67"/>
        <v>0</v>
      </c>
      <c r="AA29" s="87">
        <f t="shared" si="68"/>
        <v>0</v>
      </c>
      <c r="AB29" s="50">
        <f t="shared" si="69"/>
        <v>0</v>
      </c>
      <c r="AC29" s="55"/>
      <c r="AD29" s="86">
        <f t="shared" si="70"/>
        <v>0</v>
      </c>
      <c r="AE29" s="87">
        <f t="shared" si="71"/>
        <v>0</v>
      </c>
      <c r="AF29" s="46">
        <f t="shared" si="72"/>
        <v>0</v>
      </c>
      <c r="AG29" s="87">
        <f t="shared" si="73"/>
        <v>0</v>
      </c>
      <c r="AH29" s="50">
        <f t="shared" si="74"/>
        <v>0</v>
      </c>
      <c r="AI29" s="55"/>
      <c r="AJ29" s="86">
        <f t="shared" si="75"/>
        <v>0</v>
      </c>
      <c r="AK29" s="87">
        <f t="shared" si="76"/>
        <v>0</v>
      </c>
      <c r="AL29" s="46">
        <f t="shared" si="77"/>
        <v>0</v>
      </c>
      <c r="AM29" s="87">
        <f t="shared" si="78"/>
        <v>0</v>
      </c>
      <c r="AN29" s="50">
        <f t="shared" si="79"/>
        <v>0</v>
      </c>
      <c r="AO29" s="55"/>
      <c r="AP29" s="86">
        <f t="shared" si="80"/>
        <v>0</v>
      </c>
      <c r="AQ29" s="87">
        <f t="shared" si="81"/>
        <v>0</v>
      </c>
      <c r="AR29" s="46">
        <f t="shared" si="82"/>
        <v>0</v>
      </c>
      <c r="AS29" s="87">
        <f t="shared" si="83"/>
        <v>0</v>
      </c>
      <c r="AT29" s="50">
        <f t="shared" si="84"/>
        <v>0</v>
      </c>
      <c r="AU29" s="55"/>
      <c r="AV29" s="86">
        <f t="shared" si="85"/>
        <v>0</v>
      </c>
      <c r="AW29" s="87">
        <f t="shared" si="86"/>
        <v>0</v>
      </c>
      <c r="AX29" s="46">
        <f t="shared" si="87"/>
        <v>0</v>
      </c>
      <c r="AY29" s="87">
        <f t="shared" si="88"/>
        <v>0</v>
      </c>
      <c r="AZ29" s="50">
        <f t="shared" si="89"/>
        <v>0</v>
      </c>
      <c r="BA29" s="55"/>
      <c r="BB29" s="86">
        <f t="shared" si="90"/>
        <v>0</v>
      </c>
      <c r="BC29" s="87">
        <f t="shared" si="91"/>
        <v>0</v>
      </c>
      <c r="BD29" s="46">
        <f t="shared" si="92"/>
        <v>0</v>
      </c>
      <c r="BE29" s="87">
        <f t="shared" si="93"/>
        <v>0</v>
      </c>
      <c r="BF29" s="50">
        <f t="shared" si="94"/>
        <v>0</v>
      </c>
      <c r="BG29" s="55"/>
      <c r="BH29" s="86">
        <f t="shared" si="95"/>
        <v>0</v>
      </c>
      <c r="BI29" s="87">
        <f t="shared" si="96"/>
        <v>0</v>
      </c>
      <c r="BJ29" s="46">
        <f t="shared" si="97"/>
        <v>0</v>
      </c>
      <c r="BK29" s="87">
        <f t="shared" si="98"/>
        <v>0</v>
      </c>
      <c r="BL29" s="50">
        <f t="shared" si="99"/>
        <v>0</v>
      </c>
      <c r="BM29" s="88"/>
      <c r="BN29" s="49">
        <f t="shared" si="100"/>
        <v>0</v>
      </c>
      <c r="BO29" s="49">
        <f t="shared" si="101"/>
        <v>0</v>
      </c>
      <c r="BP29" s="57">
        <f t="shared" si="102"/>
        <v>0</v>
      </c>
    </row>
    <row r="30" spans="1:68" ht="12.75" customHeight="1" thickBot="1" x14ac:dyDescent="0.2">
      <c r="A30" s="288" t="s">
        <v>34</v>
      </c>
      <c r="B30" s="257"/>
      <c r="C30" s="89"/>
      <c r="D30" s="90"/>
      <c r="E30" s="90"/>
      <c r="F30" s="91"/>
      <c r="G30" s="90"/>
      <c r="H30" s="64">
        <f>SUM(H20:H29)</f>
        <v>0</v>
      </c>
      <c r="I30" s="64">
        <f t="array" ref="I30">SUM(ROUND(I20:I29,0))</f>
        <v>0</v>
      </c>
      <c r="J30" s="65">
        <f>SUM(J20:J29)</f>
        <v>0</v>
      </c>
      <c r="K30" s="73"/>
      <c r="L30" s="90"/>
      <c r="M30" s="90"/>
      <c r="N30" s="64">
        <f>SUM(N20:N29)</f>
        <v>0</v>
      </c>
      <c r="O30" s="64">
        <f t="array" ref="O30">SUM(ROUND(O20:O29,0))</f>
        <v>0</v>
      </c>
      <c r="P30" s="65">
        <f>SUM(P20:P29)</f>
        <v>0</v>
      </c>
      <c r="Q30" s="73"/>
      <c r="R30" s="90"/>
      <c r="S30" s="90"/>
      <c r="T30" s="64">
        <f>SUM(T20:T29)</f>
        <v>0</v>
      </c>
      <c r="U30" s="64">
        <f t="array" ref="U30">SUM(ROUND(U20:U29,0))</f>
        <v>0</v>
      </c>
      <c r="V30" s="65">
        <f>SUM(V20:V29)</f>
        <v>0</v>
      </c>
      <c r="W30" s="73"/>
      <c r="X30" s="90"/>
      <c r="Y30" s="90"/>
      <c r="Z30" s="64">
        <f>SUM(Z20:Z29)</f>
        <v>0</v>
      </c>
      <c r="AA30" s="64">
        <f t="array" ref="AA30">SUM(ROUND(AA20:AA29,0))</f>
        <v>0</v>
      </c>
      <c r="AB30" s="65">
        <f>SUM(AB20:AB29)</f>
        <v>0</v>
      </c>
      <c r="AC30" s="73"/>
      <c r="AD30" s="90"/>
      <c r="AE30" s="90"/>
      <c r="AF30" s="64">
        <f>SUM(AF20:AF29)</f>
        <v>0</v>
      </c>
      <c r="AG30" s="64">
        <f t="array" ref="AG30">SUM(ROUND(AG20:AG29,0))</f>
        <v>0</v>
      </c>
      <c r="AH30" s="65">
        <f>SUM(AH20:AH29)</f>
        <v>0</v>
      </c>
      <c r="AI30" s="73"/>
      <c r="AJ30" s="90"/>
      <c r="AK30" s="90"/>
      <c r="AL30" s="64">
        <f>SUM(AL20:AL29)</f>
        <v>0</v>
      </c>
      <c r="AM30" s="64">
        <f t="array" ref="AM30">SUM(ROUND(AM20:AM29,0))</f>
        <v>0</v>
      </c>
      <c r="AN30" s="65">
        <f>SUM(AN20:AN29)</f>
        <v>0</v>
      </c>
      <c r="AO30" s="73"/>
      <c r="AP30" s="90"/>
      <c r="AQ30" s="90"/>
      <c r="AR30" s="64">
        <f>SUM(AR20:AR29)</f>
        <v>0</v>
      </c>
      <c r="AS30" s="64">
        <f t="array" ref="AS30">SUM(ROUND(AS20:AS29,0))</f>
        <v>0</v>
      </c>
      <c r="AT30" s="65">
        <f>SUM(AT20:AT29)</f>
        <v>0</v>
      </c>
      <c r="AU30" s="73"/>
      <c r="AV30" s="90"/>
      <c r="AW30" s="90"/>
      <c r="AX30" s="64">
        <f>SUM(AX20:AX29)</f>
        <v>0</v>
      </c>
      <c r="AY30" s="64">
        <f t="array" ref="AY30">SUM(ROUND(AY20:AY29,0))</f>
        <v>0</v>
      </c>
      <c r="AZ30" s="65">
        <f>SUM(AZ20:AZ29)</f>
        <v>0</v>
      </c>
      <c r="BA30" s="73"/>
      <c r="BB30" s="90"/>
      <c r="BC30" s="90"/>
      <c r="BD30" s="64">
        <f>SUM(BD20:BD29)</f>
        <v>0</v>
      </c>
      <c r="BE30" s="64">
        <f t="array" ref="BE30">SUM(ROUND(BE20:BE29,0))</f>
        <v>0</v>
      </c>
      <c r="BF30" s="65">
        <f>SUM(BF20:BF29)</f>
        <v>0</v>
      </c>
      <c r="BG30" s="73"/>
      <c r="BH30" s="90"/>
      <c r="BI30" s="90"/>
      <c r="BJ30" s="64">
        <f>SUM(BJ20:BJ29)</f>
        <v>0</v>
      </c>
      <c r="BK30" s="64">
        <f t="array" ref="BK30">SUM(ROUND(BK20:BK29,0))</f>
        <v>0</v>
      </c>
      <c r="BL30" s="65">
        <f>SUM(BL20:BL29)</f>
        <v>0</v>
      </c>
      <c r="BM30" s="73"/>
      <c r="BN30" s="92">
        <f t="shared" si="100"/>
        <v>0</v>
      </c>
      <c r="BO30" s="68">
        <f t="shared" ref="BO30:BP30" si="105">SUM(BO20:BO29)</f>
        <v>0</v>
      </c>
      <c r="BP30" s="65">
        <f t="shared" si="105"/>
        <v>0</v>
      </c>
    </row>
    <row r="31" spans="1:68" ht="12.75" customHeight="1" thickBot="1" x14ac:dyDescent="0.2">
      <c r="A31" s="296" t="s">
        <v>35</v>
      </c>
      <c r="B31" s="257"/>
      <c r="C31" s="93"/>
      <c r="D31" s="93"/>
      <c r="E31" s="93"/>
      <c r="F31" s="94"/>
      <c r="G31" s="93"/>
      <c r="H31" s="95">
        <f>SUM(H19+H30)</f>
        <v>27251.595999999998</v>
      </c>
      <c r="I31" s="95">
        <f>SUM(ROUND(I19+I30,0))</f>
        <v>4437</v>
      </c>
      <c r="J31" s="96">
        <f>SUM(J19+J30)</f>
        <v>31687.273256</v>
      </c>
      <c r="K31" s="97"/>
      <c r="L31" s="93"/>
      <c r="M31" s="93"/>
      <c r="N31" s="95">
        <f>SUM(N19+N30)</f>
        <v>0</v>
      </c>
      <c r="O31" s="95">
        <f>SUM(ROUND(O19+O30,0))</f>
        <v>0</v>
      </c>
      <c r="P31" s="96">
        <f>SUM(P19+P30)</f>
        <v>0</v>
      </c>
      <c r="Q31" s="97"/>
      <c r="R31" s="93"/>
      <c r="S31" s="93"/>
      <c r="T31" s="95">
        <f>SUM(T19+T30)</f>
        <v>0</v>
      </c>
      <c r="U31" s="95">
        <f>SUM(ROUND(U19+U30,0))</f>
        <v>0</v>
      </c>
      <c r="V31" s="96">
        <f>SUM(V19+V30)</f>
        <v>0</v>
      </c>
      <c r="W31" s="97"/>
      <c r="X31" s="93"/>
      <c r="Y31" s="93"/>
      <c r="Z31" s="95">
        <f>SUM(Z19+Z30)</f>
        <v>0</v>
      </c>
      <c r="AA31" s="95">
        <f>SUM(ROUND(AA19+AA30,0))</f>
        <v>0</v>
      </c>
      <c r="AB31" s="96">
        <f>SUM(AB19+AB30)</f>
        <v>0</v>
      </c>
      <c r="AC31" s="97"/>
      <c r="AD31" s="93"/>
      <c r="AE31" s="93"/>
      <c r="AF31" s="95">
        <f>SUM(AF19+AF30)</f>
        <v>0</v>
      </c>
      <c r="AG31" s="95">
        <f>SUM(ROUND(AG19+AG30,0))</f>
        <v>0</v>
      </c>
      <c r="AH31" s="96">
        <f>SUM(AH19+AH30)</f>
        <v>0</v>
      </c>
      <c r="AI31" s="97"/>
      <c r="AJ31" s="93"/>
      <c r="AK31" s="93"/>
      <c r="AL31" s="95">
        <f>SUM(AL19+AL30)</f>
        <v>0</v>
      </c>
      <c r="AM31" s="95">
        <f>SUM(ROUND(AM19+AM30,0))</f>
        <v>0</v>
      </c>
      <c r="AN31" s="96">
        <f>SUM(AN19+AN30)</f>
        <v>0</v>
      </c>
      <c r="AO31" s="97"/>
      <c r="AP31" s="93"/>
      <c r="AQ31" s="93"/>
      <c r="AR31" s="95">
        <f>SUM(AR19+AR30)</f>
        <v>0</v>
      </c>
      <c r="AS31" s="95">
        <f>SUM(ROUND(AS19+AS30,0))</f>
        <v>0</v>
      </c>
      <c r="AT31" s="96">
        <f>SUM(AT19+AT30)</f>
        <v>0</v>
      </c>
      <c r="AU31" s="97"/>
      <c r="AV31" s="93"/>
      <c r="AW31" s="93"/>
      <c r="AX31" s="95">
        <f>SUM(AX19+AX30)</f>
        <v>0</v>
      </c>
      <c r="AY31" s="95">
        <f>SUM(ROUND(AY19+AY30,0))</f>
        <v>0</v>
      </c>
      <c r="AZ31" s="96">
        <f>SUM(AZ19+AZ30)</f>
        <v>0</v>
      </c>
      <c r="BA31" s="97"/>
      <c r="BB31" s="93"/>
      <c r="BC31" s="93"/>
      <c r="BD31" s="95">
        <f>SUM(BD19+BD30)</f>
        <v>0</v>
      </c>
      <c r="BE31" s="95">
        <f>SUM(ROUND(BE19+BE30,0))</f>
        <v>0</v>
      </c>
      <c r="BF31" s="96">
        <f>SUM(BF19+BF30)</f>
        <v>0</v>
      </c>
      <c r="BG31" s="97"/>
      <c r="BH31" s="93"/>
      <c r="BI31" s="93"/>
      <c r="BJ31" s="95">
        <f>SUM(BJ19+BJ30)</f>
        <v>0</v>
      </c>
      <c r="BK31" s="95">
        <f>SUM(ROUND(BK19+BK30,0))</f>
        <v>0</v>
      </c>
      <c r="BL31" s="96">
        <f>SUM(BL19+BL30)</f>
        <v>0</v>
      </c>
      <c r="BM31" s="97"/>
      <c r="BN31" s="98">
        <f>SUM(BN19+BN30)</f>
        <v>27251.595999999998</v>
      </c>
      <c r="BO31" s="98">
        <f>+BO19+BO30</f>
        <v>4435.677255999999</v>
      </c>
      <c r="BP31" s="96">
        <f>SUM(BN31,BO31)</f>
        <v>31687.273255999997</v>
      </c>
    </row>
    <row r="32" spans="1:68" ht="12.75" customHeight="1" x14ac:dyDescent="0.15">
      <c r="A32" s="99" t="s">
        <v>36</v>
      </c>
      <c r="B32" s="41"/>
      <c r="C32" s="100"/>
      <c r="D32" s="100"/>
      <c r="E32" s="101"/>
      <c r="F32" s="102"/>
      <c r="G32" s="245">
        <v>0</v>
      </c>
      <c r="H32" s="246"/>
      <c r="I32" s="103"/>
      <c r="J32" s="104"/>
      <c r="K32" s="12"/>
      <c r="L32" s="105"/>
      <c r="M32" s="245">
        <v>0</v>
      </c>
      <c r="N32" s="246"/>
      <c r="O32" s="103"/>
      <c r="P32" s="104"/>
      <c r="Q32" s="12"/>
      <c r="R32" s="105"/>
      <c r="S32" s="245">
        <v>0</v>
      </c>
      <c r="T32" s="246"/>
      <c r="U32" s="103"/>
      <c r="V32" s="104"/>
      <c r="W32" s="12"/>
      <c r="X32" s="105"/>
      <c r="Y32" s="245">
        <v>0</v>
      </c>
      <c r="Z32" s="246"/>
      <c r="AA32" s="103"/>
      <c r="AB32" s="104"/>
      <c r="AC32" s="12"/>
      <c r="AD32" s="105"/>
      <c r="AE32" s="245">
        <v>0</v>
      </c>
      <c r="AF32" s="246"/>
      <c r="AG32" s="103"/>
      <c r="AH32" s="104"/>
      <c r="AI32" s="12"/>
      <c r="AJ32" s="105"/>
      <c r="AK32" s="245">
        <v>0</v>
      </c>
      <c r="AL32" s="246"/>
      <c r="AM32" s="103"/>
      <c r="AN32" s="104"/>
      <c r="AO32" s="12"/>
      <c r="AP32" s="105"/>
      <c r="AQ32" s="245">
        <v>0</v>
      </c>
      <c r="AR32" s="246"/>
      <c r="AS32" s="103"/>
      <c r="AT32" s="104"/>
      <c r="AU32" s="12"/>
      <c r="AV32" s="105"/>
      <c r="AW32" s="245">
        <v>0</v>
      </c>
      <c r="AX32" s="246"/>
      <c r="AY32" s="103"/>
      <c r="AZ32" s="104"/>
      <c r="BA32" s="12"/>
      <c r="BB32" s="105"/>
      <c r="BC32" s="245">
        <v>0</v>
      </c>
      <c r="BD32" s="246"/>
      <c r="BE32" s="103"/>
      <c r="BF32" s="104"/>
      <c r="BG32" s="12"/>
      <c r="BH32" s="105"/>
      <c r="BI32" s="245">
        <v>0</v>
      </c>
      <c r="BJ32" s="246"/>
      <c r="BK32" s="103"/>
      <c r="BL32" s="104"/>
      <c r="BM32" s="12"/>
      <c r="BN32" s="265">
        <f t="shared" ref="BN32:BN36" si="106">(BI32+BC32+AW32+AQ32+AK32+AE32+Y32+S32+M32+G32)</f>
        <v>0</v>
      </c>
      <c r="BO32" s="246"/>
      <c r="BP32" s="251"/>
    </row>
    <row r="33" spans="1:68" ht="12.75" customHeight="1" x14ac:dyDescent="0.15">
      <c r="A33" s="99" t="s">
        <v>37</v>
      </c>
      <c r="B33" s="41"/>
      <c r="C33" s="100"/>
      <c r="D33" s="100"/>
      <c r="E33" s="101"/>
      <c r="F33" s="102"/>
      <c r="G33" s="245">
        <v>0</v>
      </c>
      <c r="H33" s="246"/>
      <c r="I33" s="103"/>
      <c r="J33" s="104"/>
      <c r="K33" s="12"/>
      <c r="L33" s="105"/>
      <c r="M33" s="245">
        <v>0</v>
      </c>
      <c r="N33" s="246"/>
      <c r="O33" s="103"/>
      <c r="P33" s="104"/>
      <c r="Q33" s="12"/>
      <c r="R33" s="105"/>
      <c r="S33" s="245">
        <v>0</v>
      </c>
      <c r="T33" s="246"/>
      <c r="U33" s="103"/>
      <c r="V33" s="104"/>
      <c r="W33" s="12"/>
      <c r="X33" s="105"/>
      <c r="Y33" s="245">
        <v>0</v>
      </c>
      <c r="Z33" s="246"/>
      <c r="AA33" s="103"/>
      <c r="AB33" s="104"/>
      <c r="AC33" s="12"/>
      <c r="AD33" s="105"/>
      <c r="AE33" s="245">
        <v>0</v>
      </c>
      <c r="AF33" s="246"/>
      <c r="AG33" s="103"/>
      <c r="AH33" s="104"/>
      <c r="AI33" s="12"/>
      <c r="AJ33" s="105"/>
      <c r="AK33" s="245">
        <v>0</v>
      </c>
      <c r="AL33" s="246"/>
      <c r="AM33" s="103"/>
      <c r="AN33" s="104"/>
      <c r="AO33" s="12"/>
      <c r="AP33" s="105"/>
      <c r="AQ33" s="245">
        <v>0</v>
      </c>
      <c r="AR33" s="246"/>
      <c r="AS33" s="103"/>
      <c r="AT33" s="104"/>
      <c r="AU33" s="12"/>
      <c r="AV33" s="105"/>
      <c r="AW33" s="245">
        <v>0</v>
      </c>
      <c r="AX33" s="246"/>
      <c r="AY33" s="103"/>
      <c r="AZ33" s="104"/>
      <c r="BA33" s="12"/>
      <c r="BB33" s="105"/>
      <c r="BC33" s="245">
        <v>0</v>
      </c>
      <c r="BD33" s="246"/>
      <c r="BE33" s="103"/>
      <c r="BF33" s="104"/>
      <c r="BG33" s="12"/>
      <c r="BH33" s="105"/>
      <c r="BI33" s="245">
        <v>0</v>
      </c>
      <c r="BJ33" s="246"/>
      <c r="BK33" s="103"/>
      <c r="BL33" s="104"/>
      <c r="BM33" s="12"/>
      <c r="BN33" s="265">
        <f t="shared" si="106"/>
        <v>0</v>
      </c>
      <c r="BO33" s="246"/>
      <c r="BP33" s="252"/>
    </row>
    <row r="34" spans="1:68" ht="12.75" customHeight="1" x14ac:dyDescent="0.15">
      <c r="A34" s="99" t="s">
        <v>38</v>
      </c>
      <c r="B34" s="41"/>
      <c r="C34" s="100"/>
      <c r="D34" s="100"/>
      <c r="E34" s="101"/>
      <c r="F34" s="102"/>
      <c r="G34" s="245">
        <v>0</v>
      </c>
      <c r="H34" s="246"/>
      <c r="I34" s="103"/>
      <c r="J34" s="104"/>
      <c r="K34" s="12"/>
      <c r="L34" s="105"/>
      <c r="M34" s="245">
        <v>0</v>
      </c>
      <c r="N34" s="246"/>
      <c r="O34" s="103"/>
      <c r="P34" s="104"/>
      <c r="Q34" s="12"/>
      <c r="R34" s="105"/>
      <c r="S34" s="245">
        <v>0</v>
      </c>
      <c r="T34" s="246"/>
      <c r="U34" s="103"/>
      <c r="V34" s="104"/>
      <c r="W34" s="12"/>
      <c r="X34" s="105"/>
      <c r="Y34" s="245">
        <v>0</v>
      </c>
      <c r="Z34" s="246"/>
      <c r="AA34" s="103"/>
      <c r="AB34" s="104"/>
      <c r="AC34" s="12"/>
      <c r="AD34" s="105"/>
      <c r="AE34" s="245">
        <v>0</v>
      </c>
      <c r="AF34" s="246"/>
      <c r="AG34" s="103"/>
      <c r="AH34" s="104"/>
      <c r="AI34" s="12"/>
      <c r="AJ34" s="105"/>
      <c r="AK34" s="245">
        <v>0</v>
      </c>
      <c r="AL34" s="246"/>
      <c r="AM34" s="103"/>
      <c r="AN34" s="104"/>
      <c r="AO34" s="12"/>
      <c r="AP34" s="105"/>
      <c r="AQ34" s="245">
        <v>0</v>
      </c>
      <c r="AR34" s="246"/>
      <c r="AS34" s="103"/>
      <c r="AT34" s="104"/>
      <c r="AU34" s="12"/>
      <c r="AV34" s="105"/>
      <c r="AW34" s="245">
        <v>0</v>
      </c>
      <c r="AX34" s="246"/>
      <c r="AY34" s="103"/>
      <c r="AZ34" s="104"/>
      <c r="BA34" s="12"/>
      <c r="BB34" s="105"/>
      <c r="BC34" s="245">
        <v>0</v>
      </c>
      <c r="BD34" s="246"/>
      <c r="BE34" s="103"/>
      <c r="BF34" s="104"/>
      <c r="BG34" s="12"/>
      <c r="BH34" s="105"/>
      <c r="BI34" s="245">
        <v>0</v>
      </c>
      <c r="BJ34" s="246"/>
      <c r="BK34" s="103"/>
      <c r="BL34" s="104"/>
      <c r="BM34" s="12"/>
      <c r="BN34" s="265">
        <f t="shared" si="106"/>
        <v>0</v>
      </c>
      <c r="BO34" s="246"/>
      <c r="BP34" s="252"/>
    </row>
    <row r="35" spans="1:68" ht="12.75" customHeight="1" x14ac:dyDescent="0.15">
      <c r="A35" s="99" t="s">
        <v>39</v>
      </c>
      <c r="B35" s="40"/>
      <c r="C35" s="100"/>
      <c r="D35" s="100"/>
      <c r="E35" s="101"/>
      <c r="F35" s="102"/>
      <c r="G35" s="245">
        <v>0</v>
      </c>
      <c r="H35" s="246"/>
      <c r="I35" s="103"/>
      <c r="J35" s="104"/>
      <c r="K35" s="12"/>
      <c r="L35" s="105"/>
      <c r="M35" s="245">
        <v>0</v>
      </c>
      <c r="N35" s="246"/>
      <c r="O35" s="103"/>
      <c r="P35" s="104"/>
      <c r="Q35" s="12"/>
      <c r="R35" s="105"/>
      <c r="S35" s="245">
        <v>0</v>
      </c>
      <c r="T35" s="246"/>
      <c r="U35" s="103"/>
      <c r="V35" s="104"/>
      <c r="W35" s="12"/>
      <c r="X35" s="105"/>
      <c r="Y35" s="245">
        <v>0</v>
      </c>
      <c r="Z35" s="246"/>
      <c r="AA35" s="103"/>
      <c r="AB35" s="104"/>
      <c r="AC35" s="12"/>
      <c r="AD35" s="105"/>
      <c r="AE35" s="245">
        <v>0</v>
      </c>
      <c r="AF35" s="246"/>
      <c r="AG35" s="103"/>
      <c r="AH35" s="104"/>
      <c r="AI35" s="12"/>
      <c r="AJ35" s="105"/>
      <c r="AK35" s="245">
        <v>0</v>
      </c>
      <c r="AL35" s="246"/>
      <c r="AM35" s="103"/>
      <c r="AN35" s="104"/>
      <c r="AO35" s="12"/>
      <c r="AP35" s="105"/>
      <c r="AQ35" s="245">
        <v>0</v>
      </c>
      <c r="AR35" s="246"/>
      <c r="AS35" s="103"/>
      <c r="AT35" s="104"/>
      <c r="AU35" s="12"/>
      <c r="AV35" s="105"/>
      <c r="AW35" s="245">
        <v>0</v>
      </c>
      <c r="AX35" s="246"/>
      <c r="AY35" s="103"/>
      <c r="AZ35" s="104"/>
      <c r="BA35" s="12"/>
      <c r="BB35" s="105"/>
      <c r="BC35" s="245">
        <v>0</v>
      </c>
      <c r="BD35" s="246"/>
      <c r="BE35" s="103"/>
      <c r="BF35" s="104"/>
      <c r="BG35" s="12"/>
      <c r="BH35" s="105"/>
      <c r="BI35" s="245">
        <v>0</v>
      </c>
      <c r="BJ35" s="246"/>
      <c r="BK35" s="103"/>
      <c r="BL35" s="104"/>
      <c r="BM35" s="12"/>
      <c r="BN35" s="265">
        <f t="shared" si="106"/>
        <v>0</v>
      </c>
      <c r="BO35" s="246"/>
      <c r="BP35" s="252"/>
    </row>
    <row r="36" spans="1:68" ht="12.75" customHeight="1" x14ac:dyDescent="0.15">
      <c r="A36" s="106" t="s">
        <v>40</v>
      </c>
      <c r="B36" s="107"/>
      <c r="C36" s="58"/>
      <c r="D36" s="58"/>
      <c r="E36" s="108"/>
      <c r="F36" s="109"/>
      <c r="G36" s="247">
        <v>0</v>
      </c>
      <c r="H36" s="248"/>
      <c r="I36" s="110"/>
      <c r="J36" s="111"/>
      <c r="K36" s="55"/>
      <c r="L36" s="112"/>
      <c r="M36" s="247">
        <v>0</v>
      </c>
      <c r="N36" s="248"/>
      <c r="O36" s="110"/>
      <c r="P36" s="111"/>
      <c r="Q36" s="55"/>
      <c r="R36" s="112"/>
      <c r="S36" s="247">
        <v>0</v>
      </c>
      <c r="T36" s="248"/>
      <c r="U36" s="110"/>
      <c r="V36" s="111"/>
      <c r="W36" s="55"/>
      <c r="X36" s="112"/>
      <c r="Y36" s="247">
        <v>0</v>
      </c>
      <c r="Z36" s="248"/>
      <c r="AA36" s="110"/>
      <c r="AB36" s="111"/>
      <c r="AC36" s="55"/>
      <c r="AD36" s="112"/>
      <c r="AE36" s="247">
        <v>0</v>
      </c>
      <c r="AF36" s="248"/>
      <c r="AG36" s="110"/>
      <c r="AH36" s="111"/>
      <c r="AI36" s="55"/>
      <c r="AJ36" s="112"/>
      <c r="AK36" s="247">
        <v>0</v>
      </c>
      <c r="AL36" s="248"/>
      <c r="AM36" s="110"/>
      <c r="AN36" s="111"/>
      <c r="AO36" s="55"/>
      <c r="AP36" s="112"/>
      <c r="AQ36" s="247">
        <v>0</v>
      </c>
      <c r="AR36" s="248"/>
      <c r="AS36" s="110"/>
      <c r="AT36" s="111"/>
      <c r="AU36" s="55"/>
      <c r="AV36" s="112"/>
      <c r="AW36" s="247">
        <v>0</v>
      </c>
      <c r="AX36" s="248"/>
      <c r="AY36" s="110"/>
      <c r="AZ36" s="111"/>
      <c r="BA36" s="55"/>
      <c r="BB36" s="112"/>
      <c r="BC36" s="247">
        <v>0</v>
      </c>
      <c r="BD36" s="248"/>
      <c r="BE36" s="110"/>
      <c r="BF36" s="111"/>
      <c r="BG36" s="55"/>
      <c r="BH36" s="112"/>
      <c r="BI36" s="247">
        <v>0</v>
      </c>
      <c r="BJ36" s="248"/>
      <c r="BK36" s="110"/>
      <c r="BL36" s="111"/>
      <c r="BM36" s="55"/>
      <c r="BN36" s="283">
        <f t="shared" si="106"/>
        <v>0</v>
      </c>
      <c r="BO36" s="248"/>
      <c r="BP36" s="253"/>
    </row>
    <row r="37" spans="1:68" ht="12.75" customHeight="1" x14ac:dyDescent="0.15">
      <c r="A37" s="295" t="s">
        <v>41</v>
      </c>
      <c r="B37" s="257"/>
      <c r="C37" s="113"/>
      <c r="D37" s="114"/>
      <c r="E37" s="114"/>
      <c r="F37" s="115"/>
      <c r="G37" s="114"/>
      <c r="H37" s="114"/>
      <c r="I37" s="274">
        <f>SUM(G32:J36)</f>
        <v>0</v>
      </c>
      <c r="J37" s="257"/>
      <c r="K37" s="116"/>
      <c r="L37" s="117"/>
      <c r="M37" s="117"/>
      <c r="N37" s="118"/>
      <c r="O37" s="274">
        <f>SUM(M32:N36)</f>
        <v>0</v>
      </c>
      <c r="P37" s="257"/>
      <c r="Q37" s="116"/>
      <c r="R37" s="117"/>
      <c r="S37" s="117"/>
      <c r="T37" s="118"/>
      <c r="U37" s="274">
        <f>SUM(S32:T36)</f>
        <v>0</v>
      </c>
      <c r="V37" s="257"/>
      <c r="W37" s="116"/>
      <c r="X37" s="117"/>
      <c r="Y37" s="117"/>
      <c r="Z37" s="118"/>
      <c r="AA37" s="274">
        <f>SUM(Y32:Z36)</f>
        <v>0</v>
      </c>
      <c r="AB37" s="257"/>
      <c r="AC37" s="116"/>
      <c r="AD37" s="117"/>
      <c r="AE37" s="117"/>
      <c r="AF37" s="118"/>
      <c r="AG37" s="274">
        <f>SUM(AE32:AF36)</f>
        <v>0</v>
      </c>
      <c r="AH37" s="257"/>
      <c r="AI37" s="116"/>
      <c r="AJ37" s="117"/>
      <c r="AK37" s="117"/>
      <c r="AL37" s="118"/>
      <c r="AM37" s="274">
        <f>SUM(AK32:AL36)</f>
        <v>0</v>
      </c>
      <c r="AN37" s="257"/>
      <c r="AO37" s="116"/>
      <c r="AP37" s="117"/>
      <c r="AQ37" s="117"/>
      <c r="AR37" s="118"/>
      <c r="AS37" s="274">
        <f>SUM(AQ32:AR36)</f>
        <v>0</v>
      </c>
      <c r="AT37" s="257"/>
      <c r="AU37" s="116"/>
      <c r="AV37" s="117"/>
      <c r="AW37" s="117"/>
      <c r="AX37" s="118"/>
      <c r="AY37" s="274">
        <f>SUM(AW32:AX36)</f>
        <v>0</v>
      </c>
      <c r="AZ37" s="257"/>
      <c r="BA37" s="116"/>
      <c r="BB37" s="117"/>
      <c r="BC37" s="117"/>
      <c r="BD37" s="118"/>
      <c r="BE37" s="274">
        <f>SUM(BC32:BD36)</f>
        <v>0</v>
      </c>
      <c r="BF37" s="257"/>
      <c r="BG37" s="116"/>
      <c r="BH37" s="117"/>
      <c r="BI37" s="117"/>
      <c r="BJ37" s="118"/>
      <c r="BK37" s="274">
        <f>SUM(BI32:BJ36)</f>
        <v>0</v>
      </c>
      <c r="BL37" s="257"/>
      <c r="BM37" s="116"/>
      <c r="BN37" s="266"/>
      <c r="BO37" s="250"/>
      <c r="BP37" s="119">
        <f>SUM(BN32:BO36)</f>
        <v>0</v>
      </c>
    </row>
    <row r="38" spans="1:68" ht="12.75" customHeight="1" x14ac:dyDescent="0.15">
      <c r="A38" s="18"/>
      <c r="B38" s="35" t="s">
        <v>42</v>
      </c>
      <c r="C38" s="120"/>
      <c r="D38" s="100"/>
      <c r="E38" s="101"/>
      <c r="F38" s="102"/>
      <c r="G38" s="270">
        <v>0</v>
      </c>
      <c r="H38" s="244"/>
      <c r="I38" s="121"/>
      <c r="J38" s="122"/>
      <c r="K38" s="12"/>
      <c r="L38" s="105"/>
      <c r="M38" s="270">
        <v>0</v>
      </c>
      <c r="N38" s="244"/>
      <c r="O38" s="121"/>
      <c r="P38" s="122"/>
      <c r="Q38" s="12"/>
      <c r="R38" s="105"/>
      <c r="S38" s="270">
        <v>0</v>
      </c>
      <c r="T38" s="244"/>
      <c r="U38" s="121"/>
      <c r="V38" s="122"/>
      <c r="W38" s="12"/>
      <c r="X38" s="105"/>
      <c r="Y38" s="270">
        <v>0</v>
      </c>
      <c r="Z38" s="244"/>
      <c r="AA38" s="121"/>
      <c r="AB38" s="122"/>
      <c r="AC38" s="12"/>
      <c r="AD38" s="105"/>
      <c r="AE38" s="270">
        <v>0</v>
      </c>
      <c r="AF38" s="244"/>
      <c r="AG38" s="121"/>
      <c r="AH38" s="122"/>
      <c r="AI38" s="12"/>
      <c r="AJ38" s="105"/>
      <c r="AK38" s="270">
        <v>0</v>
      </c>
      <c r="AL38" s="244"/>
      <c r="AM38" s="121"/>
      <c r="AN38" s="122"/>
      <c r="AO38" s="12"/>
      <c r="AP38" s="105"/>
      <c r="AQ38" s="270">
        <v>0</v>
      </c>
      <c r="AR38" s="244"/>
      <c r="AS38" s="121"/>
      <c r="AT38" s="122"/>
      <c r="AU38" s="12"/>
      <c r="AV38" s="105"/>
      <c r="AW38" s="270">
        <v>0</v>
      </c>
      <c r="AX38" s="244"/>
      <c r="AY38" s="121"/>
      <c r="AZ38" s="122"/>
      <c r="BA38" s="12"/>
      <c r="BB38" s="105"/>
      <c r="BC38" s="268">
        <v>0</v>
      </c>
      <c r="BD38" s="246"/>
      <c r="BE38" s="121"/>
      <c r="BF38" s="122"/>
      <c r="BG38" s="12"/>
      <c r="BH38" s="105"/>
      <c r="BI38" s="268">
        <v>0</v>
      </c>
      <c r="BJ38" s="246"/>
      <c r="BK38" s="121"/>
      <c r="BL38" s="122"/>
      <c r="BM38" s="12"/>
      <c r="BN38" s="265">
        <f t="shared" ref="BN38:BN39" si="107">(BI38+BC38+AW38+AQ38+AK38+AE38+Y38+S38+M38+G38)</f>
        <v>0</v>
      </c>
      <c r="BO38" s="246"/>
      <c r="BP38" s="254"/>
    </row>
    <row r="39" spans="1:68" ht="12.75" customHeight="1" x14ac:dyDescent="0.15">
      <c r="A39" s="42"/>
      <c r="B39" s="123" t="s">
        <v>43</v>
      </c>
      <c r="C39" s="124"/>
      <c r="D39" s="58"/>
      <c r="E39" s="108"/>
      <c r="F39" s="109"/>
      <c r="G39" s="269">
        <v>0</v>
      </c>
      <c r="H39" s="248"/>
      <c r="I39" s="125"/>
      <c r="J39" s="126"/>
      <c r="K39" s="55"/>
      <c r="L39" s="112"/>
      <c r="M39" s="269">
        <v>0</v>
      </c>
      <c r="N39" s="248"/>
      <c r="O39" s="125"/>
      <c r="P39" s="126"/>
      <c r="Q39" s="55"/>
      <c r="R39" s="112"/>
      <c r="S39" s="269">
        <v>0</v>
      </c>
      <c r="T39" s="248"/>
      <c r="U39" s="125"/>
      <c r="V39" s="126"/>
      <c r="W39" s="55"/>
      <c r="X39" s="112"/>
      <c r="Y39" s="269">
        <v>0</v>
      </c>
      <c r="Z39" s="248"/>
      <c r="AA39" s="125"/>
      <c r="AB39" s="126"/>
      <c r="AC39" s="55"/>
      <c r="AD39" s="112"/>
      <c r="AE39" s="269">
        <v>0</v>
      </c>
      <c r="AF39" s="248"/>
      <c r="AG39" s="125"/>
      <c r="AH39" s="126"/>
      <c r="AI39" s="55"/>
      <c r="AJ39" s="112"/>
      <c r="AK39" s="269">
        <v>0</v>
      </c>
      <c r="AL39" s="248"/>
      <c r="AM39" s="125"/>
      <c r="AN39" s="126"/>
      <c r="AO39" s="55"/>
      <c r="AP39" s="112"/>
      <c r="AQ39" s="269">
        <v>0</v>
      </c>
      <c r="AR39" s="248"/>
      <c r="AS39" s="125"/>
      <c r="AT39" s="126"/>
      <c r="AU39" s="55"/>
      <c r="AV39" s="112"/>
      <c r="AW39" s="269">
        <v>0</v>
      </c>
      <c r="AX39" s="248"/>
      <c r="AY39" s="125"/>
      <c r="AZ39" s="126"/>
      <c r="BA39" s="55"/>
      <c r="BB39" s="112"/>
      <c r="BC39" s="269">
        <v>0</v>
      </c>
      <c r="BD39" s="248"/>
      <c r="BE39" s="125"/>
      <c r="BF39" s="126"/>
      <c r="BG39" s="55"/>
      <c r="BH39" s="112"/>
      <c r="BI39" s="269">
        <v>0</v>
      </c>
      <c r="BJ39" s="248"/>
      <c r="BK39" s="125"/>
      <c r="BL39" s="126"/>
      <c r="BM39" s="55"/>
      <c r="BN39" s="283">
        <f t="shared" si="107"/>
        <v>0</v>
      </c>
      <c r="BO39" s="248"/>
      <c r="BP39" s="253"/>
    </row>
    <row r="40" spans="1:68" ht="12.75" customHeight="1" thickBot="1" x14ac:dyDescent="0.2">
      <c r="A40" s="297" t="s">
        <v>44</v>
      </c>
      <c r="B40" s="257"/>
      <c r="C40" s="127"/>
      <c r="D40" s="128"/>
      <c r="E40" s="128"/>
      <c r="F40" s="129"/>
      <c r="G40" s="128"/>
      <c r="H40" s="128"/>
      <c r="I40" s="273">
        <f>SUM(G38:J39)</f>
        <v>0</v>
      </c>
      <c r="J40" s="257"/>
      <c r="K40" s="130"/>
      <c r="L40" s="131"/>
      <c r="M40" s="132"/>
      <c r="N40" s="133"/>
      <c r="O40" s="273">
        <f>SUM(M38:N39)</f>
        <v>0</v>
      </c>
      <c r="P40" s="257"/>
      <c r="Q40" s="130"/>
      <c r="R40" s="131"/>
      <c r="S40" s="131"/>
      <c r="T40" s="133"/>
      <c r="U40" s="273">
        <f>SUM(S38:T39)</f>
        <v>0</v>
      </c>
      <c r="V40" s="257"/>
      <c r="W40" s="130"/>
      <c r="X40" s="131"/>
      <c r="Y40" s="131"/>
      <c r="Z40" s="133"/>
      <c r="AA40" s="273">
        <f>SUM(Y38:Z39)</f>
        <v>0</v>
      </c>
      <c r="AB40" s="257"/>
      <c r="AC40" s="130"/>
      <c r="AD40" s="131"/>
      <c r="AE40" s="131"/>
      <c r="AF40" s="133"/>
      <c r="AG40" s="273">
        <f>SUM(AE38:AF39)</f>
        <v>0</v>
      </c>
      <c r="AH40" s="257"/>
      <c r="AI40" s="130"/>
      <c r="AJ40" s="131"/>
      <c r="AK40" s="131"/>
      <c r="AL40" s="133"/>
      <c r="AM40" s="273">
        <f>SUM(AK38:AL39)</f>
        <v>0</v>
      </c>
      <c r="AN40" s="257"/>
      <c r="AO40" s="130"/>
      <c r="AP40" s="131"/>
      <c r="AQ40" s="131"/>
      <c r="AR40" s="133"/>
      <c r="AS40" s="273">
        <f>SUM(AQ38:AR39)</f>
        <v>0</v>
      </c>
      <c r="AT40" s="257"/>
      <c r="AU40" s="130"/>
      <c r="AV40" s="131"/>
      <c r="AW40" s="131"/>
      <c r="AX40" s="133"/>
      <c r="AY40" s="273">
        <f>SUM(AW38:AX39)</f>
        <v>0</v>
      </c>
      <c r="AZ40" s="257"/>
      <c r="BA40" s="130"/>
      <c r="BB40" s="131"/>
      <c r="BC40" s="131"/>
      <c r="BD40" s="133"/>
      <c r="BE40" s="273">
        <f>SUM(BC38:BD39)</f>
        <v>0</v>
      </c>
      <c r="BF40" s="257"/>
      <c r="BG40" s="130"/>
      <c r="BH40" s="131"/>
      <c r="BI40" s="131"/>
      <c r="BJ40" s="133"/>
      <c r="BK40" s="273">
        <f>SUM(BI38:BJ39)</f>
        <v>0</v>
      </c>
      <c r="BL40" s="257"/>
      <c r="BM40" s="130"/>
      <c r="BN40" s="282"/>
      <c r="BO40" s="256"/>
      <c r="BP40" s="134"/>
    </row>
    <row r="41" spans="1:68" ht="12.75" hidden="1" customHeight="1" x14ac:dyDescent="0.15">
      <c r="A41" s="18"/>
      <c r="B41" s="41" t="s">
        <v>45</v>
      </c>
      <c r="C41" s="120"/>
      <c r="D41" s="100"/>
      <c r="E41" s="101"/>
      <c r="F41" s="102"/>
      <c r="G41" s="271">
        <v>0</v>
      </c>
      <c r="H41" s="244"/>
      <c r="I41" s="121"/>
      <c r="J41" s="122"/>
      <c r="K41" s="12"/>
      <c r="L41" s="105"/>
      <c r="M41" s="271">
        <v>0</v>
      </c>
      <c r="N41" s="244"/>
      <c r="O41" s="121"/>
      <c r="P41" s="122"/>
      <c r="Q41" s="12"/>
      <c r="R41" s="105"/>
      <c r="S41" s="271">
        <v>0</v>
      </c>
      <c r="T41" s="244"/>
      <c r="U41" s="121"/>
      <c r="V41" s="122"/>
      <c r="W41" s="12"/>
      <c r="X41" s="105"/>
      <c r="Y41" s="271">
        <v>0</v>
      </c>
      <c r="Z41" s="244"/>
      <c r="AA41" s="121"/>
      <c r="AB41" s="122"/>
      <c r="AC41" s="12"/>
      <c r="AD41" s="105"/>
      <c r="AE41" s="271">
        <v>0</v>
      </c>
      <c r="AF41" s="244"/>
      <c r="AG41" s="121"/>
      <c r="AH41" s="122"/>
      <c r="AI41" s="12"/>
      <c r="AJ41" s="105"/>
      <c r="AK41" s="271">
        <v>0</v>
      </c>
      <c r="AL41" s="244"/>
      <c r="AM41" s="121"/>
      <c r="AN41" s="122"/>
      <c r="AO41" s="12"/>
      <c r="AP41" s="105"/>
      <c r="AQ41" s="271">
        <v>0</v>
      </c>
      <c r="AR41" s="244"/>
      <c r="AS41" s="121"/>
      <c r="AT41" s="122"/>
      <c r="AU41" s="12"/>
      <c r="AV41" s="105"/>
      <c r="AW41" s="271">
        <v>0</v>
      </c>
      <c r="AX41" s="244"/>
      <c r="AY41" s="121"/>
      <c r="AZ41" s="122"/>
      <c r="BA41" s="12"/>
      <c r="BB41" s="105"/>
      <c r="BC41" s="281">
        <v>0</v>
      </c>
      <c r="BD41" s="246"/>
      <c r="BE41" s="121"/>
      <c r="BF41" s="122"/>
      <c r="BG41" s="12"/>
      <c r="BH41" s="105"/>
      <c r="BI41" s="281">
        <v>0</v>
      </c>
      <c r="BJ41" s="246"/>
      <c r="BK41" s="121"/>
      <c r="BL41" s="122"/>
      <c r="BM41" s="12"/>
      <c r="BN41" s="265">
        <f t="shared" ref="BN41:BN44" si="108">(BI41+BC41+AW41+AQ41+AK41+AE41+Y41+S41+M41+G41)</f>
        <v>0</v>
      </c>
      <c r="BO41" s="246"/>
      <c r="BP41" s="254"/>
    </row>
    <row r="42" spans="1:68" ht="12.75" hidden="1" customHeight="1" x14ac:dyDescent="0.15">
      <c r="A42" s="18"/>
      <c r="B42" s="41" t="s">
        <v>46</v>
      </c>
      <c r="C42" s="120"/>
      <c r="D42" s="100"/>
      <c r="E42" s="101"/>
      <c r="F42" s="102"/>
      <c r="G42" s="271">
        <v>0</v>
      </c>
      <c r="H42" s="244"/>
      <c r="I42" s="121"/>
      <c r="J42" s="122"/>
      <c r="K42" s="12"/>
      <c r="L42" s="105"/>
      <c r="M42" s="271">
        <v>0</v>
      </c>
      <c r="N42" s="244"/>
      <c r="O42" s="121"/>
      <c r="P42" s="122"/>
      <c r="Q42" s="12"/>
      <c r="R42" s="105"/>
      <c r="S42" s="271">
        <v>0</v>
      </c>
      <c r="T42" s="244"/>
      <c r="U42" s="121"/>
      <c r="V42" s="122"/>
      <c r="W42" s="12"/>
      <c r="X42" s="105"/>
      <c r="Y42" s="271">
        <v>0</v>
      </c>
      <c r="Z42" s="244"/>
      <c r="AA42" s="121"/>
      <c r="AB42" s="122"/>
      <c r="AC42" s="12"/>
      <c r="AD42" s="105"/>
      <c r="AE42" s="271">
        <v>0</v>
      </c>
      <c r="AF42" s="244"/>
      <c r="AG42" s="121"/>
      <c r="AH42" s="122"/>
      <c r="AI42" s="12"/>
      <c r="AJ42" s="105"/>
      <c r="AK42" s="271">
        <v>0</v>
      </c>
      <c r="AL42" s="244"/>
      <c r="AM42" s="121"/>
      <c r="AN42" s="122"/>
      <c r="AO42" s="12"/>
      <c r="AP42" s="105"/>
      <c r="AQ42" s="271">
        <v>0</v>
      </c>
      <c r="AR42" s="244"/>
      <c r="AS42" s="121"/>
      <c r="AT42" s="122"/>
      <c r="AU42" s="12"/>
      <c r="AV42" s="105"/>
      <c r="AW42" s="271">
        <v>0</v>
      </c>
      <c r="AX42" s="244"/>
      <c r="AY42" s="121"/>
      <c r="AZ42" s="122"/>
      <c r="BA42" s="12"/>
      <c r="BB42" s="105"/>
      <c r="BC42" s="281">
        <v>0</v>
      </c>
      <c r="BD42" s="246"/>
      <c r="BE42" s="121"/>
      <c r="BF42" s="122"/>
      <c r="BG42" s="12"/>
      <c r="BH42" s="105"/>
      <c r="BI42" s="281">
        <v>0</v>
      </c>
      <c r="BJ42" s="246"/>
      <c r="BK42" s="121"/>
      <c r="BL42" s="122"/>
      <c r="BM42" s="12"/>
      <c r="BN42" s="265">
        <f t="shared" si="108"/>
        <v>0</v>
      </c>
      <c r="BO42" s="246"/>
      <c r="BP42" s="252"/>
    </row>
    <row r="43" spans="1:68" ht="12.75" hidden="1" customHeight="1" x14ac:dyDescent="0.15">
      <c r="A43" s="18"/>
      <c r="B43" s="41" t="s">
        <v>47</v>
      </c>
      <c r="C43" s="120"/>
      <c r="D43" s="100"/>
      <c r="E43" s="101"/>
      <c r="F43" s="102"/>
      <c r="G43" s="271">
        <v>0</v>
      </c>
      <c r="H43" s="244"/>
      <c r="I43" s="121"/>
      <c r="J43" s="122"/>
      <c r="K43" s="12"/>
      <c r="L43" s="105"/>
      <c r="M43" s="271">
        <v>0</v>
      </c>
      <c r="N43" s="244"/>
      <c r="O43" s="121"/>
      <c r="P43" s="122"/>
      <c r="Q43" s="12"/>
      <c r="R43" s="105"/>
      <c r="S43" s="271">
        <v>0</v>
      </c>
      <c r="T43" s="244"/>
      <c r="U43" s="121"/>
      <c r="V43" s="122"/>
      <c r="W43" s="12"/>
      <c r="X43" s="105"/>
      <c r="Y43" s="271">
        <v>0</v>
      </c>
      <c r="Z43" s="244"/>
      <c r="AA43" s="121"/>
      <c r="AB43" s="122"/>
      <c r="AC43" s="12"/>
      <c r="AD43" s="105"/>
      <c r="AE43" s="271">
        <v>0</v>
      </c>
      <c r="AF43" s="244"/>
      <c r="AG43" s="121"/>
      <c r="AH43" s="122"/>
      <c r="AI43" s="12"/>
      <c r="AJ43" s="105"/>
      <c r="AK43" s="271">
        <v>0</v>
      </c>
      <c r="AL43" s="244"/>
      <c r="AM43" s="121"/>
      <c r="AN43" s="122"/>
      <c r="AO43" s="12"/>
      <c r="AP43" s="105"/>
      <c r="AQ43" s="271">
        <v>0</v>
      </c>
      <c r="AR43" s="244"/>
      <c r="AS43" s="121"/>
      <c r="AT43" s="122"/>
      <c r="AU43" s="12"/>
      <c r="AV43" s="105"/>
      <c r="AW43" s="271">
        <v>0</v>
      </c>
      <c r="AX43" s="244"/>
      <c r="AY43" s="121"/>
      <c r="AZ43" s="122"/>
      <c r="BA43" s="12"/>
      <c r="BB43" s="105"/>
      <c r="BC43" s="281">
        <v>0</v>
      </c>
      <c r="BD43" s="246"/>
      <c r="BE43" s="121"/>
      <c r="BF43" s="122"/>
      <c r="BG43" s="12"/>
      <c r="BH43" s="105"/>
      <c r="BI43" s="281">
        <v>0</v>
      </c>
      <c r="BJ43" s="246"/>
      <c r="BK43" s="121"/>
      <c r="BL43" s="122"/>
      <c r="BM43" s="12"/>
      <c r="BN43" s="265">
        <f t="shared" si="108"/>
        <v>0</v>
      </c>
      <c r="BO43" s="246"/>
      <c r="BP43" s="252"/>
    </row>
    <row r="44" spans="1:68" ht="12.75" hidden="1" customHeight="1" x14ac:dyDescent="0.15">
      <c r="A44" s="42"/>
      <c r="B44" s="123" t="s">
        <v>48</v>
      </c>
      <c r="C44" s="124"/>
      <c r="D44" s="58"/>
      <c r="E44" s="108"/>
      <c r="F44" s="109"/>
      <c r="G44" s="275">
        <v>0</v>
      </c>
      <c r="H44" s="248"/>
      <c r="I44" s="125"/>
      <c r="J44" s="126"/>
      <c r="K44" s="55"/>
      <c r="L44" s="112"/>
      <c r="M44" s="275">
        <v>0</v>
      </c>
      <c r="N44" s="248"/>
      <c r="O44" s="125"/>
      <c r="P44" s="126"/>
      <c r="Q44" s="55"/>
      <c r="R44" s="112"/>
      <c r="S44" s="275">
        <v>0</v>
      </c>
      <c r="T44" s="248"/>
      <c r="U44" s="125"/>
      <c r="V44" s="126"/>
      <c r="W44" s="55"/>
      <c r="X44" s="112"/>
      <c r="Y44" s="275">
        <v>0</v>
      </c>
      <c r="Z44" s="248"/>
      <c r="AA44" s="125"/>
      <c r="AB44" s="126"/>
      <c r="AC44" s="55"/>
      <c r="AD44" s="112"/>
      <c r="AE44" s="275">
        <v>0</v>
      </c>
      <c r="AF44" s="248"/>
      <c r="AG44" s="125"/>
      <c r="AH44" s="126"/>
      <c r="AI44" s="55"/>
      <c r="AJ44" s="112"/>
      <c r="AK44" s="275">
        <v>0</v>
      </c>
      <c r="AL44" s="248"/>
      <c r="AM44" s="125"/>
      <c r="AN44" s="126"/>
      <c r="AO44" s="55"/>
      <c r="AP44" s="112"/>
      <c r="AQ44" s="275">
        <v>0</v>
      </c>
      <c r="AR44" s="248"/>
      <c r="AS44" s="125"/>
      <c r="AT44" s="126"/>
      <c r="AU44" s="55"/>
      <c r="AV44" s="112"/>
      <c r="AW44" s="275">
        <v>0</v>
      </c>
      <c r="AX44" s="248"/>
      <c r="AY44" s="125"/>
      <c r="AZ44" s="126"/>
      <c r="BA44" s="55"/>
      <c r="BB44" s="112"/>
      <c r="BC44" s="275">
        <v>0</v>
      </c>
      <c r="BD44" s="248"/>
      <c r="BE44" s="125"/>
      <c r="BF44" s="126"/>
      <c r="BG44" s="55"/>
      <c r="BH44" s="112"/>
      <c r="BI44" s="275">
        <v>0</v>
      </c>
      <c r="BJ44" s="248"/>
      <c r="BK44" s="125"/>
      <c r="BL44" s="126"/>
      <c r="BM44" s="55"/>
      <c r="BN44" s="265">
        <f t="shared" si="108"/>
        <v>0</v>
      </c>
      <c r="BO44" s="246"/>
      <c r="BP44" s="253"/>
    </row>
    <row r="45" spans="1:68" ht="12.75" customHeight="1" thickBot="1" x14ac:dyDescent="0.2">
      <c r="A45" s="298" t="s">
        <v>49</v>
      </c>
      <c r="B45" s="257"/>
      <c r="C45" s="135"/>
      <c r="D45" s="136"/>
      <c r="E45" s="136"/>
      <c r="F45" s="137"/>
      <c r="G45" s="136"/>
      <c r="H45" s="136"/>
      <c r="I45" s="272">
        <f>SUM(G41:J44)</f>
        <v>0</v>
      </c>
      <c r="J45" s="257"/>
      <c r="K45" s="138"/>
      <c r="L45" s="139"/>
      <c r="M45" s="139"/>
      <c r="N45" s="140"/>
      <c r="O45" s="272">
        <f>SUM(M41:N44)</f>
        <v>0</v>
      </c>
      <c r="P45" s="257"/>
      <c r="Q45" s="138"/>
      <c r="R45" s="139"/>
      <c r="S45" s="139"/>
      <c r="T45" s="140"/>
      <c r="U45" s="272">
        <f>SUM(S41:T44)</f>
        <v>0</v>
      </c>
      <c r="V45" s="257"/>
      <c r="W45" s="138"/>
      <c r="X45" s="139"/>
      <c r="Y45" s="139"/>
      <c r="Z45" s="140"/>
      <c r="AA45" s="272">
        <f>SUM(Y41:Z44)</f>
        <v>0</v>
      </c>
      <c r="AB45" s="257"/>
      <c r="AC45" s="138"/>
      <c r="AD45" s="139"/>
      <c r="AE45" s="139"/>
      <c r="AF45" s="140"/>
      <c r="AG45" s="272">
        <f>SUM(AE41:AF44)</f>
        <v>0</v>
      </c>
      <c r="AH45" s="257"/>
      <c r="AI45" s="138"/>
      <c r="AJ45" s="139"/>
      <c r="AK45" s="139"/>
      <c r="AL45" s="140"/>
      <c r="AM45" s="272">
        <f>SUM(AK41:AL44)</f>
        <v>0</v>
      </c>
      <c r="AN45" s="257"/>
      <c r="AO45" s="138"/>
      <c r="AP45" s="139"/>
      <c r="AQ45" s="139"/>
      <c r="AR45" s="140"/>
      <c r="AS45" s="272">
        <f>SUM(AQ41:AR44)</f>
        <v>0</v>
      </c>
      <c r="AT45" s="257"/>
      <c r="AU45" s="138"/>
      <c r="AV45" s="139"/>
      <c r="AW45" s="139"/>
      <c r="AX45" s="140"/>
      <c r="AY45" s="272">
        <f>SUM(AW41:AX44)</f>
        <v>0</v>
      </c>
      <c r="AZ45" s="257"/>
      <c r="BA45" s="138"/>
      <c r="BB45" s="139"/>
      <c r="BC45" s="139"/>
      <c r="BD45" s="140"/>
      <c r="BE45" s="272">
        <f>SUM(BC41:BD44)</f>
        <v>0</v>
      </c>
      <c r="BF45" s="248"/>
      <c r="BG45" s="138"/>
      <c r="BH45" s="139"/>
      <c r="BI45" s="139"/>
      <c r="BJ45" s="140"/>
      <c r="BK45" s="272">
        <f>SUM(BI41:BJ44)</f>
        <v>0</v>
      </c>
      <c r="BL45" s="257"/>
      <c r="BM45" s="138"/>
      <c r="BN45" s="286"/>
      <c r="BO45" s="256"/>
      <c r="BP45" s="141">
        <f>SUM(BN41:BO44)</f>
        <v>0</v>
      </c>
    </row>
    <row r="46" spans="1:68" ht="12.75" customHeight="1" x14ac:dyDescent="0.15">
      <c r="A46" s="18"/>
      <c r="B46" s="35" t="s">
        <v>50</v>
      </c>
      <c r="C46" s="120"/>
      <c r="D46" s="100"/>
      <c r="E46" s="101"/>
      <c r="F46" s="102"/>
      <c r="G46" s="270">
        <v>0</v>
      </c>
      <c r="H46" s="244"/>
      <c r="I46" s="121"/>
      <c r="J46" s="122"/>
      <c r="K46" s="12"/>
      <c r="L46" s="105"/>
      <c r="M46" s="270">
        <v>0</v>
      </c>
      <c r="N46" s="244"/>
      <c r="O46" s="121"/>
      <c r="P46" s="122"/>
      <c r="Q46" s="12"/>
      <c r="R46" s="105"/>
      <c r="S46" s="270">
        <v>0</v>
      </c>
      <c r="T46" s="244"/>
      <c r="U46" s="121"/>
      <c r="V46" s="122"/>
      <c r="W46" s="12"/>
      <c r="X46" s="105"/>
      <c r="Y46" s="270">
        <v>0</v>
      </c>
      <c r="Z46" s="244"/>
      <c r="AA46" s="121"/>
      <c r="AB46" s="122"/>
      <c r="AC46" s="12"/>
      <c r="AD46" s="105"/>
      <c r="AE46" s="270">
        <v>0</v>
      </c>
      <c r="AF46" s="244"/>
      <c r="AG46" s="121"/>
      <c r="AH46" s="122"/>
      <c r="AI46" s="12"/>
      <c r="AJ46" s="105"/>
      <c r="AK46" s="270">
        <v>0</v>
      </c>
      <c r="AL46" s="244"/>
      <c r="AM46" s="121"/>
      <c r="AN46" s="122"/>
      <c r="AO46" s="12"/>
      <c r="AP46" s="105"/>
      <c r="AQ46" s="270">
        <v>0</v>
      </c>
      <c r="AR46" s="244"/>
      <c r="AS46" s="121"/>
      <c r="AT46" s="122"/>
      <c r="AU46" s="12"/>
      <c r="AV46" s="105"/>
      <c r="AW46" s="270">
        <v>0</v>
      </c>
      <c r="AX46" s="244"/>
      <c r="AY46" s="121"/>
      <c r="AZ46" s="122"/>
      <c r="BA46" s="12"/>
      <c r="BB46" s="105"/>
      <c r="BC46" s="268">
        <v>0</v>
      </c>
      <c r="BD46" s="246"/>
      <c r="BE46" s="121"/>
      <c r="BF46" s="122"/>
      <c r="BG46" s="12"/>
      <c r="BH46" s="105"/>
      <c r="BI46" s="268">
        <v>0</v>
      </c>
      <c r="BJ46" s="246"/>
      <c r="BK46" s="121"/>
      <c r="BL46" s="122"/>
      <c r="BM46" s="12"/>
      <c r="BN46" s="265">
        <f t="shared" ref="BN46:BN55" si="109">(BI46+BC46+AW46+AQ46+AK46+AE46+Y46+S46+M46+G46)</f>
        <v>0</v>
      </c>
      <c r="BO46" s="246"/>
      <c r="BP46" s="254"/>
    </row>
    <row r="47" spans="1:68" ht="12.75" customHeight="1" x14ac:dyDescent="0.15">
      <c r="A47" s="18"/>
      <c r="B47" s="35" t="s">
        <v>51</v>
      </c>
      <c r="C47" s="120"/>
      <c r="D47" s="100"/>
      <c r="E47" s="101"/>
      <c r="F47" s="102"/>
      <c r="G47" s="270">
        <v>0</v>
      </c>
      <c r="H47" s="244"/>
      <c r="I47" s="121"/>
      <c r="J47" s="122"/>
      <c r="K47" s="12"/>
      <c r="L47" s="105"/>
      <c r="M47" s="270">
        <v>0</v>
      </c>
      <c r="N47" s="244"/>
      <c r="O47" s="121"/>
      <c r="P47" s="122"/>
      <c r="Q47" s="12"/>
      <c r="R47" s="105"/>
      <c r="S47" s="270">
        <v>0</v>
      </c>
      <c r="T47" s="244"/>
      <c r="U47" s="121"/>
      <c r="V47" s="122"/>
      <c r="W47" s="12"/>
      <c r="X47" s="105"/>
      <c r="Y47" s="270">
        <v>0</v>
      </c>
      <c r="Z47" s="244"/>
      <c r="AA47" s="121"/>
      <c r="AB47" s="122"/>
      <c r="AC47" s="12"/>
      <c r="AD47" s="105"/>
      <c r="AE47" s="270">
        <v>0</v>
      </c>
      <c r="AF47" s="244"/>
      <c r="AG47" s="121"/>
      <c r="AH47" s="122"/>
      <c r="AI47" s="12"/>
      <c r="AJ47" s="105"/>
      <c r="AK47" s="270">
        <v>0</v>
      </c>
      <c r="AL47" s="244"/>
      <c r="AM47" s="121"/>
      <c r="AN47" s="122"/>
      <c r="AO47" s="12"/>
      <c r="AP47" s="105"/>
      <c r="AQ47" s="270">
        <v>0</v>
      </c>
      <c r="AR47" s="244"/>
      <c r="AS47" s="121"/>
      <c r="AT47" s="122"/>
      <c r="AU47" s="12"/>
      <c r="AV47" s="105"/>
      <c r="AW47" s="270">
        <v>0</v>
      </c>
      <c r="AX47" s="244"/>
      <c r="AY47" s="121"/>
      <c r="AZ47" s="122"/>
      <c r="BA47" s="12"/>
      <c r="BB47" s="105"/>
      <c r="BC47" s="268">
        <v>0</v>
      </c>
      <c r="BD47" s="246"/>
      <c r="BE47" s="121"/>
      <c r="BF47" s="122"/>
      <c r="BG47" s="12"/>
      <c r="BH47" s="105"/>
      <c r="BI47" s="268">
        <v>0</v>
      </c>
      <c r="BJ47" s="246"/>
      <c r="BK47" s="121"/>
      <c r="BL47" s="122"/>
      <c r="BM47" s="12"/>
      <c r="BN47" s="265">
        <f t="shared" si="109"/>
        <v>0</v>
      </c>
      <c r="BO47" s="246"/>
      <c r="BP47" s="252"/>
    </row>
    <row r="48" spans="1:68" ht="12.75" customHeight="1" x14ac:dyDescent="0.15">
      <c r="A48" s="18"/>
      <c r="B48" s="143" t="s">
        <v>52</v>
      </c>
      <c r="C48" s="120"/>
      <c r="D48" s="100"/>
      <c r="E48" s="101"/>
      <c r="F48" s="102"/>
      <c r="G48" s="270">
        <v>0</v>
      </c>
      <c r="H48" s="244"/>
      <c r="I48" s="121"/>
      <c r="J48" s="122"/>
      <c r="K48" s="12"/>
      <c r="L48" s="105"/>
      <c r="M48" s="270">
        <v>0</v>
      </c>
      <c r="N48" s="244"/>
      <c r="O48" s="121"/>
      <c r="P48" s="122"/>
      <c r="Q48" s="12"/>
      <c r="R48" s="105"/>
      <c r="S48" s="270">
        <v>0</v>
      </c>
      <c r="T48" s="244"/>
      <c r="U48" s="121"/>
      <c r="V48" s="122"/>
      <c r="W48" s="12"/>
      <c r="X48" s="105"/>
      <c r="Y48" s="270">
        <v>0</v>
      </c>
      <c r="Z48" s="244"/>
      <c r="AA48" s="121"/>
      <c r="AB48" s="122"/>
      <c r="AC48" s="12"/>
      <c r="AD48" s="105"/>
      <c r="AE48" s="270">
        <v>0</v>
      </c>
      <c r="AF48" s="244"/>
      <c r="AG48" s="121"/>
      <c r="AH48" s="122"/>
      <c r="AI48" s="12"/>
      <c r="AJ48" s="105"/>
      <c r="AK48" s="270">
        <v>0</v>
      </c>
      <c r="AL48" s="244"/>
      <c r="AM48" s="121"/>
      <c r="AN48" s="122"/>
      <c r="AO48" s="12"/>
      <c r="AP48" s="105"/>
      <c r="AQ48" s="270">
        <v>0</v>
      </c>
      <c r="AR48" s="244"/>
      <c r="AS48" s="121"/>
      <c r="AT48" s="122"/>
      <c r="AU48" s="12"/>
      <c r="AV48" s="105"/>
      <c r="AW48" s="270">
        <v>0</v>
      </c>
      <c r="AX48" s="244"/>
      <c r="AY48" s="121"/>
      <c r="AZ48" s="122"/>
      <c r="BA48" s="12"/>
      <c r="BB48" s="105"/>
      <c r="BC48" s="268">
        <v>0</v>
      </c>
      <c r="BD48" s="246"/>
      <c r="BE48" s="121"/>
      <c r="BF48" s="122"/>
      <c r="BG48" s="12"/>
      <c r="BH48" s="105"/>
      <c r="BI48" s="268">
        <v>0</v>
      </c>
      <c r="BJ48" s="246"/>
      <c r="BK48" s="121"/>
      <c r="BL48" s="122"/>
      <c r="BM48" s="12"/>
      <c r="BN48" s="265">
        <f t="shared" si="109"/>
        <v>0</v>
      </c>
      <c r="BO48" s="246"/>
      <c r="BP48" s="252"/>
    </row>
    <row r="49" spans="1:68" ht="12.75" customHeight="1" x14ac:dyDescent="0.15">
      <c r="A49" s="18"/>
      <c r="B49" s="35" t="s">
        <v>53</v>
      </c>
      <c r="C49" s="120"/>
      <c r="D49" s="100"/>
      <c r="E49" s="101"/>
      <c r="F49" s="102"/>
      <c r="G49" s="270">
        <v>0</v>
      </c>
      <c r="H49" s="244"/>
      <c r="I49" s="121"/>
      <c r="J49" s="122"/>
      <c r="K49" s="12"/>
      <c r="L49" s="105"/>
      <c r="M49" s="270">
        <v>0</v>
      </c>
      <c r="N49" s="244"/>
      <c r="O49" s="121"/>
      <c r="P49" s="122"/>
      <c r="Q49" s="12"/>
      <c r="R49" s="105"/>
      <c r="S49" s="270">
        <v>0</v>
      </c>
      <c r="T49" s="244"/>
      <c r="U49" s="121"/>
      <c r="V49" s="122"/>
      <c r="W49" s="12"/>
      <c r="X49" s="105"/>
      <c r="Y49" s="270">
        <v>0</v>
      </c>
      <c r="Z49" s="244"/>
      <c r="AA49" s="121"/>
      <c r="AB49" s="122"/>
      <c r="AC49" s="12"/>
      <c r="AD49" s="105"/>
      <c r="AE49" s="270">
        <v>0</v>
      </c>
      <c r="AF49" s="244"/>
      <c r="AG49" s="121"/>
      <c r="AH49" s="122"/>
      <c r="AI49" s="12"/>
      <c r="AJ49" s="105"/>
      <c r="AK49" s="270">
        <v>0</v>
      </c>
      <c r="AL49" s="244"/>
      <c r="AM49" s="121"/>
      <c r="AN49" s="122"/>
      <c r="AO49" s="12"/>
      <c r="AP49" s="105"/>
      <c r="AQ49" s="270">
        <v>0</v>
      </c>
      <c r="AR49" s="244"/>
      <c r="AS49" s="121"/>
      <c r="AT49" s="122"/>
      <c r="AU49" s="12"/>
      <c r="AV49" s="105"/>
      <c r="AW49" s="270">
        <v>0</v>
      </c>
      <c r="AX49" s="244"/>
      <c r="AY49" s="121"/>
      <c r="AZ49" s="122"/>
      <c r="BA49" s="12"/>
      <c r="BB49" s="105"/>
      <c r="BC49" s="268">
        <v>0</v>
      </c>
      <c r="BD49" s="246"/>
      <c r="BE49" s="121"/>
      <c r="BF49" s="122"/>
      <c r="BG49" s="12"/>
      <c r="BH49" s="105"/>
      <c r="BI49" s="268">
        <v>0</v>
      </c>
      <c r="BJ49" s="246"/>
      <c r="BK49" s="121"/>
      <c r="BL49" s="122"/>
      <c r="BM49" s="12"/>
      <c r="BN49" s="265">
        <f t="shared" si="109"/>
        <v>0</v>
      </c>
      <c r="BO49" s="246"/>
      <c r="BP49" s="252"/>
    </row>
    <row r="50" spans="1:68" ht="12.75" customHeight="1" x14ac:dyDescent="0.15">
      <c r="A50" s="18"/>
      <c r="B50" s="35" t="s">
        <v>54</v>
      </c>
      <c r="C50" s="120"/>
      <c r="D50" s="100"/>
      <c r="E50" s="101"/>
      <c r="F50" s="102"/>
      <c r="G50" s="270">
        <v>0</v>
      </c>
      <c r="H50" s="244"/>
      <c r="I50" s="121"/>
      <c r="J50" s="122"/>
      <c r="K50" s="12"/>
      <c r="L50" s="105"/>
      <c r="M50" s="270">
        <v>0</v>
      </c>
      <c r="N50" s="244"/>
      <c r="O50" s="121"/>
      <c r="P50" s="122"/>
      <c r="Q50" s="12"/>
      <c r="R50" s="105"/>
      <c r="S50" s="270">
        <v>0</v>
      </c>
      <c r="T50" s="244"/>
      <c r="U50" s="121"/>
      <c r="V50" s="122"/>
      <c r="W50" s="12"/>
      <c r="X50" s="105"/>
      <c r="Y50" s="270">
        <v>0</v>
      </c>
      <c r="Z50" s="244"/>
      <c r="AA50" s="121"/>
      <c r="AB50" s="122"/>
      <c r="AC50" s="12"/>
      <c r="AD50" s="105"/>
      <c r="AE50" s="270">
        <v>0</v>
      </c>
      <c r="AF50" s="244"/>
      <c r="AG50" s="121"/>
      <c r="AH50" s="122"/>
      <c r="AI50" s="12"/>
      <c r="AJ50" s="105"/>
      <c r="AK50" s="270">
        <v>0</v>
      </c>
      <c r="AL50" s="244"/>
      <c r="AM50" s="121"/>
      <c r="AN50" s="122"/>
      <c r="AO50" s="12"/>
      <c r="AP50" s="105"/>
      <c r="AQ50" s="270">
        <v>0</v>
      </c>
      <c r="AR50" s="244"/>
      <c r="AS50" s="121"/>
      <c r="AT50" s="122"/>
      <c r="AU50" s="12"/>
      <c r="AV50" s="105"/>
      <c r="AW50" s="270">
        <v>0</v>
      </c>
      <c r="AX50" s="244"/>
      <c r="AY50" s="121"/>
      <c r="AZ50" s="122"/>
      <c r="BA50" s="12"/>
      <c r="BB50" s="105"/>
      <c r="BC50" s="268">
        <v>0</v>
      </c>
      <c r="BD50" s="246"/>
      <c r="BE50" s="121"/>
      <c r="BF50" s="122"/>
      <c r="BG50" s="12"/>
      <c r="BH50" s="105"/>
      <c r="BI50" s="268">
        <v>0</v>
      </c>
      <c r="BJ50" s="246"/>
      <c r="BK50" s="121"/>
      <c r="BL50" s="122"/>
      <c r="BM50" s="12"/>
      <c r="BN50" s="265">
        <f t="shared" si="109"/>
        <v>0</v>
      </c>
      <c r="BO50" s="246"/>
      <c r="BP50" s="252"/>
    </row>
    <row r="51" spans="1:68" ht="12.75" customHeight="1" thickBot="1" x14ac:dyDescent="0.2">
      <c r="A51" s="18"/>
      <c r="B51" s="144" t="s">
        <v>55</v>
      </c>
      <c r="C51" s="120"/>
      <c r="D51" s="100"/>
      <c r="E51" s="101"/>
      <c r="F51" s="102"/>
      <c r="G51" s="270">
        <v>0</v>
      </c>
      <c r="H51" s="244"/>
      <c r="I51" s="121"/>
      <c r="J51" s="122"/>
      <c r="K51" s="12"/>
      <c r="L51" s="105"/>
      <c r="M51" s="270">
        <v>0</v>
      </c>
      <c r="N51" s="244"/>
      <c r="O51" s="121"/>
      <c r="P51" s="122"/>
      <c r="Q51" s="12"/>
      <c r="R51" s="105"/>
      <c r="S51" s="270">
        <v>0</v>
      </c>
      <c r="T51" s="244"/>
      <c r="U51" s="121"/>
      <c r="V51" s="122"/>
      <c r="W51" s="12"/>
      <c r="X51" s="105"/>
      <c r="Y51" s="270">
        <v>0</v>
      </c>
      <c r="Z51" s="244"/>
      <c r="AA51" s="121"/>
      <c r="AB51" s="122"/>
      <c r="AC51" s="12"/>
      <c r="AD51" s="105"/>
      <c r="AE51" s="270">
        <v>0</v>
      </c>
      <c r="AF51" s="244"/>
      <c r="AG51" s="121"/>
      <c r="AH51" s="122"/>
      <c r="AI51" s="12"/>
      <c r="AJ51" s="105"/>
      <c r="AK51" s="270">
        <v>0</v>
      </c>
      <c r="AL51" s="244"/>
      <c r="AM51" s="121"/>
      <c r="AN51" s="122"/>
      <c r="AO51" s="12"/>
      <c r="AP51" s="105"/>
      <c r="AQ51" s="270">
        <v>0</v>
      </c>
      <c r="AR51" s="244"/>
      <c r="AS51" s="121"/>
      <c r="AT51" s="122"/>
      <c r="AU51" s="12"/>
      <c r="AV51" s="105"/>
      <c r="AW51" s="270">
        <v>0</v>
      </c>
      <c r="AX51" s="244"/>
      <c r="AY51" s="121"/>
      <c r="AZ51" s="122"/>
      <c r="BA51" s="12"/>
      <c r="BB51" s="105"/>
      <c r="BC51" s="270">
        <v>0</v>
      </c>
      <c r="BD51" s="244"/>
      <c r="BE51" s="121"/>
      <c r="BF51" s="122"/>
      <c r="BG51" s="12"/>
      <c r="BH51" s="105"/>
      <c r="BI51" s="270">
        <v>0</v>
      </c>
      <c r="BJ51" s="244"/>
      <c r="BK51" s="121"/>
      <c r="BL51" s="122"/>
      <c r="BM51" s="12"/>
      <c r="BN51" s="265">
        <f t="shared" si="109"/>
        <v>0</v>
      </c>
      <c r="BO51" s="246"/>
      <c r="BP51" s="252"/>
    </row>
    <row r="52" spans="1:68" ht="12.75" hidden="1" customHeight="1" x14ac:dyDescent="0.15">
      <c r="A52" s="18"/>
      <c r="B52" s="145"/>
      <c r="C52" s="120"/>
      <c r="D52" s="100"/>
      <c r="E52" s="101"/>
      <c r="F52" s="102"/>
      <c r="G52" s="270">
        <v>0</v>
      </c>
      <c r="H52" s="244"/>
      <c r="I52" s="121"/>
      <c r="J52" s="122"/>
      <c r="K52" s="12"/>
      <c r="L52" s="105"/>
      <c r="M52" s="270">
        <v>0</v>
      </c>
      <c r="N52" s="244"/>
      <c r="O52" s="121"/>
      <c r="P52" s="122"/>
      <c r="Q52" s="12"/>
      <c r="R52" s="105"/>
      <c r="S52" s="270">
        <v>0</v>
      </c>
      <c r="T52" s="244"/>
      <c r="U52" s="121"/>
      <c r="V52" s="122"/>
      <c r="W52" s="12"/>
      <c r="X52" s="105"/>
      <c r="Y52" s="270">
        <v>0</v>
      </c>
      <c r="Z52" s="244"/>
      <c r="AA52" s="121"/>
      <c r="AB52" s="122"/>
      <c r="AC52" s="12"/>
      <c r="AD52" s="105"/>
      <c r="AE52" s="270">
        <v>0</v>
      </c>
      <c r="AF52" s="244"/>
      <c r="AG52" s="121"/>
      <c r="AH52" s="122"/>
      <c r="AI52" s="12"/>
      <c r="AJ52" s="105"/>
      <c r="AK52" s="270">
        <v>0</v>
      </c>
      <c r="AL52" s="244"/>
      <c r="AM52" s="121"/>
      <c r="AN52" s="122"/>
      <c r="AO52" s="12"/>
      <c r="AP52" s="105"/>
      <c r="AQ52" s="270">
        <v>0</v>
      </c>
      <c r="AR52" s="244"/>
      <c r="AS52" s="121"/>
      <c r="AT52" s="122"/>
      <c r="AU52" s="12"/>
      <c r="AV52" s="105"/>
      <c r="AW52" s="270">
        <v>0</v>
      </c>
      <c r="AX52" s="244"/>
      <c r="AY52" s="121"/>
      <c r="AZ52" s="122"/>
      <c r="BA52" s="12"/>
      <c r="BB52" s="105"/>
      <c r="BC52" s="270">
        <v>0</v>
      </c>
      <c r="BD52" s="244"/>
      <c r="BE52" s="121"/>
      <c r="BF52" s="122"/>
      <c r="BG52" s="12"/>
      <c r="BH52" s="105"/>
      <c r="BI52" s="270">
        <v>0</v>
      </c>
      <c r="BJ52" s="244"/>
      <c r="BK52" s="121"/>
      <c r="BL52" s="122"/>
      <c r="BM52" s="12"/>
      <c r="BN52" s="265">
        <f t="shared" si="109"/>
        <v>0</v>
      </c>
      <c r="BO52" s="246"/>
      <c r="BP52" s="252"/>
    </row>
    <row r="53" spans="1:68" ht="12.75" hidden="1" customHeight="1" x14ac:dyDescent="0.15">
      <c r="A53" s="18"/>
      <c r="B53" s="145"/>
      <c r="C53" s="120"/>
      <c r="D53" s="100"/>
      <c r="E53" s="101"/>
      <c r="F53" s="102"/>
      <c r="G53" s="270">
        <v>0</v>
      </c>
      <c r="H53" s="244"/>
      <c r="I53" s="121"/>
      <c r="J53" s="122"/>
      <c r="K53" s="12"/>
      <c r="L53" s="105"/>
      <c r="M53" s="270">
        <v>0</v>
      </c>
      <c r="N53" s="244"/>
      <c r="O53" s="121"/>
      <c r="P53" s="122"/>
      <c r="Q53" s="12"/>
      <c r="R53" s="105"/>
      <c r="S53" s="270">
        <v>0</v>
      </c>
      <c r="T53" s="244"/>
      <c r="U53" s="121"/>
      <c r="V53" s="122"/>
      <c r="W53" s="12"/>
      <c r="X53" s="105"/>
      <c r="Y53" s="270">
        <v>0</v>
      </c>
      <c r="Z53" s="244"/>
      <c r="AA53" s="121"/>
      <c r="AB53" s="122"/>
      <c r="AC53" s="12"/>
      <c r="AD53" s="105"/>
      <c r="AE53" s="270">
        <v>0</v>
      </c>
      <c r="AF53" s="244"/>
      <c r="AG53" s="121"/>
      <c r="AH53" s="122"/>
      <c r="AI53" s="12"/>
      <c r="AJ53" s="105"/>
      <c r="AK53" s="270">
        <v>0</v>
      </c>
      <c r="AL53" s="244"/>
      <c r="AM53" s="121"/>
      <c r="AN53" s="122"/>
      <c r="AO53" s="12"/>
      <c r="AP53" s="105"/>
      <c r="AQ53" s="270">
        <v>0</v>
      </c>
      <c r="AR53" s="244"/>
      <c r="AS53" s="121"/>
      <c r="AT53" s="122"/>
      <c r="AU53" s="12"/>
      <c r="AV53" s="105"/>
      <c r="AW53" s="270">
        <v>0</v>
      </c>
      <c r="AX53" s="244"/>
      <c r="AY53" s="121"/>
      <c r="AZ53" s="122"/>
      <c r="BA53" s="12"/>
      <c r="BB53" s="105"/>
      <c r="BC53" s="270">
        <v>0</v>
      </c>
      <c r="BD53" s="244"/>
      <c r="BE53" s="121"/>
      <c r="BF53" s="122"/>
      <c r="BG53" s="12"/>
      <c r="BH53" s="105"/>
      <c r="BI53" s="270">
        <v>0</v>
      </c>
      <c r="BJ53" s="244"/>
      <c r="BK53" s="121"/>
      <c r="BL53" s="122"/>
      <c r="BM53" s="12"/>
      <c r="BN53" s="265">
        <f t="shared" si="109"/>
        <v>0</v>
      </c>
      <c r="BO53" s="246"/>
      <c r="BP53" s="252"/>
    </row>
    <row r="54" spans="1:68" ht="12.75" hidden="1" customHeight="1" x14ac:dyDescent="0.15">
      <c r="A54" s="18"/>
      <c r="B54" s="145"/>
      <c r="C54" s="120"/>
      <c r="D54" s="100"/>
      <c r="E54" s="101"/>
      <c r="F54" s="102"/>
      <c r="G54" s="270">
        <v>0</v>
      </c>
      <c r="H54" s="244"/>
      <c r="I54" s="121"/>
      <c r="J54" s="122"/>
      <c r="K54" s="12"/>
      <c r="L54" s="105"/>
      <c r="M54" s="270">
        <v>0</v>
      </c>
      <c r="N54" s="244"/>
      <c r="O54" s="121"/>
      <c r="P54" s="122"/>
      <c r="Q54" s="12"/>
      <c r="R54" s="105"/>
      <c r="S54" s="270">
        <v>0</v>
      </c>
      <c r="T54" s="244"/>
      <c r="U54" s="121"/>
      <c r="V54" s="122"/>
      <c r="W54" s="12"/>
      <c r="X54" s="105"/>
      <c r="Y54" s="270">
        <v>0</v>
      </c>
      <c r="Z54" s="244"/>
      <c r="AA54" s="121"/>
      <c r="AB54" s="122"/>
      <c r="AC54" s="12"/>
      <c r="AD54" s="105"/>
      <c r="AE54" s="270">
        <v>0</v>
      </c>
      <c r="AF54" s="244"/>
      <c r="AG54" s="121"/>
      <c r="AH54" s="122"/>
      <c r="AI54" s="12"/>
      <c r="AJ54" s="105"/>
      <c r="AK54" s="270">
        <v>0</v>
      </c>
      <c r="AL54" s="244"/>
      <c r="AM54" s="121"/>
      <c r="AN54" s="122"/>
      <c r="AO54" s="12"/>
      <c r="AP54" s="105"/>
      <c r="AQ54" s="270">
        <v>0</v>
      </c>
      <c r="AR54" s="244"/>
      <c r="AS54" s="121"/>
      <c r="AT54" s="122"/>
      <c r="AU54" s="12"/>
      <c r="AV54" s="105"/>
      <c r="AW54" s="270">
        <v>0</v>
      </c>
      <c r="AX54" s="244"/>
      <c r="AY54" s="121"/>
      <c r="AZ54" s="122"/>
      <c r="BA54" s="12"/>
      <c r="BB54" s="105"/>
      <c r="BC54" s="270">
        <v>0</v>
      </c>
      <c r="BD54" s="244"/>
      <c r="BE54" s="121"/>
      <c r="BF54" s="122"/>
      <c r="BG54" s="12"/>
      <c r="BH54" s="105"/>
      <c r="BI54" s="270">
        <v>0</v>
      </c>
      <c r="BJ54" s="244"/>
      <c r="BK54" s="121"/>
      <c r="BL54" s="122"/>
      <c r="BM54" s="12"/>
      <c r="BN54" s="265">
        <f t="shared" si="109"/>
        <v>0</v>
      </c>
      <c r="BO54" s="246"/>
      <c r="BP54" s="252"/>
    </row>
    <row r="55" spans="1:68" ht="12.75" hidden="1" customHeight="1" x14ac:dyDescent="0.15">
      <c r="A55" s="18"/>
      <c r="B55" s="43"/>
      <c r="C55" s="124"/>
      <c r="D55" s="58"/>
      <c r="E55" s="108"/>
      <c r="F55" s="109"/>
      <c r="G55" s="269">
        <v>0</v>
      </c>
      <c r="H55" s="248"/>
      <c r="I55" s="121"/>
      <c r="J55" s="122"/>
      <c r="K55" s="12"/>
      <c r="L55" s="105"/>
      <c r="M55" s="269">
        <v>0</v>
      </c>
      <c r="N55" s="248"/>
      <c r="O55" s="121"/>
      <c r="P55" s="122"/>
      <c r="Q55" s="12"/>
      <c r="R55" s="105"/>
      <c r="S55" s="269">
        <v>0</v>
      </c>
      <c r="T55" s="248"/>
      <c r="U55" s="121"/>
      <c r="V55" s="122"/>
      <c r="W55" s="12"/>
      <c r="X55" s="105"/>
      <c r="Y55" s="269">
        <v>0</v>
      </c>
      <c r="Z55" s="248"/>
      <c r="AA55" s="121"/>
      <c r="AB55" s="122"/>
      <c r="AC55" s="12"/>
      <c r="AD55" s="105"/>
      <c r="AE55" s="269">
        <v>0</v>
      </c>
      <c r="AF55" s="248"/>
      <c r="AG55" s="121"/>
      <c r="AH55" s="122"/>
      <c r="AI55" s="12"/>
      <c r="AJ55" s="105"/>
      <c r="AK55" s="269">
        <v>0</v>
      </c>
      <c r="AL55" s="248"/>
      <c r="AM55" s="121"/>
      <c r="AN55" s="122"/>
      <c r="AO55" s="12"/>
      <c r="AP55" s="105"/>
      <c r="AQ55" s="269">
        <v>0</v>
      </c>
      <c r="AR55" s="248"/>
      <c r="AS55" s="121"/>
      <c r="AT55" s="122"/>
      <c r="AU55" s="12"/>
      <c r="AV55" s="105"/>
      <c r="AW55" s="269">
        <v>0</v>
      </c>
      <c r="AX55" s="248"/>
      <c r="AY55" s="121"/>
      <c r="AZ55" s="122"/>
      <c r="BA55" s="12"/>
      <c r="BB55" s="105"/>
      <c r="BC55" s="269">
        <v>0</v>
      </c>
      <c r="BD55" s="248"/>
      <c r="BE55" s="121"/>
      <c r="BF55" s="122"/>
      <c r="BG55" s="12"/>
      <c r="BH55" s="105"/>
      <c r="BI55" s="269">
        <v>0</v>
      </c>
      <c r="BJ55" s="248"/>
      <c r="BK55" s="121"/>
      <c r="BL55" s="122"/>
      <c r="BM55" s="12"/>
      <c r="BN55" s="283">
        <f t="shared" si="109"/>
        <v>0</v>
      </c>
      <c r="BO55" s="248"/>
      <c r="BP55" s="252"/>
    </row>
    <row r="56" spans="1:68" ht="12.75" customHeight="1" thickBot="1" x14ac:dyDescent="0.2">
      <c r="A56" s="146"/>
      <c r="B56" s="147" t="s">
        <v>56</v>
      </c>
      <c r="C56" s="148">
        <v>1.1000000000000001</v>
      </c>
      <c r="D56" s="149"/>
      <c r="E56" s="151"/>
      <c r="F56" s="152"/>
      <c r="G56" s="276">
        <v>7385</v>
      </c>
      <c r="H56" s="257"/>
      <c r="I56" s="121"/>
      <c r="J56" s="122"/>
      <c r="K56" s="12"/>
      <c r="L56" s="153"/>
      <c r="M56" s="277">
        <v>0</v>
      </c>
      <c r="N56" s="278"/>
      <c r="O56" s="121"/>
      <c r="P56" s="122"/>
      <c r="Q56" s="12"/>
      <c r="R56" s="153"/>
      <c r="S56" s="277">
        <f>M56*C56</f>
        <v>0</v>
      </c>
      <c r="T56" s="278"/>
      <c r="U56" s="121"/>
      <c r="V56" s="122"/>
      <c r="W56" s="12"/>
      <c r="X56" s="153"/>
      <c r="Y56" s="277">
        <v>0</v>
      </c>
      <c r="Z56" s="278"/>
      <c r="AA56" s="121"/>
      <c r="AB56" s="122"/>
      <c r="AC56" s="12"/>
      <c r="AD56" s="153"/>
      <c r="AE56" s="277">
        <f>Y56*C56</f>
        <v>0</v>
      </c>
      <c r="AF56" s="278"/>
      <c r="AG56" s="121"/>
      <c r="AH56" s="122"/>
      <c r="AI56" s="12"/>
      <c r="AJ56" s="153"/>
      <c r="AK56" s="277">
        <f>AE56*C56</f>
        <v>0</v>
      </c>
      <c r="AL56" s="278"/>
      <c r="AM56" s="121"/>
      <c r="AN56" s="122"/>
      <c r="AO56" s="12"/>
      <c r="AP56" s="153"/>
      <c r="AQ56" s="277">
        <f>AK56*C56</f>
        <v>0</v>
      </c>
      <c r="AR56" s="278"/>
      <c r="AS56" s="121"/>
      <c r="AT56" s="122"/>
      <c r="AU56" s="12"/>
      <c r="AV56" s="153"/>
      <c r="AW56" s="277">
        <f>AQ56*C56</f>
        <v>0</v>
      </c>
      <c r="AX56" s="278"/>
      <c r="AY56" s="121"/>
      <c r="AZ56" s="122"/>
      <c r="BA56" s="12"/>
      <c r="BB56" s="153"/>
      <c r="BC56" s="277">
        <f>AW56*C56</f>
        <v>0</v>
      </c>
      <c r="BD56" s="278"/>
      <c r="BE56" s="121"/>
      <c r="BF56" s="122"/>
      <c r="BG56" s="12"/>
      <c r="BH56" s="153"/>
      <c r="BI56" s="277">
        <f>BC56*C56</f>
        <v>0</v>
      </c>
      <c r="BJ56" s="278"/>
      <c r="BK56" s="121"/>
      <c r="BL56" s="122"/>
      <c r="BM56" s="154"/>
      <c r="BN56" s="285">
        <f>SUM(BI56+BC56+AW56+AQ56+AK56+AE56+Y56+S56+M56+G56)</f>
        <v>7385</v>
      </c>
      <c r="BO56" s="278"/>
      <c r="BP56" s="252"/>
    </row>
    <row r="57" spans="1:68" ht="12.75" customHeight="1" thickBot="1" x14ac:dyDescent="0.2">
      <c r="A57" s="155"/>
      <c r="B57" s="156" t="s">
        <v>57</v>
      </c>
      <c r="C57" s="157"/>
      <c r="D57" s="157"/>
      <c r="E57" s="158"/>
      <c r="F57" s="159"/>
      <c r="G57" s="276">
        <v>0</v>
      </c>
      <c r="H57" s="257"/>
      <c r="I57" s="125"/>
      <c r="J57" s="126"/>
      <c r="K57" s="55"/>
      <c r="L57" s="160"/>
      <c r="M57" s="276">
        <v>0</v>
      </c>
      <c r="N57" s="257"/>
      <c r="O57" s="125"/>
      <c r="P57" s="126"/>
      <c r="Q57" s="55"/>
      <c r="R57" s="160"/>
      <c r="S57" s="276">
        <v>0</v>
      </c>
      <c r="T57" s="257"/>
      <c r="U57" s="125"/>
      <c r="V57" s="126"/>
      <c r="W57" s="55"/>
      <c r="X57" s="160"/>
      <c r="Y57" s="276">
        <v>0</v>
      </c>
      <c r="Z57" s="257"/>
      <c r="AA57" s="125"/>
      <c r="AB57" s="126"/>
      <c r="AC57" s="55"/>
      <c r="AD57" s="160"/>
      <c r="AE57" s="276">
        <v>0</v>
      </c>
      <c r="AF57" s="257"/>
      <c r="AG57" s="125"/>
      <c r="AH57" s="126"/>
      <c r="AI57" s="55"/>
      <c r="AJ57" s="160"/>
      <c r="AK57" s="276">
        <v>0</v>
      </c>
      <c r="AL57" s="257"/>
      <c r="AM57" s="125"/>
      <c r="AN57" s="126"/>
      <c r="AO57" s="55"/>
      <c r="AP57" s="160"/>
      <c r="AQ57" s="276">
        <v>0</v>
      </c>
      <c r="AR57" s="257"/>
      <c r="AS57" s="125"/>
      <c r="AT57" s="126"/>
      <c r="AU57" s="55"/>
      <c r="AV57" s="160"/>
      <c r="AW57" s="276">
        <v>0</v>
      </c>
      <c r="AX57" s="257"/>
      <c r="AY57" s="125"/>
      <c r="AZ57" s="126"/>
      <c r="BA57" s="55"/>
      <c r="BB57" s="160"/>
      <c r="BC57" s="276">
        <v>0</v>
      </c>
      <c r="BD57" s="257"/>
      <c r="BE57" s="125"/>
      <c r="BF57" s="126"/>
      <c r="BG57" s="55"/>
      <c r="BH57" s="160"/>
      <c r="BI57" s="276">
        <v>0</v>
      </c>
      <c r="BJ57" s="257"/>
      <c r="BK57" s="125"/>
      <c r="BL57" s="126"/>
      <c r="BM57" s="161"/>
      <c r="BN57" s="284">
        <f>(BI57+BC57+AW57+AQ57+AK57+AE57+Y57+S57+M57+G57)</f>
        <v>0</v>
      </c>
      <c r="BO57" s="257"/>
      <c r="BP57" s="253"/>
    </row>
    <row r="58" spans="1:68" ht="12.75" customHeight="1" thickBot="1" x14ac:dyDescent="0.2">
      <c r="A58" s="290" t="s">
        <v>58</v>
      </c>
      <c r="B58" s="257"/>
      <c r="C58" s="162"/>
      <c r="D58" s="163"/>
      <c r="E58" s="163"/>
      <c r="F58" s="164"/>
      <c r="G58" s="163"/>
      <c r="H58" s="163"/>
      <c r="I58" s="280">
        <f>SUM(G46:H57)</f>
        <v>7385</v>
      </c>
      <c r="J58" s="257"/>
      <c r="K58" s="165"/>
      <c r="L58" s="166"/>
      <c r="M58" s="166"/>
      <c r="N58" s="167"/>
      <c r="O58" s="280">
        <f>SUM(M46:N57)</f>
        <v>0</v>
      </c>
      <c r="P58" s="257"/>
      <c r="Q58" s="165"/>
      <c r="R58" s="166"/>
      <c r="S58" s="166"/>
      <c r="T58" s="167"/>
      <c r="U58" s="280">
        <f>SUM(S46:T57)</f>
        <v>0</v>
      </c>
      <c r="V58" s="257"/>
      <c r="W58" s="165"/>
      <c r="X58" s="166"/>
      <c r="Y58" s="166"/>
      <c r="Z58" s="167"/>
      <c r="AA58" s="280">
        <f>SUM(Y46:Z57)</f>
        <v>0</v>
      </c>
      <c r="AB58" s="257"/>
      <c r="AC58" s="165"/>
      <c r="AD58" s="166"/>
      <c r="AE58" s="166"/>
      <c r="AF58" s="167"/>
      <c r="AG58" s="280">
        <f>SUM(AE46:AF57)</f>
        <v>0</v>
      </c>
      <c r="AH58" s="257"/>
      <c r="AI58" s="165"/>
      <c r="AJ58" s="166"/>
      <c r="AK58" s="166"/>
      <c r="AL58" s="167"/>
      <c r="AM58" s="280">
        <f>SUM(AK46:AL57)</f>
        <v>0</v>
      </c>
      <c r="AN58" s="257"/>
      <c r="AO58" s="165"/>
      <c r="AP58" s="166"/>
      <c r="AQ58" s="166"/>
      <c r="AR58" s="167"/>
      <c r="AS58" s="280">
        <f>SUM(AQ46:AR57)</f>
        <v>0</v>
      </c>
      <c r="AT58" s="257"/>
      <c r="AU58" s="165"/>
      <c r="AV58" s="166"/>
      <c r="AW58" s="166"/>
      <c r="AX58" s="167"/>
      <c r="AY58" s="280">
        <f>SUM(AW46:AX57)</f>
        <v>0</v>
      </c>
      <c r="AZ58" s="257"/>
      <c r="BA58" s="165"/>
      <c r="BB58" s="166"/>
      <c r="BC58" s="166"/>
      <c r="BD58" s="167"/>
      <c r="BE58" s="280">
        <f>SUM(BC46:BD57)</f>
        <v>0</v>
      </c>
      <c r="BF58" s="248"/>
      <c r="BG58" s="165"/>
      <c r="BH58" s="166"/>
      <c r="BI58" s="166"/>
      <c r="BJ58" s="167"/>
      <c r="BK58" s="280">
        <f>SUM(BI46:BJ57)</f>
        <v>0</v>
      </c>
      <c r="BL58" s="257"/>
      <c r="BM58" s="165"/>
      <c r="BN58" s="287"/>
      <c r="BO58" s="250"/>
      <c r="BP58" s="168">
        <f>SUM(BN46:BO57)</f>
        <v>7385</v>
      </c>
    </row>
    <row r="59" spans="1:68" ht="12.75" hidden="1" customHeight="1" x14ac:dyDescent="0.15">
      <c r="A59" s="99" t="s">
        <v>36</v>
      </c>
      <c r="B59" s="169"/>
      <c r="C59" s="120"/>
      <c r="D59" s="100"/>
      <c r="E59" s="101"/>
      <c r="F59" s="102"/>
      <c r="G59" s="170">
        <v>0</v>
      </c>
      <c r="H59" s="172">
        <f t="shared" ref="H59:H70" si="110">MIN(G59,25000)</f>
        <v>0</v>
      </c>
      <c r="I59" s="121"/>
      <c r="J59" s="122"/>
      <c r="K59" s="12"/>
      <c r="L59" s="105"/>
      <c r="M59" s="170">
        <v>0</v>
      </c>
      <c r="N59" s="173">
        <f t="shared" ref="N59:N70" si="111">IF(G59+M59&gt;=25000,MAX(25000-(G59),0), M59)</f>
        <v>0</v>
      </c>
      <c r="O59" s="121"/>
      <c r="P59" s="122"/>
      <c r="Q59" s="12"/>
      <c r="R59" s="105"/>
      <c r="S59" s="170">
        <v>0</v>
      </c>
      <c r="T59" s="172">
        <f t="shared" ref="T59:T70" si="112">IF(G59+M59+S59&gt;=25000,MAX(25000-(G59+M59),0), S59)</f>
        <v>0</v>
      </c>
      <c r="U59" s="121"/>
      <c r="V59" s="122"/>
      <c r="W59" s="12"/>
      <c r="X59" s="105"/>
      <c r="Y59" s="170">
        <v>0</v>
      </c>
      <c r="Z59" s="172">
        <f t="shared" ref="Z59:Z70" si="113">IF(G59+M59+S59+Y59&gt;=25000,MAX(25000-(G59+M59+S59),0), Y59)</f>
        <v>0</v>
      </c>
      <c r="AA59" s="121"/>
      <c r="AB59" s="122"/>
      <c r="AC59" s="12"/>
      <c r="AD59" s="105"/>
      <c r="AE59" s="170">
        <v>0</v>
      </c>
      <c r="AF59" s="172">
        <f t="shared" ref="AF59:AF70" si="114">IF(G59+M59+S59+Y59+AE59&gt;=25000,MAX(25000-(G59+M59+S59+Y59),0), AE59)</f>
        <v>0</v>
      </c>
      <c r="AG59" s="121"/>
      <c r="AH59" s="122"/>
      <c r="AI59" s="12"/>
      <c r="AJ59" s="105"/>
      <c r="AK59" s="170">
        <v>0</v>
      </c>
      <c r="AL59" s="172">
        <f t="shared" ref="AL59:AL70" si="115">IF(G59+M59+S59+Y59+AE59+AK59&gt;=25000,MAX(25000-(G59+M59+S59+Y59+AE59),0), AK59)</f>
        <v>0</v>
      </c>
      <c r="AM59" s="121"/>
      <c r="AN59" s="122"/>
      <c r="AO59" s="12"/>
      <c r="AP59" s="105"/>
      <c r="AQ59" s="170">
        <v>0</v>
      </c>
      <c r="AR59" s="172">
        <f t="shared" ref="AR59:AR70" si="116">IF(G59+M59+S59+Y59+AE59+AK59+AQ59&gt;=25000,MAX(25000-(G59+M59+S59+Y59+AE59+AK59),0), AQ59)</f>
        <v>0</v>
      </c>
      <c r="AS59" s="121"/>
      <c r="AT59" s="122"/>
      <c r="AU59" s="12"/>
      <c r="AV59" s="105"/>
      <c r="AW59" s="170">
        <v>0</v>
      </c>
      <c r="AX59" s="172">
        <f t="shared" ref="AX59:AX70" si="117">IF(G59+M59+S59+Y59+AE59+AK59+AQ59+AW59&gt;=25000,MAX(25000-(G59+M59+S59+Y59+AE59+AK59+AQ59),0), AW59)</f>
        <v>0</v>
      </c>
      <c r="AY59" s="121"/>
      <c r="AZ59" s="122"/>
      <c r="BA59" s="12"/>
      <c r="BB59" s="105"/>
      <c r="BC59" s="170">
        <v>0</v>
      </c>
      <c r="BD59" s="172">
        <f t="shared" ref="BD59:BD70" si="118">IF(G59+M59+S59+Y59+AE59+AK59+AQ59+AW59+BC59&gt;=25000,MAX(25000-(G59+M59+S59+Y59+AE59+AK59+AQ59+AW59),0), BC59)</f>
        <v>0</v>
      </c>
      <c r="BE59" s="121"/>
      <c r="BF59" s="122"/>
      <c r="BG59" s="12"/>
      <c r="BH59" s="105"/>
      <c r="BI59" s="170">
        <v>0</v>
      </c>
      <c r="BJ59" s="172">
        <f t="shared" ref="BJ59:BJ70" si="119">IF(G59+M59+S59+Y59+AE59+AK59+AQ59+AW59+BC59+BI59&gt;=25000,MAX(25000-(G59+M59+S59+Y59+AE59+AK59+AQ59+AW59+BC59),0), BI59)</f>
        <v>0</v>
      </c>
      <c r="BK59" s="121"/>
      <c r="BL59" s="122"/>
      <c r="BM59" s="12"/>
      <c r="BN59" s="30">
        <f t="shared" ref="BN59:BN70" si="120">SUM(G59+M59+S59+Y59+AE59+AK59+AQ59+AW59+BC59+BI59)</f>
        <v>0</v>
      </c>
      <c r="BO59" s="174">
        <f t="shared" ref="BO59:BO70" si="121">SUM(H59,N59,T59,Z59,AF59,AL59,AR59,AX59,BD59,BJ59)</f>
        <v>0</v>
      </c>
      <c r="BP59" s="254"/>
    </row>
    <row r="60" spans="1:68" ht="12.75" hidden="1" customHeight="1" x14ac:dyDescent="0.15">
      <c r="A60" s="99" t="s">
        <v>37</v>
      </c>
      <c r="B60" s="169"/>
      <c r="C60" s="120"/>
      <c r="D60" s="100"/>
      <c r="E60" s="101"/>
      <c r="F60" s="102"/>
      <c r="G60" s="170">
        <v>0</v>
      </c>
      <c r="H60" s="172">
        <f t="shared" si="110"/>
        <v>0</v>
      </c>
      <c r="I60" s="121"/>
      <c r="J60" s="122"/>
      <c r="K60" s="12"/>
      <c r="L60" s="105"/>
      <c r="M60" s="170">
        <v>0</v>
      </c>
      <c r="N60" s="173">
        <f t="shared" si="111"/>
        <v>0</v>
      </c>
      <c r="O60" s="121"/>
      <c r="P60" s="122"/>
      <c r="Q60" s="12"/>
      <c r="R60" s="105"/>
      <c r="S60" s="170">
        <v>0</v>
      </c>
      <c r="T60" s="172">
        <f t="shared" si="112"/>
        <v>0</v>
      </c>
      <c r="U60" s="121"/>
      <c r="V60" s="122"/>
      <c r="W60" s="12"/>
      <c r="X60" s="105"/>
      <c r="Y60" s="170">
        <v>0</v>
      </c>
      <c r="Z60" s="172">
        <f t="shared" si="113"/>
        <v>0</v>
      </c>
      <c r="AA60" s="121"/>
      <c r="AB60" s="122"/>
      <c r="AC60" s="12"/>
      <c r="AD60" s="105"/>
      <c r="AE60" s="170">
        <v>0</v>
      </c>
      <c r="AF60" s="172">
        <f t="shared" si="114"/>
        <v>0</v>
      </c>
      <c r="AG60" s="121"/>
      <c r="AH60" s="122"/>
      <c r="AI60" s="12"/>
      <c r="AJ60" s="105"/>
      <c r="AK60" s="170">
        <v>0</v>
      </c>
      <c r="AL60" s="172">
        <f t="shared" si="115"/>
        <v>0</v>
      </c>
      <c r="AM60" s="121"/>
      <c r="AN60" s="122"/>
      <c r="AO60" s="12"/>
      <c r="AP60" s="105"/>
      <c r="AQ60" s="170">
        <v>0</v>
      </c>
      <c r="AR60" s="172">
        <f t="shared" si="116"/>
        <v>0</v>
      </c>
      <c r="AS60" s="121"/>
      <c r="AT60" s="122"/>
      <c r="AU60" s="12"/>
      <c r="AV60" s="105"/>
      <c r="AW60" s="170">
        <v>0</v>
      </c>
      <c r="AX60" s="172">
        <f t="shared" si="117"/>
        <v>0</v>
      </c>
      <c r="AY60" s="121"/>
      <c r="AZ60" s="122"/>
      <c r="BA60" s="12"/>
      <c r="BB60" s="105"/>
      <c r="BC60" s="170">
        <v>0</v>
      </c>
      <c r="BD60" s="172">
        <f t="shared" si="118"/>
        <v>0</v>
      </c>
      <c r="BE60" s="121"/>
      <c r="BF60" s="122"/>
      <c r="BG60" s="12"/>
      <c r="BH60" s="105"/>
      <c r="BI60" s="170">
        <v>0</v>
      </c>
      <c r="BJ60" s="172">
        <f t="shared" si="119"/>
        <v>0</v>
      </c>
      <c r="BK60" s="121"/>
      <c r="BL60" s="122"/>
      <c r="BM60" s="12"/>
      <c r="BN60" s="30">
        <f t="shared" si="120"/>
        <v>0</v>
      </c>
      <c r="BO60" s="174">
        <f t="shared" si="121"/>
        <v>0</v>
      </c>
      <c r="BP60" s="252"/>
    </row>
    <row r="61" spans="1:68" ht="12.75" hidden="1" customHeight="1" x14ac:dyDescent="0.15">
      <c r="A61" s="99" t="s">
        <v>38</v>
      </c>
      <c r="B61" s="169"/>
      <c r="C61" s="120"/>
      <c r="D61" s="100"/>
      <c r="E61" s="101"/>
      <c r="F61" s="102"/>
      <c r="G61" s="170">
        <v>0</v>
      </c>
      <c r="H61" s="172">
        <f t="shared" si="110"/>
        <v>0</v>
      </c>
      <c r="I61" s="121"/>
      <c r="J61" s="122"/>
      <c r="K61" s="12"/>
      <c r="L61" s="105"/>
      <c r="M61" s="170">
        <v>0</v>
      </c>
      <c r="N61" s="173">
        <f t="shared" si="111"/>
        <v>0</v>
      </c>
      <c r="O61" s="121"/>
      <c r="P61" s="122"/>
      <c r="Q61" s="12"/>
      <c r="R61" s="105"/>
      <c r="S61" s="170">
        <v>0</v>
      </c>
      <c r="T61" s="172">
        <f t="shared" si="112"/>
        <v>0</v>
      </c>
      <c r="U61" s="121"/>
      <c r="V61" s="122"/>
      <c r="W61" s="12"/>
      <c r="X61" s="105"/>
      <c r="Y61" s="170">
        <v>0</v>
      </c>
      <c r="Z61" s="172">
        <f t="shared" si="113"/>
        <v>0</v>
      </c>
      <c r="AA61" s="121"/>
      <c r="AB61" s="122"/>
      <c r="AC61" s="12"/>
      <c r="AD61" s="105"/>
      <c r="AE61" s="170">
        <v>0</v>
      </c>
      <c r="AF61" s="172">
        <f t="shared" si="114"/>
        <v>0</v>
      </c>
      <c r="AG61" s="121"/>
      <c r="AH61" s="122"/>
      <c r="AI61" s="12"/>
      <c r="AJ61" s="105"/>
      <c r="AK61" s="170">
        <v>0</v>
      </c>
      <c r="AL61" s="172">
        <f t="shared" si="115"/>
        <v>0</v>
      </c>
      <c r="AM61" s="121"/>
      <c r="AN61" s="122"/>
      <c r="AO61" s="12"/>
      <c r="AP61" s="105"/>
      <c r="AQ61" s="170">
        <v>0</v>
      </c>
      <c r="AR61" s="172">
        <f t="shared" si="116"/>
        <v>0</v>
      </c>
      <c r="AS61" s="121"/>
      <c r="AT61" s="122"/>
      <c r="AU61" s="12"/>
      <c r="AV61" s="105"/>
      <c r="AW61" s="170">
        <v>0</v>
      </c>
      <c r="AX61" s="172">
        <f t="shared" si="117"/>
        <v>0</v>
      </c>
      <c r="AY61" s="121"/>
      <c r="AZ61" s="122"/>
      <c r="BA61" s="12"/>
      <c r="BB61" s="105"/>
      <c r="BC61" s="170">
        <v>0</v>
      </c>
      <c r="BD61" s="172">
        <f t="shared" si="118"/>
        <v>0</v>
      </c>
      <c r="BE61" s="121"/>
      <c r="BF61" s="122"/>
      <c r="BG61" s="12"/>
      <c r="BH61" s="105"/>
      <c r="BI61" s="170">
        <v>0</v>
      </c>
      <c r="BJ61" s="172">
        <f t="shared" si="119"/>
        <v>0</v>
      </c>
      <c r="BK61" s="121"/>
      <c r="BL61" s="122"/>
      <c r="BM61" s="12"/>
      <c r="BN61" s="30">
        <f t="shared" si="120"/>
        <v>0</v>
      </c>
      <c r="BO61" s="174">
        <f t="shared" si="121"/>
        <v>0</v>
      </c>
      <c r="BP61" s="252"/>
    </row>
    <row r="62" spans="1:68" ht="12.75" hidden="1" customHeight="1" x14ac:dyDescent="0.15">
      <c r="A62" s="99" t="s">
        <v>39</v>
      </c>
      <c r="B62" s="169"/>
      <c r="C62" s="120"/>
      <c r="D62" s="100"/>
      <c r="E62" s="101"/>
      <c r="F62" s="102"/>
      <c r="G62" s="170">
        <v>0</v>
      </c>
      <c r="H62" s="172">
        <f t="shared" si="110"/>
        <v>0</v>
      </c>
      <c r="I62" s="121"/>
      <c r="J62" s="122"/>
      <c r="K62" s="12"/>
      <c r="L62" s="105"/>
      <c r="M62" s="170">
        <v>0</v>
      </c>
      <c r="N62" s="173">
        <f t="shared" si="111"/>
        <v>0</v>
      </c>
      <c r="O62" s="121"/>
      <c r="P62" s="122"/>
      <c r="Q62" s="12"/>
      <c r="R62" s="105"/>
      <c r="S62" s="170">
        <v>0</v>
      </c>
      <c r="T62" s="172">
        <f t="shared" si="112"/>
        <v>0</v>
      </c>
      <c r="U62" s="121"/>
      <c r="V62" s="122"/>
      <c r="W62" s="12"/>
      <c r="X62" s="105"/>
      <c r="Y62" s="170">
        <v>0</v>
      </c>
      <c r="Z62" s="172">
        <f t="shared" si="113"/>
        <v>0</v>
      </c>
      <c r="AA62" s="121"/>
      <c r="AB62" s="122"/>
      <c r="AC62" s="12"/>
      <c r="AD62" s="105"/>
      <c r="AE62" s="170">
        <v>0</v>
      </c>
      <c r="AF62" s="172">
        <f t="shared" si="114"/>
        <v>0</v>
      </c>
      <c r="AG62" s="121"/>
      <c r="AH62" s="122"/>
      <c r="AI62" s="12"/>
      <c r="AJ62" s="105"/>
      <c r="AK62" s="170">
        <v>0</v>
      </c>
      <c r="AL62" s="172">
        <f t="shared" si="115"/>
        <v>0</v>
      </c>
      <c r="AM62" s="121"/>
      <c r="AN62" s="122"/>
      <c r="AO62" s="12"/>
      <c r="AP62" s="105"/>
      <c r="AQ62" s="170">
        <v>0</v>
      </c>
      <c r="AR62" s="172">
        <f t="shared" si="116"/>
        <v>0</v>
      </c>
      <c r="AS62" s="121"/>
      <c r="AT62" s="122"/>
      <c r="AU62" s="12"/>
      <c r="AV62" s="105"/>
      <c r="AW62" s="170">
        <v>0</v>
      </c>
      <c r="AX62" s="172">
        <f t="shared" si="117"/>
        <v>0</v>
      </c>
      <c r="AY62" s="121"/>
      <c r="AZ62" s="122"/>
      <c r="BA62" s="12"/>
      <c r="BB62" s="105"/>
      <c r="BC62" s="170">
        <v>0</v>
      </c>
      <c r="BD62" s="172">
        <f t="shared" si="118"/>
        <v>0</v>
      </c>
      <c r="BE62" s="121"/>
      <c r="BF62" s="122"/>
      <c r="BG62" s="12"/>
      <c r="BH62" s="105"/>
      <c r="BI62" s="170">
        <v>0</v>
      </c>
      <c r="BJ62" s="172">
        <f t="shared" si="119"/>
        <v>0</v>
      </c>
      <c r="BK62" s="121"/>
      <c r="BL62" s="122"/>
      <c r="BM62" s="12"/>
      <c r="BN62" s="30">
        <f t="shared" si="120"/>
        <v>0</v>
      </c>
      <c r="BO62" s="174">
        <f t="shared" si="121"/>
        <v>0</v>
      </c>
      <c r="BP62" s="252"/>
    </row>
    <row r="63" spans="1:68" ht="12.75" hidden="1" customHeight="1" x14ac:dyDescent="0.15">
      <c r="A63" s="99" t="s">
        <v>40</v>
      </c>
      <c r="B63" s="169"/>
      <c r="C63" s="120"/>
      <c r="D63" s="100"/>
      <c r="E63" s="101"/>
      <c r="F63" s="102"/>
      <c r="G63" s="170">
        <v>0</v>
      </c>
      <c r="H63" s="176">
        <f t="shared" si="110"/>
        <v>0</v>
      </c>
      <c r="I63" s="121"/>
      <c r="J63" s="122"/>
      <c r="K63" s="12"/>
      <c r="L63" s="105"/>
      <c r="M63" s="170">
        <v>0</v>
      </c>
      <c r="N63" s="176">
        <f t="shared" si="111"/>
        <v>0</v>
      </c>
      <c r="O63" s="121"/>
      <c r="P63" s="122"/>
      <c r="Q63" s="12"/>
      <c r="R63" s="105"/>
      <c r="S63" s="170">
        <v>0</v>
      </c>
      <c r="T63" s="176">
        <f t="shared" si="112"/>
        <v>0</v>
      </c>
      <c r="U63" s="121"/>
      <c r="V63" s="122"/>
      <c r="W63" s="12"/>
      <c r="X63" s="105"/>
      <c r="Y63" s="170">
        <v>0</v>
      </c>
      <c r="Z63" s="176">
        <f t="shared" si="113"/>
        <v>0</v>
      </c>
      <c r="AA63" s="121"/>
      <c r="AB63" s="122"/>
      <c r="AC63" s="12"/>
      <c r="AD63" s="105"/>
      <c r="AE63" s="170">
        <v>0</v>
      </c>
      <c r="AF63" s="176">
        <f t="shared" si="114"/>
        <v>0</v>
      </c>
      <c r="AG63" s="121"/>
      <c r="AH63" s="122"/>
      <c r="AI63" s="12"/>
      <c r="AJ63" s="105"/>
      <c r="AK63" s="170">
        <v>0</v>
      </c>
      <c r="AL63" s="176">
        <f t="shared" si="115"/>
        <v>0</v>
      </c>
      <c r="AM63" s="121"/>
      <c r="AN63" s="122"/>
      <c r="AO63" s="12"/>
      <c r="AP63" s="105"/>
      <c r="AQ63" s="170">
        <v>0</v>
      </c>
      <c r="AR63" s="176">
        <f t="shared" si="116"/>
        <v>0</v>
      </c>
      <c r="AS63" s="121"/>
      <c r="AT63" s="122"/>
      <c r="AU63" s="12"/>
      <c r="AV63" s="105"/>
      <c r="AW63" s="170">
        <v>0</v>
      </c>
      <c r="AX63" s="176">
        <f t="shared" si="117"/>
        <v>0</v>
      </c>
      <c r="AY63" s="121"/>
      <c r="AZ63" s="122"/>
      <c r="BA63" s="12"/>
      <c r="BB63" s="105"/>
      <c r="BC63" s="170">
        <v>0</v>
      </c>
      <c r="BD63" s="176">
        <f t="shared" si="118"/>
        <v>0</v>
      </c>
      <c r="BE63" s="121"/>
      <c r="BF63" s="122"/>
      <c r="BG63" s="12"/>
      <c r="BH63" s="105"/>
      <c r="BI63" s="170">
        <v>0</v>
      </c>
      <c r="BJ63" s="176">
        <f t="shared" si="119"/>
        <v>0</v>
      </c>
      <c r="BK63" s="121"/>
      <c r="BL63" s="122"/>
      <c r="BM63" s="12"/>
      <c r="BN63" s="77">
        <f t="shared" si="120"/>
        <v>0</v>
      </c>
      <c r="BO63" s="178">
        <f t="shared" si="121"/>
        <v>0</v>
      </c>
      <c r="BP63" s="252"/>
    </row>
    <row r="64" spans="1:68" ht="12.75" hidden="1" customHeight="1" x14ac:dyDescent="0.15">
      <c r="A64" s="179" t="s">
        <v>59</v>
      </c>
      <c r="B64" s="169"/>
      <c r="C64" s="120"/>
      <c r="D64" s="100"/>
      <c r="E64" s="101"/>
      <c r="F64" s="102"/>
      <c r="G64" s="170">
        <v>0</v>
      </c>
      <c r="H64" s="176">
        <f t="shared" si="110"/>
        <v>0</v>
      </c>
      <c r="I64" s="121"/>
      <c r="J64" s="122"/>
      <c r="K64" s="12"/>
      <c r="L64" s="105"/>
      <c r="M64" s="170">
        <v>0</v>
      </c>
      <c r="N64" s="176">
        <f t="shared" si="111"/>
        <v>0</v>
      </c>
      <c r="O64" s="121"/>
      <c r="P64" s="122"/>
      <c r="Q64" s="12"/>
      <c r="R64" s="105"/>
      <c r="S64" s="170">
        <v>0</v>
      </c>
      <c r="T64" s="176">
        <f t="shared" si="112"/>
        <v>0</v>
      </c>
      <c r="U64" s="121"/>
      <c r="V64" s="122"/>
      <c r="W64" s="12"/>
      <c r="X64" s="105"/>
      <c r="Y64" s="170">
        <v>0</v>
      </c>
      <c r="Z64" s="176">
        <f t="shared" si="113"/>
        <v>0</v>
      </c>
      <c r="AA64" s="121"/>
      <c r="AB64" s="122"/>
      <c r="AC64" s="12"/>
      <c r="AD64" s="105"/>
      <c r="AE64" s="170">
        <v>0</v>
      </c>
      <c r="AF64" s="176">
        <f t="shared" si="114"/>
        <v>0</v>
      </c>
      <c r="AG64" s="121"/>
      <c r="AH64" s="122"/>
      <c r="AI64" s="12"/>
      <c r="AJ64" s="105"/>
      <c r="AK64" s="170">
        <v>0</v>
      </c>
      <c r="AL64" s="176">
        <f t="shared" si="115"/>
        <v>0</v>
      </c>
      <c r="AM64" s="121"/>
      <c r="AN64" s="122"/>
      <c r="AO64" s="12"/>
      <c r="AP64" s="105"/>
      <c r="AQ64" s="170">
        <v>0</v>
      </c>
      <c r="AR64" s="176">
        <f t="shared" si="116"/>
        <v>0</v>
      </c>
      <c r="AS64" s="121"/>
      <c r="AT64" s="122"/>
      <c r="AU64" s="12"/>
      <c r="AV64" s="105"/>
      <c r="AW64" s="170">
        <v>0</v>
      </c>
      <c r="AX64" s="176">
        <f t="shared" si="117"/>
        <v>0</v>
      </c>
      <c r="AY64" s="121"/>
      <c r="AZ64" s="122"/>
      <c r="BA64" s="12"/>
      <c r="BB64" s="105"/>
      <c r="BC64" s="170">
        <v>0</v>
      </c>
      <c r="BD64" s="176">
        <f t="shared" si="118"/>
        <v>0</v>
      </c>
      <c r="BE64" s="121"/>
      <c r="BF64" s="122"/>
      <c r="BG64" s="12"/>
      <c r="BH64" s="105"/>
      <c r="BI64" s="170">
        <v>0</v>
      </c>
      <c r="BJ64" s="176">
        <f t="shared" si="119"/>
        <v>0</v>
      </c>
      <c r="BK64" s="121"/>
      <c r="BL64" s="122"/>
      <c r="BM64" s="12"/>
      <c r="BN64" s="77">
        <f t="shared" si="120"/>
        <v>0</v>
      </c>
      <c r="BO64" s="178">
        <f t="shared" si="121"/>
        <v>0</v>
      </c>
      <c r="BP64" s="252"/>
    </row>
    <row r="65" spans="1:68" ht="12.75" hidden="1" customHeight="1" x14ac:dyDescent="0.15">
      <c r="A65" s="179" t="s">
        <v>60</v>
      </c>
      <c r="B65" s="169"/>
      <c r="C65" s="120"/>
      <c r="D65" s="100"/>
      <c r="E65" s="101"/>
      <c r="F65" s="102"/>
      <c r="G65" s="170">
        <v>0</v>
      </c>
      <c r="H65" s="176">
        <f t="shared" si="110"/>
        <v>0</v>
      </c>
      <c r="I65" s="121"/>
      <c r="J65" s="122"/>
      <c r="K65" s="12"/>
      <c r="L65" s="105"/>
      <c r="M65" s="170">
        <v>0</v>
      </c>
      <c r="N65" s="176">
        <f t="shared" si="111"/>
        <v>0</v>
      </c>
      <c r="O65" s="121"/>
      <c r="P65" s="122"/>
      <c r="Q65" s="12"/>
      <c r="R65" s="105"/>
      <c r="S65" s="170">
        <v>0</v>
      </c>
      <c r="T65" s="176">
        <f t="shared" si="112"/>
        <v>0</v>
      </c>
      <c r="U65" s="121"/>
      <c r="V65" s="122"/>
      <c r="W65" s="12"/>
      <c r="X65" s="105"/>
      <c r="Y65" s="170">
        <v>0</v>
      </c>
      <c r="Z65" s="176">
        <f t="shared" si="113"/>
        <v>0</v>
      </c>
      <c r="AA65" s="121"/>
      <c r="AB65" s="122"/>
      <c r="AC65" s="12"/>
      <c r="AD65" s="105"/>
      <c r="AE65" s="170">
        <v>0</v>
      </c>
      <c r="AF65" s="176">
        <f t="shared" si="114"/>
        <v>0</v>
      </c>
      <c r="AG65" s="121"/>
      <c r="AH65" s="122"/>
      <c r="AI65" s="12"/>
      <c r="AJ65" s="105"/>
      <c r="AK65" s="170">
        <v>0</v>
      </c>
      <c r="AL65" s="176">
        <f t="shared" si="115"/>
        <v>0</v>
      </c>
      <c r="AM65" s="121"/>
      <c r="AN65" s="122"/>
      <c r="AO65" s="12"/>
      <c r="AP65" s="105"/>
      <c r="AQ65" s="170">
        <v>0</v>
      </c>
      <c r="AR65" s="176">
        <f t="shared" si="116"/>
        <v>0</v>
      </c>
      <c r="AS65" s="121"/>
      <c r="AT65" s="122"/>
      <c r="AU65" s="12"/>
      <c r="AV65" s="105"/>
      <c r="AW65" s="170">
        <v>0</v>
      </c>
      <c r="AX65" s="176">
        <f t="shared" si="117"/>
        <v>0</v>
      </c>
      <c r="AY65" s="121"/>
      <c r="AZ65" s="122"/>
      <c r="BA65" s="12"/>
      <c r="BB65" s="105"/>
      <c r="BC65" s="170">
        <v>0</v>
      </c>
      <c r="BD65" s="176">
        <f t="shared" si="118"/>
        <v>0</v>
      </c>
      <c r="BE65" s="121"/>
      <c r="BF65" s="122"/>
      <c r="BG65" s="12"/>
      <c r="BH65" s="105"/>
      <c r="BI65" s="170">
        <v>0</v>
      </c>
      <c r="BJ65" s="176">
        <f t="shared" si="119"/>
        <v>0</v>
      </c>
      <c r="BK65" s="121"/>
      <c r="BL65" s="122"/>
      <c r="BM65" s="12"/>
      <c r="BN65" s="77">
        <f t="shared" si="120"/>
        <v>0</v>
      </c>
      <c r="BO65" s="178">
        <f t="shared" si="121"/>
        <v>0</v>
      </c>
      <c r="BP65" s="252"/>
    </row>
    <row r="66" spans="1:68" ht="12.75" hidden="1" customHeight="1" x14ac:dyDescent="0.15">
      <c r="A66" s="179" t="s">
        <v>61</v>
      </c>
      <c r="B66" s="169"/>
      <c r="C66" s="120"/>
      <c r="D66" s="100"/>
      <c r="E66" s="101"/>
      <c r="F66" s="102"/>
      <c r="G66" s="170">
        <v>0</v>
      </c>
      <c r="H66" s="176">
        <f t="shared" si="110"/>
        <v>0</v>
      </c>
      <c r="I66" s="121"/>
      <c r="J66" s="122"/>
      <c r="K66" s="12"/>
      <c r="L66" s="105"/>
      <c r="M66" s="170">
        <v>0</v>
      </c>
      <c r="N66" s="176">
        <f t="shared" si="111"/>
        <v>0</v>
      </c>
      <c r="O66" s="121"/>
      <c r="P66" s="122"/>
      <c r="Q66" s="12"/>
      <c r="R66" s="105"/>
      <c r="S66" s="170">
        <v>0</v>
      </c>
      <c r="T66" s="176">
        <f t="shared" si="112"/>
        <v>0</v>
      </c>
      <c r="U66" s="121"/>
      <c r="V66" s="122"/>
      <c r="W66" s="12"/>
      <c r="X66" s="105"/>
      <c r="Y66" s="170">
        <v>0</v>
      </c>
      <c r="Z66" s="176">
        <f t="shared" si="113"/>
        <v>0</v>
      </c>
      <c r="AA66" s="121"/>
      <c r="AB66" s="122"/>
      <c r="AC66" s="12"/>
      <c r="AD66" s="105"/>
      <c r="AE66" s="170">
        <v>0</v>
      </c>
      <c r="AF66" s="176">
        <f t="shared" si="114"/>
        <v>0</v>
      </c>
      <c r="AG66" s="121"/>
      <c r="AH66" s="122"/>
      <c r="AI66" s="12"/>
      <c r="AJ66" s="105"/>
      <c r="AK66" s="170">
        <v>0</v>
      </c>
      <c r="AL66" s="176">
        <f t="shared" si="115"/>
        <v>0</v>
      </c>
      <c r="AM66" s="121"/>
      <c r="AN66" s="122"/>
      <c r="AO66" s="12"/>
      <c r="AP66" s="105"/>
      <c r="AQ66" s="170">
        <v>0</v>
      </c>
      <c r="AR66" s="176">
        <f t="shared" si="116"/>
        <v>0</v>
      </c>
      <c r="AS66" s="121"/>
      <c r="AT66" s="122"/>
      <c r="AU66" s="12"/>
      <c r="AV66" s="105"/>
      <c r="AW66" s="170">
        <v>0</v>
      </c>
      <c r="AX66" s="176">
        <f t="shared" si="117"/>
        <v>0</v>
      </c>
      <c r="AY66" s="121"/>
      <c r="AZ66" s="122"/>
      <c r="BA66" s="12"/>
      <c r="BB66" s="105"/>
      <c r="BC66" s="170">
        <v>0</v>
      </c>
      <c r="BD66" s="176">
        <f t="shared" si="118"/>
        <v>0</v>
      </c>
      <c r="BE66" s="121"/>
      <c r="BF66" s="122"/>
      <c r="BG66" s="12"/>
      <c r="BH66" s="105"/>
      <c r="BI66" s="170">
        <v>0</v>
      </c>
      <c r="BJ66" s="176">
        <f t="shared" si="119"/>
        <v>0</v>
      </c>
      <c r="BK66" s="121"/>
      <c r="BL66" s="122"/>
      <c r="BM66" s="12"/>
      <c r="BN66" s="77">
        <f t="shared" si="120"/>
        <v>0</v>
      </c>
      <c r="BO66" s="178">
        <f t="shared" si="121"/>
        <v>0</v>
      </c>
      <c r="BP66" s="252"/>
    </row>
    <row r="67" spans="1:68" ht="12.75" hidden="1" customHeight="1" x14ac:dyDescent="0.15">
      <c r="A67" s="179" t="s">
        <v>62</v>
      </c>
      <c r="B67" s="169"/>
      <c r="C67" s="120"/>
      <c r="D67" s="100"/>
      <c r="E67" s="101"/>
      <c r="F67" s="102"/>
      <c r="G67" s="170">
        <v>0</v>
      </c>
      <c r="H67" s="176">
        <f t="shared" si="110"/>
        <v>0</v>
      </c>
      <c r="I67" s="121"/>
      <c r="J67" s="122"/>
      <c r="K67" s="12"/>
      <c r="L67" s="105"/>
      <c r="M67" s="170">
        <v>0</v>
      </c>
      <c r="N67" s="176">
        <f t="shared" si="111"/>
        <v>0</v>
      </c>
      <c r="O67" s="121"/>
      <c r="P67" s="122"/>
      <c r="Q67" s="12"/>
      <c r="R67" s="105"/>
      <c r="S67" s="170">
        <v>0</v>
      </c>
      <c r="T67" s="176">
        <f t="shared" si="112"/>
        <v>0</v>
      </c>
      <c r="U67" s="121"/>
      <c r="V67" s="122"/>
      <c r="W67" s="12"/>
      <c r="X67" s="105"/>
      <c r="Y67" s="170">
        <v>0</v>
      </c>
      <c r="Z67" s="176">
        <f t="shared" si="113"/>
        <v>0</v>
      </c>
      <c r="AA67" s="121"/>
      <c r="AB67" s="122"/>
      <c r="AC67" s="12"/>
      <c r="AD67" s="105"/>
      <c r="AE67" s="170">
        <v>0</v>
      </c>
      <c r="AF67" s="176">
        <f t="shared" si="114"/>
        <v>0</v>
      </c>
      <c r="AG67" s="121"/>
      <c r="AH67" s="122"/>
      <c r="AI67" s="12"/>
      <c r="AJ67" s="105"/>
      <c r="AK67" s="170">
        <v>0</v>
      </c>
      <c r="AL67" s="176">
        <f t="shared" si="115"/>
        <v>0</v>
      </c>
      <c r="AM67" s="121"/>
      <c r="AN67" s="122"/>
      <c r="AO67" s="12"/>
      <c r="AP67" s="105"/>
      <c r="AQ67" s="170">
        <v>0</v>
      </c>
      <c r="AR67" s="176">
        <f t="shared" si="116"/>
        <v>0</v>
      </c>
      <c r="AS67" s="121"/>
      <c r="AT67" s="122"/>
      <c r="AU67" s="12"/>
      <c r="AV67" s="105"/>
      <c r="AW67" s="170">
        <v>0</v>
      </c>
      <c r="AX67" s="176">
        <f t="shared" si="117"/>
        <v>0</v>
      </c>
      <c r="AY67" s="121"/>
      <c r="AZ67" s="122"/>
      <c r="BA67" s="12"/>
      <c r="BB67" s="105"/>
      <c r="BC67" s="170">
        <v>0</v>
      </c>
      <c r="BD67" s="176">
        <f t="shared" si="118"/>
        <v>0</v>
      </c>
      <c r="BE67" s="121"/>
      <c r="BF67" s="122"/>
      <c r="BG67" s="12"/>
      <c r="BH67" s="105"/>
      <c r="BI67" s="170">
        <v>0</v>
      </c>
      <c r="BJ67" s="176">
        <f t="shared" si="119"/>
        <v>0</v>
      </c>
      <c r="BK67" s="121"/>
      <c r="BL67" s="122"/>
      <c r="BM67" s="12"/>
      <c r="BN67" s="77">
        <f t="shared" si="120"/>
        <v>0</v>
      </c>
      <c r="BO67" s="178">
        <f t="shared" si="121"/>
        <v>0</v>
      </c>
      <c r="BP67" s="252"/>
    </row>
    <row r="68" spans="1:68" ht="12.75" hidden="1" customHeight="1" x14ac:dyDescent="0.15">
      <c r="A68" s="179" t="s">
        <v>63</v>
      </c>
      <c r="B68" s="169"/>
      <c r="C68" s="120"/>
      <c r="D68" s="100"/>
      <c r="E68" s="101"/>
      <c r="F68" s="102"/>
      <c r="G68" s="170">
        <v>0</v>
      </c>
      <c r="H68" s="176">
        <f t="shared" si="110"/>
        <v>0</v>
      </c>
      <c r="I68" s="121"/>
      <c r="J68" s="122"/>
      <c r="K68" s="12"/>
      <c r="L68" s="105"/>
      <c r="M68" s="170">
        <v>0</v>
      </c>
      <c r="N68" s="176">
        <f t="shared" si="111"/>
        <v>0</v>
      </c>
      <c r="O68" s="121"/>
      <c r="P68" s="122"/>
      <c r="Q68" s="12"/>
      <c r="R68" s="105"/>
      <c r="S68" s="170">
        <v>0</v>
      </c>
      <c r="T68" s="176">
        <f t="shared" si="112"/>
        <v>0</v>
      </c>
      <c r="U68" s="121"/>
      <c r="V68" s="122"/>
      <c r="W68" s="12"/>
      <c r="X68" s="105"/>
      <c r="Y68" s="170">
        <v>0</v>
      </c>
      <c r="Z68" s="176">
        <f t="shared" si="113"/>
        <v>0</v>
      </c>
      <c r="AA68" s="121"/>
      <c r="AB68" s="122"/>
      <c r="AC68" s="12"/>
      <c r="AD68" s="105"/>
      <c r="AE68" s="170">
        <v>0</v>
      </c>
      <c r="AF68" s="176">
        <f t="shared" si="114"/>
        <v>0</v>
      </c>
      <c r="AG68" s="121"/>
      <c r="AH68" s="122"/>
      <c r="AI68" s="12"/>
      <c r="AJ68" s="105"/>
      <c r="AK68" s="170">
        <v>0</v>
      </c>
      <c r="AL68" s="176">
        <f t="shared" si="115"/>
        <v>0</v>
      </c>
      <c r="AM68" s="121"/>
      <c r="AN68" s="122"/>
      <c r="AO68" s="12"/>
      <c r="AP68" s="105"/>
      <c r="AQ68" s="170">
        <v>0</v>
      </c>
      <c r="AR68" s="176">
        <f t="shared" si="116"/>
        <v>0</v>
      </c>
      <c r="AS68" s="121"/>
      <c r="AT68" s="122"/>
      <c r="AU68" s="12"/>
      <c r="AV68" s="105"/>
      <c r="AW68" s="170">
        <v>0</v>
      </c>
      <c r="AX68" s="176">
        <f t="shared" si="117"/>
        <v>0</v>
      </c>
      <c r="AY68" s="121"/>
      <c r="AZ68" s="122"/>
      <c r="BA68" s="12"/>
      <c r="BB68" s="105"/>
      <c r="BC68" s="170">
        <v>0</v>
      </c>
      <c r="BD68" s="176">
        <f t="shared" si="118"/>
        <v>0</v>
      </c>
      <c r="BE68" s="121"/>
      <c r="BF68" s="122"/>
      <c r="BG68" s="12"/>
      <c r="BH68" s="105"/>
      <c r="BI68" s="170">
        <v>0</v>
      </c>
      <c r="BJ68" s="176">
        <f t="shared" si="119"/>
        <v>0</v>
      </c>
      <c r="BK68" s="121"/>
      <c r="BL68" s="122"/>
      <c r="BM68" s="12"/>
      <c r="BN68" s="77">
        <f t="shared" si="120"/>
        <v>0</v>
      </c>
      <c r="BO68" s="178">
        <f t="shared" si="121"/>
        <v>0</v>
      </c>
      <c r="BP68" s="252"/>
    </row>
    <row r="69" spans="1:68" ht="12.75" hidden="1" customHeight="1" x14ac:dyDescent="0.15">
      <c r="A69" s="179" t="s">
        <v>64</v>
      </c>
      <c r="B69" s="169"/>
      <c r="C69" s="120"/>
      <c r="D69" s="100"/>
      <c r="E69" s="101"/>
      <c r="F69" s="102"/>
      <c r="G69" s="170">
        <v>0</v>
      </c>
      <c r="H69" s="176">
        <f t="shared" si="110"/>
        <v>0</v>
      </c>
      <c r="I69" s="121"/>
      <c r="J69" s="122"/>
      <c r="K69" s="12"/>
      <c r="L69" s="105"/>
      <c r="M69" s="170">
        <v>0</v>
      </c>
      <c r="N69" s="176">
        <f t="shared" si="111"/>
        <v>0</v>
      </c>
      <c r="O69" s="121"/>
      <c r="P69" s="122"/>
      <c r="Q69" s="12"/>
      <c r="R69" s="105"/>
      <c r="S69" s="170">
        <v>0</v>
      </c>
      <c r="T69" s="176">
        <f t="shared" si="112"/>
        <v>0</v>
      </c>
      <c r="U69" s="121"/>
      <c r="V69" s="122"/>
      <c r="W69" s="12"/>
      <c r="X69" s="105"/>
      <c r="Y69" s="170">
        <v>0</v>
      </c>
      <c r="Z69" s="176">
        <f t="shared" si="113"/>
        <v>0</v>
      </c>
      <c r="AA69" s="121"/>
      <c r="AB69" s="122"/>
      <c r="AC69" s="12"/>
      <c r="AD69" s="105"/>
      <c r="AE69" s="170">
        <v>0</v>
      </c>
      <c r="AF69" s="176">
        <f t="shared" si="114"/>
        <v>0</v>
      </c>
      <c r="AG69" s="121"/>
      <c r="AH69" s="122"/>
      <c r="AI69" s="12"/>
      <c r="AJ69" s="105"/>
      <c r="AK69" s="170">
        <v>0</v>
      </c>
      <c r="AL69" s="176">
        <f t="shared" si="115"/>
        <v>0</v>
      </c>
      <c r="AM69" s="121"/>
      <c r="AN69" s="122"/>
      <c r="AO69" s="12"/>
      <c r="AP69" s="105"/>
      <c r="AQ69" s="170">
        <v>0</v>
      </c>
      <c r="AR69" s="176">
        <f t="shared" si="116"/>
        <v>0</v>
      </c>
      <c r="AS69" s="121"/>
      <c r="AT69" s="122"/>
      <c r="AU69" s="12"/>
      <c r="AV69" s="105"/>
      <c r="AW69" s="170">
        <v>0</v>
      </c>
      <c r="AX69" s="176">
        <f t="shared" si="117"/>
        <v>0</v>
      </c>
      <c r="AY69" s="121"/>
      <c r="AZ69" s="122"/>
      <c r="BA69" s="12"/>
      <c r="BB69" s="105"/>
      <c r="BC69" s="170">
        <v>0</v>
      </c>
      <c r="BD69" s="176">
        <f t="shared" si="118"/>
        <v>0</v>
      </c>
      <c r="BE69" s="121"/>
      <c r="BF69" s="122"/>
      <c r="BG69" s="12"/>
      <c r="BH69" s="105"/>
      <c r="BI69" s="170">
        <v>0</v>
      </c>
      <c r="BJ69" s="176">
        <f t="shared" si="119"/>
        <v>0</v>
      </c>
      <c r="BK69" s="121"/>
      <c r="BL69" s="122"/>
      <c r="BM69" s="12"/>
      <c r="BN69" s="77">
        <f t="shared" si="120"/>
        <v>0</v>
      </c>
      <c r="BO69" s="178">
        <f t="shared" si="121"/>
        <v>0</v>
      </c>
      <c r="BP69" s="252"/>
    </row>
    <row r="70" spans="1:68" ht="12.75" hidden="1" customHeight="1" x14ac:dyDescent="0.15">
      <c r="A70" s="180" t="s">
        <v>65</v>
      </c>
      <c r="B70" s="181"/>
      <c r="C70" s="124"/>
      <c r="D70" s="58"/>
      <c r="E70" s="108"/>
      <c r="F70" s="109"/>
      <c r="G70" s="184">
        <v>0</v>
      </c>
      <c r="H70" s="183">
        <f t="shared" si="110"/>
        <v>0</v>
      </c>
      <c r="I70" s="125"/>
      <c r="J70" s="126"/>
      <c r="K70" s="55"/>
      <c r="L70" s="112"/>
      <c r="M70" s="184">
        <v>0</v>
      </c>
      <c r="N70" s="183">
        <f t="shared" si="111"/>
        <v>0</v>
      </c>
      <c r="O70" s="125"/>
      <c r="P70" s="126"/>
      <c r="Q70" s="55"/>
      <c r="R70" s="112"/>
      <c r="S70" s="184">
        <v>0</v>
      </c>
      <c r="T70" s="183">
        <f t="shared" si="112"/>
        <v>0</v>
      </c>
      <c r="U70" s="125"/>
      <c r="V70" s="126"/>
      <c r="W70" s="55"/>
      <c r="X70" s="112"/>
      <c r="Y70" s="184">
        <v>0</v>
      </c>
      <c r="Z70" s="183">
        <f t="shared" si="113"/>
        <v>0</v>
      </c>
      <c r="AA70" s="125"/>
      <c r="AB70" s="126"/>
      <c r="AC70" s="55"/>
      <c r="AD70" s="112"/>
      <c r="AE70" s="184">
        <v>0</v>
      </c>
      <c r="AF70" s="183">
        <f t="shared" si="114"/>
        <v>0</v>
      </c>
      <c r="AG70" s="125"/>
      <c r="AH70" s="126"/>
      <c r="AI70" s="55"/>
      <c r="AJ70" s="112"/>
      <c r="AK70" s="184">
        <v>0</v>
      </c>
      <c r="AL70" s="183">
        <f t="shared" si="115"/>
        <v>0</v>
      </c>
      <c r="AM70" s="125"/>
      <c r="AN70" s="126"/>
      <c r="AO70" s="55"/>
      <c r="AP70" s="112"/>
      <c r="AQ70" s="184">
        <v>0</v>
      </c>
      <c r="AR70" s="183">
        <f t="shared" si="116"/>
        <v>0</v>
      </c>
      <c r="AS70" s="125"/>
      <c r="AT70" s="126"/>
      <c r="AU70" s="55"/>
      <c r="AV70" s="112"/>
      <c r="AW70" s="184">
        <v>0</v>
      </c>
      <c r="AX70" s="183">
        <f t="shared" si="117"/>
        <v>0</v>
      </c>
      <c r="AY70" s="125"/>
      <c r="AZ70" s="126"/>
      <c r="BA70" s="55"/>
      <c r="BB70" s="112"/>
      <c r="BC70" s="184">
        <v>0</v>
      </c>
      <c r="BD70" s="183">
        <f t="shared" si="118"/>
        <v>0</v>
      </c>
      <c r="BE70" s="125"/>
      <c r="BF70" s="126"/>
      <c r="BG70" s="55"/>
      <c r="BH70" s="112"/>
      <c r="BI70" s="184">
        <v>0</v>
      </c>
      <c r="BJ70" s="183">
        <f t="shared" si="119"/>
        <v>0</v>
      </c>
      <c r="BK70" s="125"/>
      <c r="BL70" s="126"/>
      <c r="BM70" s="55"/>
      <c r="BN70" s="50">
        <f t="shared" si="120"/>
        <v>0</v>
      </c>
      <c r="BO70" s="185">
        <f t="shared" si="121"/>
        <v>0</v>
      </c>
      <c r="BP70" s="253"/>
    </row>
    <row r="71" spans="1:68" ht="12.75" customHeight="1" thickBot="1" x14ac:dyDescent="0.2">
      <c r="A71" s="289" t="s">
        <v>66</v>
      </c>
      <c r="B71" s="257"/>
      <c r="C71" s="186"/>
      <c r="D71" s="187"/>
      <c r="E71" s="187"/>
      <c r="F71" s="188"/>
      <c r="G71" s="187"/>
      <c r="H71" s="187"/>
      <c r="I71" s="267">
        <f>SUM(G59:G70)</f>
        <v>0</v>
      </c>
      <c r="J71" s="257"/>
      <c r="K71" s="189">
        <f>SUM(I71:J71)</f>
        <v>0</v>
      </c>
      <c r="L71" s="190"/>
      <c r="M71" s="190"/>
      <c r="N71" s="190"/>
      <c r="O71" s="267">
        <f>SUM(M59:M70)</f>
        <v>0</v>
      </c>
      <c r="P71" s="257"/>
      <c r="Q71" s="189"/>
      <c r="R71" s="190"/>
      <c r="S71" s="190"/>
      <c r="T71" s="190"/>
      <c r="U71" s="267">
        <f>SUM(S59:S70)</f>
        <v>0</v>
      </c>
      <c r="V71" s="257"/>
      <c r="W71" s="189"/>
      <c r="X71" s="190"/>
      <c r="Y71" s="190"/>
      <c r="Z71" s="190"/>
      <c r="AA71" s="267">
        <f>SUM(Y59:Y70)</f>
        <v>0</v>
      </c>
      <c r="AB71" s="257"/>
      <c r="AC71" s="189"/>
      <c r="AD71" s="190"/>
      <c r="AE71" s="190"/>
      <c r="AF71" s="190"/>
      <c r="AG71" s="267">
        <f>SUM(AE59:AE70)</f>
        <v>0</v>
      </c>
      <c r="AH71" s="257"/>
      <c r="AI71" s="189"/>
      <c r="AJ71" s="190"/>
      <c r="AK71" s="190"/>
      <c r="AL71" s="190"/>
      <c r="AM71" s="267">
        <f>SUM(AK59:AK70)</f>
        <v>0</v>
      </c>
      <c r="AN71" s="257"/>
      <c r="AO71" s="189"/>
      <c r="AP71" s="190"/>
      <c r="AQ71" s="190"/>
      <c r="AR71" s="190"/>
      <c r="AS71" s="267">
        <f>SUM(AQ59:AQ70)</f>
        <v>0</v>
      </c>
      <c r="AT71" s="257"/>
      <c r="AU71" s="189"/>
      <c r="AV71" s="190"/>
      <c r="AW71" s="191" t="s">
        <v>67</v>
      </c>
      <c r="AX71" s="190"/>
      <c r="AY71" s="267">
        <f>SUM(AW59:AW70)</f>
        <v>0</v>
      </c>
      <c r="AZ71" s="257"/>
      <c r="BA71" s="189"/>
      <c r="BB71" s="190"/>
      <c r="BC71" s="190"/>
      <c r="BD71" s="190"/>
      <c r="BE71" s="267">
        <f>SUM(BC59:BC70)</f>
        <v>0</v>
      </c>
      <c r="BF71" s="257"/>
      <c r="BG71" s="189"/>
      <c r="BH71" s="190"/>
      <c r="BI71" s="190"/>
      <c r="BJ71" s="190"/>
      <c r="BK71" s="267">
        <f>SUM(BI59:BI70)</f>
        <v>0</v>
      </c>
      <c r="BL71" s="257"/>
      <c r="BM71" s="189"/>
      <c r="BN71" s="249"/>
      <c r="BO71" s="250"/>
      <c r="BP71" s="192">
        <f>SUM(BN59:BN70)</f>
        <v>0</v>
      </c>
    </row>
    <row r="72" spans="1:68" ht="12.75" customHeight="1" x14ac:dyDescent="0.15">
      <c r="A72" s="193"/>
      <c r="B72" s="194" t="s">
        <v>68</v>
      </c>
      <c r="C72" s="195"/>
      <c r="D72" s="196"/>
      <c r="E72" s="197"/>
      <c r="F72" s="198"/>
      <c r="G72" s="197"/>
      <c r="H72" s="197"/>
      <c r="I72" s="197"/>
      <c r="J72" s="199">
        <f>SUM(J31,I37,I40,I45,I58,I71)</f>
        <v>39072.273256</v>
      </c>
      <c r="K72" s="12"/>
      <c r="L72" s="197"/>
      <c r="M72" s="197"/>
      <c r="N72" s="197"/>
      <c r="O72" s="197"/>
      <c r="P72" s="199">
        <f>SUM(P31,O37,O40,O45,O58,O71)</f>
        <v>0</v>
      </c>
      <c r="Q72" s="12"/>
      <c r="R72" s="197"/>
      <c r="S72" s="197"/>
      <c r="T72" s="197"/>
      <c r="U72" s="197"/>
      <c r="V72" s="199">
        <f>SUM(V31,U37,U40,U45,U58,U71)</f>
        <v>0</v>
      </c>
      <c r="W72" s="12"/>
      <c r="X72" s="197"/>
      <c r="Y72" s="197"/>
      <c r="Z72" s="197"/>
      <c r="AA72" s="197"/>
      <c r="AB72" s="199">
        <f>SUM(AB31,AA37,AA40,AA45,AA58,AA71)</f>
        <v>0</v>
      </c>
      <c r="AC72" s="12"/>
      <c r="AD72" s="197"/>
      <c r="AE72" s="197"/>
      <c r="AF72" s="197"/>
      <c r="AG72" s="197"/>
      <c r="AH72" s="199">
        <f>SUM(AH31,AG37,AG40,AG45,AG58,AG71)</f>
        <v>0</v>
      </c>
      <c r="AI72" s="12"/>
      <c r="AJ72" s="197"/>
      <c r="AK72" s="197"/>
      <c r="AL72" s="197"/>
      <c r="AM72" s="197"/>
      <c r="AN72" s="199">
        <f>SUM(AN31,AM37,AM40,AM45,AM58,AM71)</f>
        <v>0</v>
      </c>
      <c r="AO72" s="12"/>
      <c r="AP72" s="197"/>
      <c r="AQ72" s="197"/>
      <c r="AR72" s="197"/>
      <c r="AS72" s="197"/>
      <c r="AT72" s="199">
        <f>SUM(AT31,AS37,AS40,AS45,AS58,AS71)</f>
        <v>0</v>
      </c>
      <c r="AU72" s="12"/>
      <c r="AV72" s="197"/>
      <c r="AW72" s="197"/>
      <c r="AX72" s="197"/>
      <c r="AY72" s="197"/>
      <c r="AZ72" s="199">
        <f>SUM(AZ31,AY37,AY40,AY45,AY58,AY71)</f>
        <v>0</v>
      </c>
      <c r="BA72" s="12"/>
      <c r="BB72" s="197"/>
      <c r="BC72" s="197"/>
      <c r="BD72" s="197"/>
      <c r="BE72" s="197"/>
      <c r="BF72" s="199">
        <f>SUM(BF31,BE37,BE40,BE45,BE58,BE71)</f>
        <v>0</v>
      </c>
      <c r="BG72" s="12"/>
      <c r="BH72" s="197"/>
      <c r="BI72" s="197"/>
      <c r="BJ72" s="197"/>
      <c r="BK72" s="197"/>
      <c r="BL72" s="199">
        <f>SUM(BL31,BK37,BK40,BK45,BK58,BK71)</f>
        <v>0</v>
      </c>
      <c r="BM72" s="12"/>
      <c r="BN72" s="259">
        <f t="shared" ref="BN72:BN78" si="122">BL72+BF72+AZ72+AT72+AN72+AH72+AB72+V72+P72+J72</f>
        <v>39072.273256</v>
      </c>
      <c r="BO72" s="260"/>
      <c r="BP72" s="261"/>
    </row>
    <row r="73" spans="1:68" ht="12.75" customHeight="1" x14ac:dyDescent="0.15">
      <c r="A73" s="200"/>
      <c r="B73" s="201" t="s">
        <v>69</v>
      </c>
      <c r="C73" s="40"/>
      <c r="D73" s="202"/>
      <c r="E73" s="204"/>
      <c r="F73" s="206"/>
      <c r="G73" s="204"/>
      <c r="H73" s="204"/>
      <c r="I73" s="204"/>
      <c r="J73" s="208">
        <f>SUM(I37+I45++G56+G57+I71-H59-H60-H61-H62-H63-H64-H65-H66-H67-H68-H69-H70)</f>
        <v>7385</v>
      </c>
      <c r="K73" s="12"/>
      <c r="L73" s="204"/>
      <c r="M73" s="204"/>
      <c r="N73" s="204"/>
      <c r="O73" s="204"/>
      <c r="P73" s="208">
        <f>SUM(O37+O45++M56+M57+O71-N59-N60-N61-N62-N63-N64-N65-N66-N67-N68-N69-N70)</f>
        <v>0</v>
      </c>
      <c r="Q73" s="12"/>
      <c r="R73" s="204"/>
      <c r="S73" s="204"/>
      <c r="T73" s="204"/>
      <c r="U73" s="204"/>
      <c r="V73" s="208">
        <f>SUM(U37+U45++S56+S57+U71-T59-T60-T61-T62-T63-T64-T65-T66-T67-T68-T69-T70)</f>
        <v>0</v>
      </c>
      <c r="W73" s="12"/>
      <c r="X73" s="204"/>
      <c r="Y73" s="204"/>
      <c r="Z73" s="204"/>
      <c r="AA73" s="204"/>
      <c r="AB73" s="208">
        <f>SUM(AA37+AA45++Y56+Y57+AA71-Z59-Z60-Z61-Z62-Z63-Z64-Z65-Z66-Z67-Z68-Z69-Z70)</f>
        <v>0</v>
      </c>
      <c r="AC73" s="12"/>
      <c r="AD73" s="204"/>
      <c r="AE73" s="204"/>
      <c r="AF73" s="204"/>
      <c r="AG73" s="204"/>
      <c r="AH73" s="208">
        <f>SUM(AG37+AG45++AE56+AE57+AG71-AF59-AF60-AF61-AF62-AF63-AF64-AF65-AF66-AF67-AF68-AF69-AF70)</f>
        <v>0</v>
      </c>
      <c r="AI73" s="12"/>
      <c r="AJ73" s="204"/>
      <c r="AK73" s="204"/>
      <c r="AL73" s="204"/>
      <c r="AM73" s="204"/>
      <c r="AN73" s="208">
        <f>SUM(AM37+AM45++AK56+AK57+AM71-AL59-AL60-AL61-AL62-AL63-AL64-AL65-AL66-AL67-AL68-AL69-AL70)</f>
        <v>0</v>
      </c>
      <c r="AO73" s="12"/>
      <c r="AP73" s="204"/>
      <c r="AQ73" s="204"/>
      <c r="AR73" s="204"/>
      <c r="AS73" s="204"/>
      <c r="AT73" s="208">
        <f>SUM(AS37+AS45++AQ56+AQ57+AS71-AR59-AR60-AR61-AR62-AR63-AR64-AR65-AR66-AR67-AR68-AR69-AR70)</f>
        <v>0</v>
      </c>
      <c r="AU73" s="12"/>
      <c r="AV73" s="204"/>
      <c r="AW73" s="204"/>
      <c r="AX73" s="204"/>
      <c r="AY73" s="204"/>
      <c r="AZ73" s="208">
        <f>SUM(AY37+AY45++AW56+AW57+AY71-AX59-AX60-AX61-AX62-AX63-AX64-AX65-AX66-AX67-AX68-AX69-AX70)</f>
        <v>0</v>
      </c>
      <c r="BA73" s="12"/>
      <c r="BB73" s="204"/>
      <c r="BC73" s="204"/>
      <c r="BD73" s="204"/>
      <c r="BE73" s="204"/>
      <c r="BF73" s="208">
        <f>SUM(BE37+BE45++BC56+BC57+BE71-BD59-BD60-BD61-BD62-BD63-BD64-BD65-BD66-BD67-BD68-BD69-BD70)</f>
        <v>0</v>
      </c>
      <c r="BG73" s="12"/>
      <c r="BH73" s="204"/>
      <c r="BI73" s="204"/>
      <c r="BJ73" s="204"/>
      <c r="BK73" s="204"/>
      <c r="BL73" s="208">
        <f>SUM(BK37+BK45++BI56+BI57+BK71-BJ59-BJ60-BJ61-BJ62-BJ63-BJ64-BJ65-BJ66-BJ67-BJ68-BJ69-BJ70)</f>
        <v>0</v>
      </c>
      <c r="BM73" s="12"/>
      <c r="BN73" s="262">
        <f t="shared" si="122"/>
        <v>7385</v>
      </c>
      <c r="BO73" s="260"/>
      <c r="BP73" s="261"/>
    </row>
    <row r="74" spans="1:68" ht="12.75" customHeight="1" x14ac:dyDescent="0.15">
      <c r="A74" s="193"/>
      <c r="B74" s="194" t="s">
        <v>72</v>
      </c>
      <c r="C74" s="195"/>
      <c r="D74" s="196"/>
      <c r="E74" s="197"/>
      <c r="F74" s="198"/>
      <c r="G74" s="197"/>
      <c r="H74" s="197"/>
      <c r="I74" s="197"/>
      <c r="J74" s="213">
        <f>SUM(J72-J73)</f>
        <v>31687.273256</v>
      </c>
      <c r="K74" s="12"/>
      <c r="L74" s="197"/>
      <c r="M74" s="197"/>
      <c r="N74" s="197"/>
      <c r="O74" s="197"/>
      <c r="P74" s="213">
        <f>SUM(P72-P73)</f>
        <v>0</v>
      </c>
      <c r="Q74" s="12"/>
      <c r="R74" s="197"/>
      <c r="S74" s="197"/>
      <c r="T74" s="197"/>
      <c r="U74" s="197"/>
      <c r="V74" s="213">
        <f>SUM(V72-V73)</f>
        <v>0</v>
      </c>
      <c r="W74" s="12"/>
      <c r="X74" s="197"/>
      <c r="Y74" s="197"/>
      <c r="Z74" s="197"/>
      <c r="AA74" s="197"/>
      <c r="AB74" s="213">
        <f>SUM(AB72-AB73)</f>
        <v>0</v>
      </c>
      <c r="AC74" s="12"/>
      <c r="AD74" s="197"/>
      <c r="AE74" s="197"/>
      <c r="AF74" s="197"/>
      <c r="AG74" s="197"/>
      <c r="AH74" s="213">
        <f>SUM(AH72-AH73)</f>
        <v>0</v>
      </c>
      <c r="AI74" s="12"/>
      <c r="AJ74" s="197"/>
      <c r="AK74" s="197"/>
      <c r="AL74" s="197"/>
      <c r="AM74" s="197"/>
      <c r="AN74" s="213">
        <f>SUM(AN72-AN73)</f>
        <v>0</v>
      </c>
      <c r="AO74" s="12"/>
      <c r="AP74" s="197"/>
      <c r="AQ74" s="197"/>
      <c r="AR74" s="197"/>
      <c r="AS74" s="197"/>
      <c r="AT74" s="213">
        <f>SUM(AT72-AT73)</f>
        <v>0</v>
      </c>
      <c r="AU74" s="12"/>
      <c r="AV74" s="197"/>
      <c r="AW74" s="197"/>
      <c r="AX74" s="197"/>
      <c r="AY74" s="197"/>
      <c r="AZ74" s="213">
        <f>SUM(AZ72-AZ73)</f>
        <v>0</v>
      </c>
      <c r="BA74" s="12"/>
      <c r="BB74" s="197"/>
      <c r="BC74" s="197"/>
      <c r="BD74" s="197"/>
      <c r="BE74" s="197"/>
      <c r="BF74" s="213">
        <f>SUM(BF72-BF73)</f>
        <v>0</v>
      </c>
      <c r="BG74" s="12"/>
      <c r="BH74" s="197"/>
      <c r="BI74" s="197"/>
      <c r="BJ74" s="197"/>
      <c r="BK74" s="197"/>
      <c r="BL74" s="213">
        <f>SUM(BL72-BL73)</f>
        <v>0</v>
      </c>
      <c r="BM74" s="12"/>
      <c r="BN74" s="259">
        <f t="shared" si="122"/>
        <v>31687.273256</v>
      </c>
      <c r="BO74" s="260"/>
      <c r="BP74" s="261"/>
    </row>
    <row r="75" spans="1:68" ht="12.75" customHeight="1" x14ac:dyDescent="0.15">
      <c r="A75" s="200"/>
      <c r="B75" s="218" t="str">
        <f>HYPERLINK("https://research.ncsu.edu/sparcs/budgeting-guidelines/budgeting-f-and-a/","F&amp;A (INDIRECT RATE) USED")</f>
        <v>F&amp;A (INDIRECT RATE) USED</v>
      </c>
      <c r="C75" s="220">
        <v>0.52</v>
      </c>
      <c r="D75" s="202"/>
      <c r="E75" s="204"/>
      <c r="F75" s="206"/>
      <c r="G75" s="204"/>
      <c r="H75" s="204"/>
      <c r="I75" s="204"/>
      <c r="J75" s="207">
        <f>SUM(J74*C75)</f>
        <v>16477.382093120003</v>
      </c>
      <c r="K75" s="12"/>
      <c r="L75" s="204"/>
      <c r="M75" s="204"/>
      <c r="N75" s="204"/>
      <c r="O75" s="204"/>
      <c r="P75" s="207">
        <f>SUM(P74*C75)</f>
        <v>0</v>
      </c>
      <c r="Q75" s="12"/>
      <c r="R75" s="204"/>
      <c r="S75" s="204"/>
      <c r="T75" s="204"/>
      <c r="U75" s="204"/>
      <c r="V75" s="207">
        <f>SUM(V74*C75)</f>
        <v>0</v>
      </c>
      <c r="W75" s="12"/>
      <c r="X75" s="204"/>
      <c r="Y75" s="204"/>
      <c r="Z75" s="204"/>
      <c r="AA75" s="204"/>
      <c r="AB75" s="207">
        <f>SUM(AB74*C75)</f>
        <v>0</v>
      </c>
      <c r="AC75" s="12"/>
      <c r="AD75" s="204"/>
      <c r="AE75" s="204"/>
      <c r="AF75" s="204"/>
      <c r="AG75" s="204"/>
      <c r="AH75" s="207">
        <f>SUM(AH74*C75)</f>
        <v>0</v>
      </c>
      <c r="AI75" s="12"/>
      <c r="AJ75" s="204"/>
      <c r="AK75" s="204"/>
      <c r="AL75" s="204"/>
      <c r="AM75" s="204"/>
      <c r="AN75" s="207">
        <f>SUM(AN74*C75)</f>
        <v>0</v>
      </c>
      <c r="AO75" s="12"/>
      <c r="AP75" s="204"/>
      <c r="AQ75" s="204"/>
      <c r="AR75" s="204"/>
      <c r="AS75" s="204"/>
      <c r="AT75" s="207">
        <f>SUM(AT74*C75)</f>
        <v>0</v>
      </c>
      <c r="AU75" s="12"/>
      <c r="AV75" s="204"/>
      <c r="AW75" s="204"/>
      <c r="AX75" s="204"/>
      <c r="AY75" s="204"/>
      <c r="AZ75" s="207">
        <f>SUM(AZ74*C75)</f>
        <v>0</v>
      </c>
      <c r="BA75" s="12"/>
      <c r="BB75" s="204"/>
      <c r="BC75" s="204"/>
      <c r="BD75" s="204"/>
      <c r="BE75" s="204"/>
      <c r="BF75" s="207">
        <f>SUM(BF74*C75)</f>
        <v>0</v>
      </c>
      <c r="BG75" s="12"/>
      <c r="BH75" s="204"/>
      <c r="BI75" s="204"/>
      <c r="BJ75" s="204"/>
      <c r="BK75" s="204"/>
      <c r="BL75" s="207">
        <f>SUM(BL74*C75)</f>
        <v>0</v>
      </c>
      <c r="BM75" s="12"/>
      <c r="BN75" s="263">
        <f t="shared" si="122"/>
        <v>16477.382093120003</v>
      </c>
      <c r="BO75" s="260"/>
      <c r="BP75" s="261"/>
    </row>
    <row r="76" spans="1:68" ht="12.75" customHeight="1" x14ac:dyDescent="0.15">
      <c r="A76" s="193"/>
      <c r="B76" s="194" t="s">
        <v>70</v>
      </c>
      <c r="C76" s="195"/>
      <c r="D76" s="196"/>
      <c r="E76" s="197"/>
      <c r="F76" s="198"/>
      <c r="G76" s="197"/>
      <c r="H76" s="197"/>
      <c r="I76" s="197"/>
      <c r="J76" s="209">
        <f>J72+J75</f>
        <v>55549.655349120003</v>
      </c>
      <c r="K76" s="12"/>
      <c r="L76" s="197"/>
      <c r="M76" s="197"/>
      <c r="N76" s="197"/>
      <c r="O76" s="197"/>
      <c r="P76" s="209">
        <f>P72+P75</f>
        <v>0</v>
      </c>
      <c r="Q76" s="12"/>
      <c r="R76" s="197"/>
      <c r="S76" s="197"/>
      <c r="T76" s="197"/>
      <c r="U76" s="197"/>
      <c r="V76" s="209">
        <f>SUM(V72+V75)</f>
        <v>0</v>
      </c>
      <c r="W76" s="12"/>
      <c r="X76" s="197"/>
      <c r="Y76" s="197"/>
      <c r="Z76" s="197"/>
      <c r="AA76" s="197"/>
      <c r="AB76" s="209">
        <f>AB72+AB75</f>
        <v>0</v>
      </c>
      <c r="AC76" s="12"/>
      <c r="AD76" s="197"/>
      <c r="AE76" s="197"/>
      <c r="AF76" s="197"/>
      <c r="AG76" s="197"/>
      <c r="AH76" s="209">
        <f>AH72+AH75</f>
        <v>0</v>
      </c>
      <c r="AI76" s="12"/>
      <c r="AJ76" s="197"/>
      <c r="AK76" s="197"/>
      <c r="AL76" s="197"/>
      <c r="AM76" s="197"/>
      <c r="AN76" s="209">
        <f>AN72+AN75</f>
        <v>0</v>
      </c>
      <c r="AO76" s="12"/>
      <c r="AP76" s="197"/>
      <c r="AQ76" s="197"/>
      <c r="AR76" s="197"/>
      <c r="AS76" s="197"/>
      <c r="AT76" s="209">
        <f>AT72+AT75</f>
        <v>0</v>
      </c>
      <c r="AU76" s="12"/>
      <c r="AV76" s="197"/>
      <c r="AW76" s="197"/>
      <c r="AX76" s="197"/>
      <c r="AY76" s="197"/>
      <c r="AZ76" s="209">
        <f>AZ72+AZ75</f>
        <v>0</v>
      </c>
      <c r="BA76" s="12"/>
      <c r="BB76" s="197"/>
      <c r="BC76" s="197"/>
      <c r="BD76" s="197"/>
      <c r="BE76" s="197"/>
      <c r="BF76" s="209">
        <f>BF72+BF75</f>
        <v>0</v>
      </c>
      <c r="BG76" s="12"/>
      <c r="BH76" s="197"/>
      <c r="BI76" s="197"/>
      <c r="BJ76" s="197"/>
      <c r="BK76" s="197"/>
      <c r="BL76" s="209">
        <f>BL72+BL75</f>
        <v>0</v>
      </c>
      <c r="BM76" s="12"/>
      <c r="BN76" s="264">
        <f t="shared" si="122"/>
        <v>55549.655349120003</v>
      </c>
      <c r="BO76" s="260"/>
      <c r="BP76" s="261"/>
    </row>
    <row r="77" spans="1:68" ht="12.75" customHeight="1" x14ac:dyDescent="0.15">
      <c r="A77" s="210"/>
      <c r="B77" s="227" t="s">
        <v>71</v>
      </c>
      <c r="C77" s="43"/>
      <c r="D77" s="214"/>
      <c r="E77" s="215"/>
      <c r="F77" s="91"/>
      <c r="G77" s="215"/>
      <c r="H77" s="215"/>
      <c r="I77" s="215"/>
      <c r="J77" s="68">
        <v>0</v>
      </c>
      <c r="K77" s="55"/>
      <c r="L77" s="215"/>
      <c r="M77" s="215"/>
      <c r="N77" s="215"/>
      <c r="O77" s="215"/>
      <c r="P77" s="68">
        <v>0</v>
      </c>
      <c r="Q77" s="55"/>
      <c r="R77" s="215"/>
      <c r="S77" s="215"/>
      <c r="T77" s="215"/>
      <c r="U77" s="215"/>
      <c r="V77" s="68">
        <v>0</v>
      </c>
      <c r="W77" s="55"/>
      <c r="X77" s="215"/>
      <c r="Y77" s="215"/>
      <c r="Z77" s="215"/>
      <c r="AA77" s="215"/>
      <c r="AB77" s="68">
        <v>0</v>
      </c>
      <c r="AC77" s="55"/>
      <c r="AD77" s="215"/>
      <c r="AE77" s="215"/>
      <c r="AF77" s="215"/>
      <c r="AG77" s="215"/>
      <c r="AH77" s="68">
        <v>0</v>
      </c>
      <c r="AI77" s="55"/>
      <c r="AJ77" s="215"/>
      <c r="AK77" s="215"/>
      <c r="AL77" s="215"/>
      <c r="AM77" s="215"/>
      <c r="AN77" s="68">
        <v>0</v>
      </c>
      <c r="AO77" s="55"/>
      <c r="AP77" s="215"/>
      <c r="AQ77" s="215"/>
      <c r="AR77" s="215"/>
      <c r="AS77" s="215"/>
      <c r="AT77" s="68">
        <v>0</v>
      </c>
      <c r="AU77" s="55"/>
      <c r="AV77" s="215"/>
      <c r="AW77" s="215"/>
      <c r="AX77" s="215"/>
      <c r="AY77" s="215"/>
      <c r="AZ77" s="68">
        <v>0</v>
      </c>
      <c r="BA77" s="55"/>
      <c r="BB77" s="215"/>
      <c r="BC77" s="215"/>
      <c r="BD77" s="215"/>
      <c r="BE77" s="215"/>
      <c r="BF77" s="68">
        <v>0</v>
      </c>
      <c r="BG77" s="55"/>
      <c r="BH77" s="215"/>
      <c r="BI77" s="215"/>
      <c r="BJ77" s="215"/>
      <c r="BK77" s="215"/>
      <c r="BL77" s="68">
        <v>0</v>
      </c>
      <c r="BM77" s="55"/>
      <c r="BN77" s="255">
        <f t="shared" si="122"/>
        <v>0</v>
      </c>
      <c r="BO77" s="256"/>
      <c r="BP77" s="257"/>
    </row>
    <row r="78" spans="1:68" ht="12.75" customHeight="1" x14ac:dyDescent="0.15">
      <c r="A78" s="217"/>
      <c r="B78" s="219" t="s">
        <v>73</v>
      </c>
      <c r="C78" s="58"/>
      <c r="D78" s="58"/>
      <c r="E78" s="221"/>
      <c r="F78" s="222"/>
      <c r="G78" s="221"/>
      <c r="H78" s="221"/>
      <c r="I78" s="221"/>
      <c r="J78" s="223">
        <f>SUM(E76:J77)</f>
        <v>55549.655349120003</v>
      </c>
      <c r="K78" s="55"/>
      <c r="L78" s="221"/>
      <c r="M78" s="221"/>
      <c r="N78" s="221"/>
      <c r="O78" s="221"/>
      <c r="P78" s="223">
        <f>SUM(L76:P77)</f>
        <v>0</v>
      </c>
      <c r="Q78" s="55"/>
      <c r="R78" s="221"/>
      <c r="S78" s="221"/>
      <c r="T78" s="221"/>
      <c r="U78" s="221"/>
      <c r="V78" s="223">
        <f>SUM(R76:V77)</f>
        <v>0</v>
      </c>
      <c r="W78" s="55"/>
      <c r="X78" s="221"/>
      <c r="Y78" s="221"/>
      <c r="Z78" s="221"/>
      <c r="AA78" s="221"/>
      <c r="AB78" s="223">
        <f>SUM(X76:AB77)</f>
        <v>0</v>
      </c>
      <c r="AC78" s="55"/>
      <c r="AD78" s="221"/>
      <c r="AE78" s="221"/>
      <c r="AF78" s="221"/>
      <c r="AG78" s="221"/>
      <c r="AH78" s="223">
        <f>SUM(AD76:AH77)</f>
        <v>0</v>
      </c>
      <c r="AI78" s="55"/>
      <c r="AJ78" s="221"/>
      <c r="AK78" s="221"/>
      <c r="AL78" s="221"/>
      <c r="AM78" s="221"/>
      <c r="AN78" s="223">
        <f>SUM(AJ76:AN77)</f>
        <v>0</v>
      </c>
      <c r="AO78" s="55"/>
      <c r="AP78" s="221"/>
      <c r="AQ78" s="221"/>
      <c r="AR78" s="221"/>
      <c r="AS78" s="221"/>
      <c r="AT78" s="223">
        <f>SUM(AP76:AT77)</f>
        <v>0</v>
      </c>
      <c r="AU78" s="55"/>
      <c r="AV78" s="221"/>
      <c r="AW78" s="221"/>
      <c r="AX78" s="221"/>
      <c r="AY78" s="221"/>
      <c r="AZ78" s="223">
        <f>SUM(AV76:AZ77)</f>
        <v>0</v>
      </c>
      <c r="BA78" s="55"/>
      <c r="BB78" s="221"/>
      <c r="BC78" s="221"/>
      <c r="BD78" s="221"/>
      <c r="BE78" s="221"/>
      <c r="BF78" s="223">
        <f>SUM(BB76:BF77)</f>
        <v>0</v>
      </c>
      <c r="BG78" s="55"/>
      <c r="BH78" s="221"/>
      <c r="BI78" s="221"/>
      <c r="BJ78" s="221"/>
      <c r="BK78" s="221"/>
      <c r="BL78" s="223">
        <f>SUM(BH76:BL77)</f>
        <v>0</v>
      </c>
      <c r="BM78" s="55"/>
      <c r="BN78" s="258">
        <f t="shared" si="122"/>
        <v>55549.655349120003</v>
      </c>
      <c r="BO78" s="256"/>
      <c r="BP78" s="257"/>
    </row>
    <row r="79" spans="1:68" ht="12.75" customHeight="1" x14ac:dyDescent="0.15">
      <c r="A79" s="224"/>
      <c r="B79" s="226"/>
      <c r="C79" s="226"/>
      <c r="D79" s="226"/>
      <c r="E79" s="226"/>
      <c r="F79" s="229"/>
      <c r="G79" s="226"/>
      <c r="H79" s="226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  <c r="AE79" s="226"/>
      <c r="AF79" s="226"/>
      <c r="AG79" s="226"/>
      <c r="AH79" s="226"/>
      <c r="AI79" s="226"/>
      <c r="AJ79" s="226"/>
      <c r="AK79" s="226"/>
      <c r="AL79" s="226"/>
      <c r="AM79" s="226"/>
      <c r="AN79" s="226"/>
      <c r="AO79" s="226"/>
      <c r="AP79" s="226"/>
      <c r="AQ79" s="226"/>
      <c r="AR79" s="226"/>
      <c r="AS79" s="226"/>
      <c r="AT79" s="226"/>
      <c r="AU79" s="226"/>
      <c r="AV79" s="226"/>
      <c r="AW79" s="226"/>
      <c r="AX79" s="226"/>
      <c r="AY79" s="226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226"/>
      <c r="BN79" s="226"/>
      <c r="BO79" s="226"/>
      <c r="BP79" s="226"/>
    </row>
    <row r="80" spans="1:68" ht="12.75" customHeight="1" x14ac:dyDescent="0.15">
      <c r="A80" s="231"/>
      <c r="B80" s="231"/>
      <c r="C80" s="231"/>
      <c r="D80" s="231"/>
      <c r="E80" s="231"/>
      <c r="F80" s="234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1"/>
      <c r="BN80" s="231"/>
      <c r="BO80" s="231"/>
      <c r="BP80" s="231"/>
    </row>
    <row r="81" spans="1:68" ht="12.75" customHeight="1" x14ac:dyDescent="0.15">
      <c r="A81" s="231"/>
      <c r="B81" s="231"/>
      <c r="C81" s="231"/>
      <c r="D81" s="231"/>
      <c r="E81" s="231"/>
      <c r="F81" s="234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1"/>
      <c r="BN81" s="231"/>
      <c r="BO81" s="231"/>
      <c r="BP81" s="231"/>
    </row>
    <row r="82" spans="1:68" ht="12.75" customHeight="1" x14ac:dyDescent="0.15">
      <c r="A82" s="231"/>
      <c r="B82" s="231"/>
      <c r="C82" s="231"/>
      <c r="D82" s="231"/>
      <c r="E82" s="231"/>
      <c r="F82" s="234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1"/>
      <c r="BN82" s="231"/>
      <c r="BO82" s="231"/>
      <c r="BP82" s="231"/>
    </row>
    <row r="83" spans="1:68" ht="12.75" customHeight="1" x14ac:dyDescent="0.15">
      <c r="A83" s="236"/>
      <c r="B83" s="236"/>
      <c r="C83" s="236"/>
      <c r="D83" s="236"/>
      <c r="E83" s="236"/>
      <c r="F83" s="237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</row>
    <row r="84" spans="1:68" ht="12.75" customHeight="1" x14ac:dyDescent="0.15">
      <c r="A84" s="236"/>
      <c r="B84" s="236"/>
      <c r="C84" s="236"/>
      <c r="D84" s="236"/>
      <c r="E84" s="236"/>
      <c r="F84" s="237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6"/>
      <c r="AX84" s="236"/>
      <c r="AY84" s="236"/>
      <c r="AZ84" s="236"/>
      <c r="BA84" s="236"/>
      <c r="BB84" s="236"/>
      <c r="BC84" s="236"/>
      <c r="BD84" s="236"/>
      <c r="BE84" s="236"/>
      <c r="BF84" s="236"/>
      <c r="BG84" s="236"/>
      <c r="BH84" s="236"/>
      <c r="BI84" s="236"/>
      <c r="BJ84" s="236"/>
      <c r="BK84" s="236"/>
      <c r="BL84" s="236"/>
      <c r="BM84" s="236"/>
      <c r="BN84" s="236"/>
      <c r="BO84" s="236"/>
      <c r="BP84" s="236"/>
    </row>
    <row r="85" spans="1:68" ht="12.75" customHeight="1" x14ac:dyDescent="0.15">
      <c r="A85" s="236"/>
      <c r="B85" s="236"/>
      <c r="C85" s="236"/>
      <c r="D85" s="236"/>
      <c r="E85" s="236"/>
      <c r="F85" s="237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6"/>
      <c r="AX85" s="236"/>
      <c r="AY85" s="236"/>
      <c r="AZ85" s="236"/>
      <c r="BA85" s="236"/>
      <c r="BB85" s="236"/>
      <c r="BC85" s="236"/>
      <c r="BD85" s="236"/>
      <c r="BE85" s="236"/>
      <c r="BF85" s="236"/>
      <c r="BG85" s="236"/>
      <c r="BH85" s="236"/>
      <c r="BI85" s="236"/>
      <c r="BJ85" s="236"/>
      <c r="BK85" s="236"/>
      <c r="BL85" s="236"/>
      <c r="BM85" s="236"/>
      <c r="BN85" s="236"/>
      <c r="BO85" s="236"/>
      <c r="BP85" s="236"/>
    </row>
    <row r="86" spans="1:68" ht="12.75" customHeight="1" x14ac:dyDescent="0.15">
      <c r="A86" s="236"/>
      <c r="B86" s="236"/>
      <c r="C86" s="236"/>
      <c r="D86" s="236"/>
      <c r="E86" s="236"/>
      <c r="F86" s="237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6"/>
      <c r="AX86" s="236"/>
      <c r="AY86" s="236"/>
      <c r="AZ86" s="236"/>
      <c r="BA86" s="236"/>
      <c r="BB86" s="236"/>
      <c r="BC86" s="236"/>
      <c r="BD86" s="236"/>
      <c r="BE86" s="236"/>
      <c r="BF86" s="236"/>
      <c r="BG86" s="236"/>
      <c r="BH86" s="236"/>
      <c r="BI86" s="236"/>
      <c r="BJ86" s="236"/>
      <c r="BK86" s="236"/>
      <c r="BL86" s="236"/>
      <c r="BM86" s="236"/>
      <c r="BN86" s="236"/>
      <c r="BO86" s="236"/>
      <c r="BP86" s="236"/>
    </row>
    <row r="87" spans="1:68" ht="12.75" customHeight="1" x14ac:dyDescent="0.15">
      <c r="A87" s="236"/>
      <c r="B87" s="236"/>
      <c r="C87" s="236"/>
      <c r="D87" s="236"/>
      <c r="E87" s="236"/>
      <c r="F87" s="237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  <c r="AO87" s="236"/>
      <c r="AP87" s="236"/>
      <c r="AQ87" s="236"/>
      <c r="AR87" s="236"/>
      <c r="AS87" s="236"/>
      <c r="AT87" s="236"/>
      <c r="AU87" s="236"/>
      <c r="AV87" s="236"/>
      <c r="AW87" s="236"/>
      <c r="AX87" s="236"/>
      <c r="AY87" s="236"/>
      <c r="AZ87" s="236"/>
      <c r="BA87" s="236"/>
      <c r="BB87" s="236"/>
      <c r="BC87" s="236"/>
      <c r="BD87" s="236"/>
      <c r="BE87" s="236"/>
      <c r="BF87" s="236"/>
      <c r="BG87" s="236"/>
      <c r="BH87" s="236"/>
      <c r="BI87" s="236"/>
      <c r="BJ87" s="236"/>
      <c r="BK87" s="236"/>
      <c r="BL87" s="236"/>
      <c r="BM87" s="236"/>
      <c r="BN87" s="236"/>
      <c r="BO87" s="236"/>
      <c r="BP87" s="236"/>
    </row>
    <row r="88" spans="1:68" ht="12.75" customHeight="1" x14ac:dyDescent="0.15">
      <c r="A88" s="236"/>
      <c r="B88" s="236"/>
      <c r="C88" s="236"/>
      <c r="D88" s="236"/>
      <c r="E88" s="236"/>
      <c r="F88" s="237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  <c r="AO88" s="236"/>
      <c r="AP88" s="236"/>
      <c r="AQ88" s="236"/>
      <c r="AR88" s="236"/>
      <c r="AS88" s="236"/>
      <c r="AT88" s="236"/>
      <c r="AU88" s="236"/>
      <c r="AV88" s="236"/>
      <c r="AW88" s="236"/>
      <c r="AX88" s="236"/>
      <c r="AY88" s="236"/>
      <c r="AZ88" s="236"/>
      <c r="BA88" s="236"/>
      <c r="BB88" s="236"/>
      <c r="BC88" s="236"/>
      <c r="BD88" s="236"/>
      <c r="BE88" s="236"/>
      <c r="BF88" s="236"/>
      <c r="BG88" s="236"/>
      <c r="BH88" s="236"/>
      <c r="BI88" s="236"/>
      <c r="BJ88" s="236"/>
      <c r="BK88" s="236"/>
      <c r="BL88" s="236"/>
      <c r="BM88" s="236"/>
      <c r="BN88" s="236"/>
      <c r="BO88" s="236"/>
      <c r="BP88" s="236"/>
    </row>
    <row r="89" spans="1:68" ht="12.75" customHeight="1" x14ac:dyDescent="0.15">
      <c r="A89" s="236"/>
      <c r="B89" s="236"/>
      <c r="C89" s="236"/>
      <c r="D89" s="236"/>
      <c r="E89" s="236"/>
      <c r="F89" s="237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6"/>
      <c r="AX89" s="236"/>
      <c r="AY89" s="236"/>
      <c r="AZ89" s="236"/>
      <c r="BA89" s="236"/>
      <c r="BB89" s="236"/>
      <c r="BC89" s="236"/>
      <c r="BD89" s="236"/>
      <c r="BE89" s="236"/>
      <c r="BF89" s="236"/>
      <c r="BG89" s="236"/>
      <c r="BH89" s="236"/>
      <c r="BI89" s="236"/>
      <c r="BJ89" s="236"/>
      <c r="BK89" s="236"/>
      <c r="BL89" s="236"/>
      <c r="BM89" s="236"/>
      <c r="BN89" s="236"/>
      <c r="BO89" s="236"/>
      <c r="BP89" s="236"/>
    </row>
    <row r="90" spans="1:68" ht="12.75" customHeight="1" x14ac:dyDescent="0.15">
      <c r="A90" s="236"/>
      <c r="B90" s="236"/>
      <c r="C90" s="236"/>
      <c r="D90" s="236"/>
      <c r="E90" s="236"/>
      <c r="F90" s="237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  <c r="BN90" s="236"/>
      <c r="BO90" s="236"/>
      <c r="BP90" s="236"/>
    </row>
    <row r="91" spans="1:68" ht="12.75" customHeight="1" x14ac:dyDescent="0.15">
      <c r="A91" s="236"/>
      <c r="B91" s="236"/>
      <c r="C91" s="236"/>
      <c r="D91" s="236"/>
      <c r="E91" s="236"/>
      <c r="F91" s="237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6"/>
      <c r="AZ91" s="236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</row>
    <row r="92" spans="1:68" ht="12.75" customHeight="1" x14ac:dyDescent="0.15">
      <c r="A92" s="236"/>
      <c r="B92" s="236"/>
      <c r="C92" s="236"/>
      <c r="D92" s="236"/>
      <c r="E92" s="236"/>
      <c r="F92" s="237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6"/>
      <c r="AX92" s="236"/>
      <c r="AY92" s="236"/>
      <c r="AZ92" s="236"/>
      <c r="BA92" s="236"/>
      <c r="BB92" s="236"/>
      <c r="BC92" s="236"/>
      <c r="BD92" s="236"/>
      <c r="BE92" s="236"/>
      <c r="BF92" s="236"/>
      <c r="BG92" s="236"/>
      <c r="BH92" s="236"/>
      <c r="BI92" s="236"/>
      <c r="BJ92" s="236"/>
      <c r="BK92" s="236"/>
      <c r="BL92" s="236"/>
      <c r="BM92" s="236"/>
      <c r="BN92" s="236"/>
      <c r="BO92" s="236"/>
      <c r="BP92" s="236"/>
    </row>
    <row r="93" spans="1:68" ht="12.75" customHeight="1" x14ac:dyDescent="0.15">
      <c r="A93" s="236"/>
      <c r="B93" s="236"/>
      <c r="C93" s="236"/>
      <c r="D93" s="236"/>
      <c r="E93" s="236"/>
      <c r="F93" s="237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6"/>
      <c r="AX93" s="236"/>
      <c r="AY93" s="236"/>
      <c r="AZ93" s="236"/>
      <c r="BA93" s="236"/>
      <c r="BB93" s="236"/>
      <c r="BC93" s="236"/>
      <c r="BD93" s="236"/>
      <c r="BE93" s="236"/>
      <c r="BF93" s="236"/>
      <c r="BG93" s="236"/>
      <c r="BH93" s="236"/>
      <c r="BI93" s="236"/>
      <c r="BJ93" s="236"/>
      <c r="BK93" s="236"/>
      <c r="BL93" s="236"/>
      <c r="BM93" s="236"/>
      <c r="BN93" s="236"/>
      <c r="BO93" s="236"/>
      <c r="BP93" s="236"/>
    </row>
    <row r="94" spans="1:68" ht="12.75" customHeight="1" x14ac:dyDescent="0.15">
      <c r="A94" s="236"/>
      <c r="B94" s="236"/>
      <c r="C94" s="236"/>
      <c r="D94" s="236"/>
      <c r="E94" s="236"/>
      <c r="F94" s="237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6"/>
      <c r="AX94" s="236"/>
      <c r="AY94" s="236"/>
      <c r="AZ94" s="236"/>
      <c r="BA94" s="236"/>
      <c r="BB94" s="236"/>
      <c r="BC94" s="236"/>
      <c r="BD94" s="236"/>
      <c r="BE94" s="236"/>
      <c r="BF94" s="236"/>
      <c r="BG94" s="236"/>
      <c r="BH94" s="236"/>
      <c r="BI94" s="236"/>
      <c r="BJ94" s="236"/>
      <c r="BK94" s="236"/>
      <c r="BL94" s="236"/>
      <c r="BM94" s="236"/>
      <c r="BN94" s="236"/>
      <c r="BO94" s="236"/>
      <c r="BP94" s="236"/>
    </row>
    <row r="95" spans="1:68" ht="12.75" customHeight="1" x14ac:dyDescent="0.15">
      <c r="A95" s="236"/>
      <c r="B95" s="236"/>
      <c r="C95" s="236"/>
      <c r="D95" s="236"/>
      <c r="E95" s="236"/>
      <c r="F95" s="237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6"/>
      <c r="AX95" s="236"/>
      <c r="AY95" s="236"/>
      <c r="AZ95" s="236"/>
      <c r="BA95" s="236"/>
      <c r="BB95" s="236"/>
      <c r="BC95" s="236"/>
      <c r="BD95" s="236"/>
      <c r="BE95" s="236"/>
      <c r="BF95" s="236"/>
      <c r="BG95" s="236"/>
      <c r="BH95" s="236"/>
      <c r="BI95" s="236"/>
      <c r="BJ95" s="236"/>
      <c r="BK95" s="236"/>
      <c r="BL95" s="236"/>
      <c r="BM95" s="236"/>
      <c r="BN95" s="236"/>
      <c r="BO95" s="236"/>
      <c r="BP95" s="236"/>
    </row>
    <row r="96" spans="1:68" ht="12.75" customHeight="1" x14ac:dyDescent="0.15">
      <c r="A96" s="236"/>
      <c r="B96" s="236"/>
      <c r="C96" s="236"/>
      <c r="D96" s="236"/>
      <c r="E96" s="236"/>
      <c r="F96" s="237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  <c r="AO96" s="236"/>
      <c r="AP96" s="236"/>
      <c r="AQ96" s="236"/>
      <c r="AR96" s="236"/>
      <c r="AS96" s="236"/>
      <c r="AT96" s="236"/>
      <c r="AU96" s="236"/>
      <c r="AV96" s="236"/>
      <c r="AW96" s="236"/>
      <c r="AX96" s="236"/>
      <c r="AY96" s="236"/>
      <c r="AZ96" s="236"/>
      <c r="BA96" s="236"/>
      <c r="BB96" s="236"/>
      <c r="BC96" s="236"/>
      <c r="BD96" s="236"/>
      <c r="BE96" s="236"/>
      <c r="BF96" s="236"/>
      <c r="BG96" s="236"/>
      <c r="BH96" s="236"/>
      <c r="BI96" s="236"/>
      <c r="BJ96" s="236"/>
      <c r="BK96" s="236"/>
      <c r="BL96" s="236"/>
      <c r="BM96" s="236"/>
      <c r="BN96" s="236"/>
      <c r="BO96" s="236"/>
      <c r="BP96" s="236"/>
    </row>
    <row r="97" spans="1:68" ht="12.75" customHeight="1" x14ac:dyDescent="0.15">
      <c r="A97" s="236"/>
      <c r="B97" s="236"/>
      <c r="C97" s="236"/>
      <c r="D97" s="236"/>
      <c r="E97" s="236"/>
      <c r="F97" s="237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  <c r="AO97" s="236"/>
      <c r="AP97" s="236"/>
      <c r="AQ97" s="236"/>
      <c r="AR97" s="236"/>
      <c r="AS97" s="236"/>
      <c r="AT97" s="236"/>
      <c r="AU97" s="236"/>
      <c r="AV97" s="236"/>
      <c r="AW97" s="236"/>
      <c r="AX97" s="236"/>
      <c r="AY97" s="236"/>
      <c r="AZ97" s="236"/>
      <c r="BA97" s="236"/>
      <c r="BB97" s="236"/>
      <c r="BC97" s="236"/>
      <c r="BD97" s="236"/>
      <c r="BE97" s="236"/>
      <c r="BF97" s="236"/>
      <c r="BG97" s="236"/>
      <c r="BH97" s="236"/>
      <c r="BI97" s="236"/>
      <c r="BJ97" s="236"/>
      <c r="BK97" s="236"/>
      <c r="BL97" s="236"/>
      <c r="BM97" s="236"/>
      <c r="BN97" s="236"/>
      <c r="BO97" s="236"/>
      <c r="BP97" s="236"/>
    </row>
    <row r="98" spans="1:68" ht="12.75" customHeight="1" x14ac:dyDescent="0.15">
      <c r="A98" s="236"/>
      <c r="B98" s="236"/>
      <c r="C98" s="236"/>
      <c r="D98" s="236"/>
      <c r="E98" s="236"/>
      <c r="F98" s="237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6"/>
      <c r="AX98" s="236"/>
      <c r="AY98" s="236"/>
      <c r="AZ98" s="236"/>
      <c r="BA98" s="236"/>
      <c r="BB98" s="236"/>
      <c r="BC98" s="236"/>
      <c r="BD98" s="236"/>
      <c r="BE98" s="236"/>
      <c r="BF98" s="236"/>
      <c r="BG98" s="236"/>
      <c r="BH98" s="236"/>
      <c r="BI98" s="236"/>
      <c r="BJ98" s="236"/>
      <c r="BK98" s="236"/>
      <c r="BL98" s="236"/>
      <c r="BM98" s="236"/>
      <c r="BN98" s="236"/>
      <c r="BO98" s="236"/>
      <c r="BP98" s="236"/>
    </row>
    <row r="99" spans="1:68" ht="12.75" customHeight="1" x14ac:dyDescent="0.15">
      <c r="A99" s="236"/>
      <c r="B99" s="236"/>
      <c r="C99" s="236"/>
      <c r="D99" s="236"/>
      <c r="E99" s="236"/>
      <c r="F99" s="237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  <c r="AO99" s="236"/>
      <c r="AP99" s="236"/>
      <c r="AQ99" s="236"/>
      <c r="AR99" s="236"/>
      <c r="AS99" s="236"/>
      <c r="AT99" s="236"/>
      <c r="AU99" s="236"/>
      <c r="AV99" s="236"/>
      <c r="AW99" s="236"/>
      <c r="AX99" s="236"/>
      <c r="AY99" s="236"/>
      <c r="AZ99" s="236"/>
      <c r="BA99" s="236"/>
      <c r="BB99" s="236"/>
      <c r="BC99" s="236"/>
      <c r="BD99" s="236"/>
      <c r="BE99" s="236"/>
      <c r="BF99" s="236"/>
      <c r="BG99" s="236"/>
      <c r="BH99" s="236"/>
      <c r="BI99" s="236"/>
      <c r="BJ99" s="236"/>
      <c r="BK99" s="236"/>
      <c r="BL99" s="236"/>
      <c r="BM99" s="236"/>
      <c r="BN99" s="236"/>
      <c r="BO99" s="236"/>
      <c r="BP99" s="236"/>
    </row>
    <row r="100" spans="1:68" ht="12.75" customHeight="1" x14ac:dyDescent="0.15">
      <c r="A100" s="236"/>
      <c r="B100" s="236"/>
      <c r="C100" s="236"/>
      <c r="D100" s="236"/>
      <c r="E100" s="236"/>
      <c r="F100" s="237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  <c r="AO100" s="236"/>
      <c r="AP100" s="236"/>
      <c r="AQ100" s="236"/>
      <c r="AR100" s="236"/>
      <c r="AS100" s="236"/>
      <c r="AT100" s="236"/>
      <c r="AU100" s="236"/>
      <c r="AV100" s="236"/>
      <c r="AW100" s="236"/>
      <c r="AX100" s="236"/>
      <c r="AY100" s="236"/>
      <c r="AZ100" s="236"/>
      <c r="BA100" s="236"/>
      <c r="BB100" s="236"/>
      <c r="BC100" s="236"/>
      <c r="BD100" s="236"/>
      <c r="BE100" s="236"/>
      <c r="BF100" s="236"/>
      <c r="BG100" s="236"/>
      <c r="BH100" s="236"/>
      <c r="BI100" s="236"/>
      <c r="BJ100" s="236"/>
      <c r="BK100" s="236"/>
      <c r="BL100" s="236"/>
      <c r="BM100" s="236"/>
      <c r="BN100" s="236"/>
      <c r="BO100" s="236"/>
      <c r="BP100" s="236"/>
    </row>
    <row r="101" spans="1:68" ht="12.75" customHeight="1" x14ac:dyDescent="0.15">
      <c r="A101" s="236"/>
      <c r="B101" s="236"/>
      <c r="C101" s="236"/>
      <c r="D101" s="236"/>
      <c r="E101" s="236"/>
      <c r="F101" s="237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  <c r="AO101" s="236"/>
      <c r="AP101" s="236"/>
      <c r="AQ101" s="236"/>
      <c r="AR101" s="236"/>
      <c r="AS101" s="236"/>
      <c r="AT101" s="236"/>
      <c r="AU101" s="236"/>
      <c r="AV101" s="236"/>
      <c r="AW101" s="236"/>
      <c r="AX101" s="236"/>
      <c r="AY101" s="236"/>
      <c r="AZ101" s="236"/>
      <c r="BA101" s="236"/>
      <c r="BB101" s="236"/>
      <c r="BC101" s="236"/>
      <c r="BD101" s="236"/>
      <c r="BE101" s="236"/>
      <c r="BF101" s="236"/>
      <c r="BG101" s="236"/>
      <c r="BH101" s="236"/>
      <c r="BI101" s="236"/>
      <c r="BJ101" s="236"/>
      <c r="BK101" s="236"/>
      <c r="BL101" s="236"/>
      <c r="BM101" s="236"/>
      <c r="BN101" s="236"/>
      <c r="BO101" s="236"/>
      <c r="BP101" s="236"/>
    </row>
    <row r="102" spans="1:68" ht="12.75" customHeight="1" x14ac:dyDescent="0.15">
      <c r="A102" s="236"/>
      <c r="B102" s="236"/>
      <c r="C102" s="236"/>
      <c r="D102" s="236"/>
      <c r="E102" s="236"/>
      <c r="F102" s="237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6"/>
      <c r="AX102" s="236"/>
      <c r="AY102" s="236"/>
      <c r="AZ102" s="236"/>
      <c r="BA102" s="236"/>
      <c r="BB102" s="236"/>
      <c r="BC102" s="236"/>
      <c r="BD102" s="236"/>
      <c r="BE102" s="236"/>
      <c r="BF102" s="236"/>
      <c r="BG102" s="236"/>
      <c r="BH102" s="236"/>
      <c r="BI102" s="236"/>
      <c r="BJ102" s="236"/>
      <c r="BK102" s="236"/>
      <c r="BL102" s="236"/>
      <c r="BM102" s="236"/>
      <c r="BN102" s="236"/>
      <c r="BO102" s="236"/>
      <c r="BP102" s="236"/>
    </row>
    <row r="103" spans="1:68" ht="12.75" customHeight="1" x14ac:dyDescent="0.15">
      <c r="A103" s="236"/>
      <c r="B103" s="236"/>
      <c r="C103" s="236"/>
      <c r="D103" s="236"/>
      <c r="E103" s="236"/>
      <c r="F103" s="237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6"/>
      <c r="AX103" s="236"/>
      <c r="AY103" s="236"/>
      <c r="AZ103" s="236"/>
      <c r="BA103" s="236"/>
      <c r="BB103" s="236"/>
      <c r="BC103" s="236"/>
      <c r="BD103" s="236"/>
      <c r="BE103" s="236"/>
      <c r="BF103" s="236"/>
      <c r="BG103" s="236"/>
      <c r="BH103" s="236"/>
      <c r="BI103" s="236"/>
      <c r="BJ103" s="236"/>
      <c r="BK103" s="236"/>
      <c r="BL103" s="236"/>
      <c r="BM103" s="236"/>
      <c r="BN103" s="236"/>
      <c r="BO103" s="236"/>
      <c r="BP103" s="236"/>
    </row>
    <row r="104" spans="1:68" ht="12.75" customHeight="1" x14ac:dyDescent="0.15">
      <c r="A104" s="236"/>
      <c r="B104" s="236"/>
      <c r="C104" s="236"/>
      <c r="D104" s="236"/>
      <c r="E104" s="236"/>
      <c r="F104" s="237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6"/>
      <c r="AX104" s="236"/>
      <c r="AY104" s="236"/>
      <c r="AZ104" s="236"/>
      <c r="BA104" s="236"/>
      <c r="BB104" s="236"/>
      <c r="BC104" s="236"/>
      <c r="BD104" s="236"/>
      <c r="BE104" s="236"/>
      <c r="BF104" s="236"/>
      <c r="BG104" s="236"/>
      <c r="BH104" s="236"/>
      <c r="BI104" s="236"/>
      <c r="BJ104" s="236"/>
      <c r="BK104" s="236"/>
      <c r="BL104" s="236"/>
      <c r="BM104" s="236"/>
      <c r="BN104" s="236"/>
      <c r="BO104" s="236"/>
      <c r="BP104" s="236"/>
    </row>
    <row r="105" spans="1:68" ht="12.75" customHeight="1" x14ac:dyDescent="0.15">
      <c r="A105" s="236"/>
      <c r="B105" s="236"/>
      <c r="C105" s="236"/>
      <c r="D105" s="236"/>
      <c r="E105" s="236"/>
      <c r="F105" s="237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236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36"/>
    </row>
    <row r="106" spans="1:68" ht="12.75" customHeight="1" x14ac:dyDescent="0.15">
      <c r="A106" s="236"/>
      <c r="B106" s="236"/>
      <c r="C106" s="236"/>
      <c r="D106" s="236"/>
      <c r="E106" s="236"/>
      <c r="F106" s="237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236"/>
      <c r="AX106" s="236"/>
      <c r="AY106" s="236"/>
      <c r="AZ106" s="236"/>
      <c r="BA106" s="236"/>
      <c r="BB106" s="236"/>
      <c r="BC106" s="236"/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</row>
    <row r="107" spans="1:68" ht="12.75" customHeight="1" x14ac:dyDescent="0.15">
      <c r="A107" s="236"/>
      <c r="B107" s="236"/>
      <c r="C107" s="236"/>
      <c r="D107" s="236"/>
      <c r="E107" s="236"/>
      <c r="F107" s="237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6"/>
      <c r="AX107" s="236"/>
      <c r="AY107" s="236"/>
      <c r="AZ107" s="236"/>
      <c r="BA107" s="236"/>
      <c r="BB107" s="236"/>
      <c r="BC107" s="236"/>
      <c r="BD107" s="236"/>
      <c r="BE107" s="236"/>
      <c r="BF107" s="236"/>
      <c r="BG107" s="236"/>
      <c r="BH107" s="236"/>
      <c r="BI107" s="236"/>
      <c r="BJ107" s="236"/>
      <c r="BK107" s="236"/>
      <c r="BL107" s="236"/>
      <c r="BM107" s="236"/>
      <c r="BN107" s="236"/>
      <c r="BO107" s="236"/>
      <c r="BP107" s="236"/>
    </row>
    <row r="108" spans="1:68" ht="12.75" customHeight="1" x14ac:dyDescent="0.15">
      <c r="A108" s="236"/>
      <c r="B108" s="236"/>
      <c r="C108" s="236"/>
      <c r="D108" s="236"/>
      <c r="E108" s="236"/>
      <c r="F108" s="23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6"/>
      <c r="AX108" s="236"/>
      <c r="AY108" s="236"/>
      <c r="AZ108" s="236"/>
      <c r="BA108" s="236"/>
      <c r="BB108" s="236"/>
      <c r="BC108" s="236"/>
      <c r="BD108" s="236"/>
      <c r="BE108" s="236"/>
      <c r="BF108" s="236"/>
      <c r="BG108" s="236"/>
      <c r="BH108" s="236"/>
      <c r="BI108" s="236"/>
      <c r="BJ108" s="236"/>
      <c r="BK108" s="236"/>
      <c r="BL108" s="236"/>
      <c r="BM108" s="236"/>
      <c r="BN108" s="236"/>
      <c r="BO108" s="236"/>
      <c r="BP108" s="236"/>
    </row>
    <row r="109" spans="1:68" ht="12.75" customHeight="1" x14ac:dyDescent="0.15">
      <c r="A109" s="236"/>
      <c r="B109" s="236"/>
      <c r="C109" s="236"/>
      <c r="D109" s="236"/>
      <c r="E109" s="236"/>
      <c r="F109" s="237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6"/>
      <c r="AX109" s="236"/>
      <c r="AY109" s="236"/>
      <c r="AZ109" s="236"/>
      <c r="BA109" s="236"/>
      <c r="BB109" s="236"/>
      <c r="BC109" s="236"/>
      <c r="BD109" s="236"/>
      <c r="BE109" s="236"/>
      <c r="BF109" s="236"/>
      <c r="BG109" s="236"/>
      <c r="BH109" s="236"/>
      <c r="BI109" s="236"/>
      <c r="BJ109" s="236"/>
      <c r="BK109" s="236"/>
      <c r="BL109" s="236"/>
      <c r="BM109" s="236"/>
      <c r="BN109" s="236"/>
      <c r="BO109" s="236"/>
      <c r="BP109" s="236"/>
    </row>
    <row r="110" spans="1:68" ht="12.75" customHeight="1" x14ac:dyDescent="0.15">
      <c r="A110" s="236"/>
      <c r="B110" s="236"/>
      <c r="C110" s="236"/>
      <c r="D110" s="236"/>
      <c r="E110" s="236"/>
      <c r="F110" s="237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6"/>
      <c r="AX110" s="236"/>
      <c r="AY110" s="236"/>
      <c r="AZ110" s="236"/>
      <c r="BA110" s="236"/>
      <c r="BB110" s="236"/>
      <c r="BC110" s="236"/>
      <c r="BD110" s="236"/>
      <c r="BE110" s="236"/>
      <c r="BF110" s="236"/>
      <c r="BG110" s="236"/>
      <c r="BH110" s="236"/>
      <c r="BI110" s="236"/>
      <c r="BJ110" s="236"/>
      <c r="BK110" s="236"/>
      <c r="BL110" s="236"/>
      <c r="BM110" s="236"/>
      <c r="BN110" s="236"/>
      <c r="BO110" s="236"/>
      <c r="BP110" s="236"/>
    </row>
    <row r="111" spans="1:68" ht="12.75" customHeight="1" x14ac:dyDescent="0.15">
      <c r="A111" s="236"/>
      <c r="B111" s="236"/>
      <c r="C111" s="236"/>
      <c r="D111" s="236"/>
      <c r="E111" s="236"/>
      <c r="F111" s="237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6"/>
      <c r="AX111" s="236"/>
      <c r="AY111" s="236"/>
      <c r="AZ111" s="236"/>
      <c r="BA111" s="236"/>
      <c r="BB111" s="236"/>
      <c r="BC111" s="236"/>
      <c r="BD111" s="236"/>
      <c r="BE111" s="236"/>
      <c r="BF111" s="236"/>
      <c r="BG111" s="236"/>
      <c r="BH111" s="236"/>
      <c r="BI111" s="236"/>
      <c r="BJ111" s="236"/>
      <c r="BK111" s="236"/>
      <c r="BL111" s="236"/>
      <c r="BM111" s="236"/>
      <c r="BN111" s="236"/>
      <c r="BO111" s="236"/>
      <c r="BP111" s="236"/>
    </row>
    <row r="112" spans="1:68" ht="12.75" customHeight="1" x14ac:dyDescent="0.15">
      <c r="A112" s="236"/>
      <c r="B112" s="236"/>
      <c r="C112" s="236"/>
      <c r="D112" s="236"/>
      <c r="E112" s="236"/>
      <c r="F112" s="237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6"/>
      <c r="AX112" s="236"/>
      <c r="AY112" s="236"/>
      <c r="AZ112" s="236"/>
      <c r="BA112" s="236"/>
      <c r="BB112" s="236"/>
      <c r="BC112" s="236"/>
      <c r="BD112" s="236"/>
      <c r="BE112" s="236"/>
      <c r="BF112" s="236"/>
      <c r="BG112" s="236"/>
      <c r="BH112" s="236"/>
      <c r="BI112" s="236"/>
      <c r="BJ112" s="236"/>
      <c r="BK112" s="236"/>
      <c r="BL112" s="236"/>
      <c r="BM112" s="236"/>
      <c r="BN112" s="236"/>
      <c r="BO112" s="236"/>
      <c r="BP112" s="236"/>
    </row>
    <row r="113" spans="1:68" ht="12.75" customHeight="1" x14ac:dyDescent="0.15">
      <c r="A113" s="236"/>
      <c r="B113" s="236"/>
      <c r="C113" s="236"/>
      <c r="D113" s="236"/>
      <c r="E113" s="236"/>
      <c r="F113" s="237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6"/>
      <c r="AX113" s="236"/>
      <c r="AY113" s="236"/>
      <c r="AZ113" s="236"/>
      <c r="BA113" s="236"/>
      <c r="BB113" s="236"/>
      <c r="BC113" s="236"/>
      <c r="BD113" s="236"/>
      <c r="BE113" s="236"/>
      <c r="BF113" s="236"/>
      <c r="BG113" s="236"/>
      <c r="BH113" s="236"/>
      <c r="BI113" s="236"/>
      <c r="BJ113" s="236"/>
      <c r="BK113" s="236"/>
      <c r="BL113" s="236"/>
      <c r="BM113" s="236"/>
      <c r="BN113" s="236"/>
      <c r="BO113" s="236"/>
      <c r="BP113" s="236"/>
    </row>
    <row r="114" spans="1:68" ht="12.75" customHeight="1" x14ac:dyDescent="0.15">
      <c r="A114" s="236"/>
      <c r="B114" s="236"/>
      <c r="C114" s="236"/>
      <c r="D114" s="236"/>
      <c r="E114" s="236"/>
      <c r="F114" s="237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6"/>
      <c r="BH114" s="236"/>
      <c r="BI114" s="236"/>
      <c r="BJ114" s="236"/>
      <c r="BK114" s="236"/>
      <c r="BL114" s="236"/>
      <c r="BM114" s="236"/>
      <c r="BN114" s="236"/>
      <c r="BO114" s="236"/>
      <c r="BP114" s="236"/>
    </row>
    <row r="115" spans="1:68" ht="12.75" customHeight="1" x14ac:dyDescent="0.15">
      <c r="A115" s="236"/>
      <c r="B115" s="236"/>
      <c r="C115" s="236"/>
      <c r="D115" s="236"/>
      <c r="E115" s="236"/>
      <c r="F115" s="237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6"/>
      <c r="AX115" s="236"/>
      <c r="AY115" s="236"/>
      <c r="AZ115" s="236"/>
      <c r="BA115" s="236"/>
      <c r="BB115" s="236"/>
      <c r="BC115" s="236"/>
      <c r="BD115" s="236"/>
      <c r="BE115" s="236"/>
      <c r="BF115" s="236"/>
      <c r="BG115" s="236"/>
      <c r="BH115" s="236"/>
      <c r="BI115" s="236"/>
      <c r="BJ115" s="236"/>
      <c r="BK115" s="236"/>
      <c r="BL115" s="236"/>
      <c r="BM115" s="236"/>
      <c r="BN115" s="236"/>
      <c r="BO115" s="236"/>
      <c r="BP115" s="236"/>
    </row>
    <row r="116" spans="1:68" ht="12.75" customHeight="1" x14ac:dyDescent="0.15">
      <c r="A116" s="236"/>
      <c r="B116" s="236"/>
      <c r="C116" s="236"/>
      <c r="D116" s="236"/>
      <c r="E116" s="236"/>
      <c r="F116" s="237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6"/>
      <c r="AX116" s="236"/>
      <c r="AY116" s="236"/>
      <c r="AZ116" s="236"/>
      <c r="BA116" s="236"/>
      <c r="BB116" s="236"/>
      <c r="BC116" s="236"/>
      <c r="BD116" s="236"/>
      <c r="BE116" s="236"/>
      <c r="BF116" s="236"/>
      <c r="BG116" s="236"/>
      <c r="BH116" s="236"/>
      <c r="BI116" s="236"/>
      <c r="BJ116" s="236"/>
      <c r="BK116" s="236"/>
      <c r="BL116" s="236"/>
      <c r="BM116" s="236"/>
      <c r="BN116" s="236"/>
      <c r="BO116" s="236"/>
      <c r="BP116" s="236"/>
    </row>
    <row r="117" spans="1:68" ht="12.75" customHeight="1" x14ac:dyDescent="0.15">
      <c r="A117" s="236"/>
      <c r="B117" s="236"/>
      <c r="C117" s="236"/>
      <c r="D117" s="236"/>
      <c r="E117" s="236"/>
      <c r="F117" s="237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6"/>
      <c r="AX117" s="236"/>
      <c r="AY117" s="236"/>
      <c r="AZ117" s="236"/>
      <c r="BA117" s="236"/>
      <c r="BB117" s="236"/>
      <c r="BC117" s="236"/>
      <c r="BD117" s="236"/>
      <c r="BE117" s="236"/>
      <c r="BF117" s="236"/>
      <c r="BG117" s="236"/>
      <c r="BH117" s="236"/>
      <c r="BI117" s="236"/>
      <c r="BJ117" s="236"/>
      <c r="BK117" s="236"/>
      <c r="BL117" s="236"/>
      <c r="BM117" s="236"/>
      <c r="BN117" s="236"/>
      <c r="BO117" s="236"/>
      <c r="BP117" s="236"/>
    </row>
    <row r="118" spans="1:68" ht="12.75" customHeight="1" x14ac:dyDescent="0.15">
      <c r="A118" s="236"/>
      <c r="B118" s="236"/>
      <c r="C118" s="236"/>
      <c r="D118" s="236"/>
      <c r="E118" s="236"/>
      <c r="F118" s="237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36"/>
      <c r="AY118" s="236"/>
      <c r="AZ118" s="236"/>
      <c r="BA118" s="236"/>
      <c r="BB118" s="236"/>
      <c r="BC118" s="236"/>
      <c r="BD118" s="236"/>
      <c r="BE118" s="236"/>
      <c r="BF118" s="236"/>
      <c r="BG118" s="236"/>
      <c r="BH118" s="236"/>
      <c r="BI118" s="236"/>
      <c r="BJ118" s="236"/>
      <c r="BK118" s="236"/>
      <c r="BL118" s="236"/>
      <c r="BM118" s="236"/>
      <c r="BN118" s="236"/>
      <c r="BO118" s="236"/>
      <c r="BP118" s="236"/>
    </row>
    <row r="119" spans="1:68" ht="12.75" customHeight="1" x14ac:dyDescent="0.15">
      <c r="A119" s="236"/>
      <c r="B119" s="236"/>
      <c r="C119" s="236"/>
      <c r="D119" s="236"/>
      <c r="E119" s="236"/>
      <c r="F119" s="237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6"/>
      <c r="AX119" s="236"/>
      <c r="AY119" s="236"/>
      <c r="AZ119" s="236"/>
      <c r="BA119" s="236"/>
      <c r="BB119" s="236"/>
      <c r="BC119" s="236"/>
      <c r="BD119" s="236"/>
      <c r="BE119" s="236"/>
      <c r="BF119" s="236"/>
      <c r="BG119" s="236"/>
      <c r="BH119" s="236"/>
      <c r="BI119" s="236"/>
      <c r="BJ119" s="236"/>
      <c r="BK119" s="236"/>
      <c r="BL119" s="236"/>
      <c r="BM119" s="236"/>
      <c r="BN119" s="236"/>
      <c r="BO119" s="236"/>
      <c r="BP119" s="236"/>
    </row>
    <row r="120" spans="1:68" ht="12.75" customHeight="1" x14ac:dyDescent="0.15">
      <c r="A120" s="236"/>
      <c r="B120" s="236"/>
      <c r="C120" s="236"/>
      <c r="D120" s="236"/>
      <c r="E120" s="236"/>
      <c r="F120" s="237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6"/>
      <c r="AX120" s="236"/>
      <c r="AY120" s="236"/>
      <c r="AZ120" s="236"/>
      <c r="BA120" s="236"/>
      <c r="BB120" s="236"/>
      <c r="BC120" s="236"/>
      <c r="BD120" s="236"/>
      <c r="BE120" s="236"/>
      <c r="BF120" s="236"/>
      <c r="BG120" s="236"/>
      <c r="BH120" s="236"/>
      <c r="BI120" s="236"/>
      <c r="BJ120" s="236"/>
      <c r="BK120" s="236"/>
      <c r="BL120" s="236"/>
      <c r="BM120" s="236"/>
      <c r="BN120" s="236"/>
      <c r="BO120" s="236"/>
      <c r="BP120" s="236"/>
    </row>
    <row r="121" spans="1:68" ht="12.75" customHeight="1" x14ac:dyDescent="0.15">
      <c r="A121" s="236"/>
      <c r="B121" s="236"/>
      <c r="C121" s="236"/>
      <c r="D121" s="236"/>
      <c r="E121" s="236"/>
      <c r="F121" s="237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6"/>
      <c r="AX121" s="236"/>
      <c r="AY121" s="236"/>
      <c r="AZ121" s="236"/>
      <c r="BA121" s="236"/>
      <c r="BB121" s="236"/>
      <c r="BC121" s="236"/>
      <c r="BD121" s="236"/>
      <c r="BE121" s="236"/>
      <c r="BF121" s="236"/>
      <c r="BG121" s="236"/>
      <c r="BH121" s="236"/>
      <c r="BI121" s="236"/>
      <c r="BJ121" s="236"/>
      <c r="BK121" s="236"/>
      <c r="BL121" s="236"/>
      <c r="BM121" s="236"/>
      <c r="BN121" s="236"/>
      <c r="BO121" s="236"/>
      <c r="BP121" s="236"/>
    </row>
    <row r="122" spans="1:68" ht="12.75" customHeight="1" x14ac:dyDescent="0.15">
      <c r="A122" s="236"/>
      <c r="B122" s="236"/>
      <c r="C122" s="236"/>
      <c r="D122" s="236"/>
      <c r="E122" s="236"/>
      <c r="F122" s="237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  <c r="AO122" s="236"/>
      <c r="AP122" s="236"/>
      <c r="AQ122" s="236"/>
      <c r="AR122" s="236"/>
      <c r="AS122" s="236"/>
      <c r="AT122" s="236"/>
      <c r="AU122" s="236"/>
      <c r="AV122" s="236"/>
      <c r="AW122" s="236"/>
      <c r="AX122" s="236"/>
      <c r="AY122" s="236"/>
      <c r="AZ122" s="236"/>
      <c r="BA122" s="236"/>
      <c r="BB122" s="236"/>
      <c r="BC122" s="236"/>
      <c r="BD122" s="236"/>
      <c r="BE122" s="236"/>
      <c r="BF122" s="236"/>
      <c r="BG122" s="236"/>
      <c r="BH122" s="236"/>
      <c r="BI122" s="236"/>
      <c r="BJ122" s="236"/>
      <c r="BK122" s="236"/>
      <c r="BL122" s="236"/>
      <c r="BM122" s="236"/>
      <c r="BN122" s="236"/>
      <c r="BO122" s="236"/>
      <c r="BP122" s="236"/>
    </row>
    <row r="123" spans="1:68" ht="12.75" customHeight="1" x14ac:dyDescent="0.15">
      <c r="A123" s="236"/>
      <c r="B123" s="236"/>
      <c r="C123" s="236"/>
      <c r="D123" s="236"/>
      <c r="E123" s="236"/>
      <c r="F123" s="237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  <c r="BD123" s="236"/>
      <c r="BE123" s="236"/>
      <c r="BF123" s="236"/>
      <c r="BG123" s="236"/>
      <c r="BH123" s="236"/>
      <c r="BI123" s="236"/>
      <c r="BJ123" s="236"/>
      <c r="BK123" s="236"/>
      <c r="BL123" s="236"/>
      <c r="BM123" s="236"/>
      <c r="BN123" s="236"/>
      <c r="BO123" s="236"/>
      <c r="BP123" s="236"/>
    </row>
    <row r="124" spans="1:68" ht="12.75" customHeight="1" x14ac:dyDescent="0.15">
      <c r="A124" s="236"/>
      <c r="B124" s="236"/>
      <c r="C124" s="236"/>
      <c r="D124" s="236"/>
      <c r="E124" s="236"/>
      <c r="F124" s="237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  <c r="BD124" s="236"/>
      <c r="BE124" s="236"/>
      <c r="BF124" s="236"/>
      <c r="BG124" s="236"/>
      <c r="BH124" s="236"/>
      <c r="BI124" s="236"/>
      <c r="BJ124" s="236"/>
      <c r="BK124" s="236"/>
      <c r="BL124" s="236"/>
      <c r="BM124" s="236"/>
      <c r="BN124" s="236"/>
      <c r="BO124" s="236"/>
      <c r="BP124" s="236"/>
    </row>
    <row r="125" spans="1:68" ht="12.75" customHeight="1" x14ac:dyDescent="0.15">
      <c r="A125" s="236"/>
      <c r="B125" s="236"/>
      <c r="C125" s="236"/>
      <c r="D125" s="236"/>
      <c r="E125" s="236"/>
      <c r="F125" s="237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6"/>
      <c r="BH125" s="236"/>
      <c r="BI125" s="236"/>
      <c r="BJ125" s="236"/>
      <c r="BK125" s="236"/>
      <c r="BL125" s="236"/>
      <c r="BM125" s="236"/>
      <c r="BN125" s="236"/>
      <c r="BO125" s="236"/>
      <c r="BP125" s="236"/>
    </row>
    <row r="126" spans="1:68" ht="12.75" customHeight="1" x14ac:dyDescent="0.15">
      <c r="A126" s="236"/>
      <c r="B126" s="236"/>
      <c r="C126" s="236"/>
      <c r="D126" s="236"/>
      <c r="E126" s="236"/>
      <c r="F126" s="237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</row>
    <row r="127" spans="1:68" ht="12.75" customHeight="1" x14ac:dyDescent="0.15">
      <c r="A127" s="236"/>
      <c r="B127" s="236"/>
      <c r="C127" s="236"/>
      <c r="D127" s="236"/>
      <c r="E127" s="236"/>
      <c r="F127" s="237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</row>
    <row r="128" spans="1:68" ht="12.75" customHeight="1" x14ac:dyDescent="0.15">
      <c r="A128" s="236"/>
      <c r="B128" s="236"/>
      <c r="C128" s="236"/>
      <c r="D128" s="236"/>
      <c r="E128" s="236"/>
      <c r="F128" s="237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BG128" s="236"/>
      <c r="BH128" s="236"/>
      <c r="BI128" s="236"/>
      <c r="BJ128" s="236"/>
      <c r="BK128" s="236"/>
      <c r="BL128" s="236"/>
      <c r="BM128" s="236"/>
      <c r="BN128" s="236"/>
      <c r="BO128" s="236"/>
      <c r="BP128" s="236"/>
    </row>
    <row r="129" spans="1:68" ht="12.75" customHeight="1" x14ac:dyDescent="0.15">
      <c r="A129" s="236"/>
      <c r="B129" s="236"/>
      <c r="C129" s="236"/>
      <c r="D129" s="236"/>
      <c r="E129" s="236"/>
      <c r="F129" s="237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BG129" s="236"/>
      <c r="BH129" s="236"/>
      <c r="BI129" s="236"/>
      <c r="BJ129" s="236"/>
      <c r="BK129" s="236"/>
      <c r="BL129" s="236"/>
      <c r="BM129" s="236"/>
      <c r="BN129" s="236"/>
      <c r="BO129" s="236"/>
      <c r="BP129" s="236"/>
    </row>
    <row r="130" spans="1:68" ht="12.75" customHeight="1" x14ac:dyDescent="0.15">
      <c r="A130" s="236"/>
      <c r="B130" s="236"/>
      <c r="C130" s="236"/>
      <c r="D130" s="236"/>
      <c r="E130" s="236"/>
      <c r="F130" s="237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  <c r="BD130" s="236"/>
      <c r="BE130" s="236"/>
      <c r="BF130" s="236"/>
      <c r="BG130" s="236"/>
      <c r="BH130" s="236"/>
      <c r="BI130" s="236"/>
      <c r="BJ130" s="236"/>
      <c r="BK130" s="236"/>
      <c r="BL130" s="236"/>
      <c r="BM130" s="236"/>
      <c r="BN130" s="236"/>
      <c r="BO130" s="236"/>
      <c r="BP130" s="236"/>
    </row>
    <row r="131" spans="1:68" ht="12.75" customHeight="1" x14ac:dyDescent="0.15">
      <c r="A131" s="236"/>
      <c r="B131" s="236"/>
      <c r="C131" s="236"/>
      <c r="D131" s="236"/>
      <c r="E131" s="236"/>
      <c r="F131" s="237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  <c r="BD131" s="236"/>
      <c r="BE131" s="236"/>
      <c r="BF131" s="236"/>
      <c r="BG131" s="236"/>
      <c r="BH131" s="236"/>
      <c r="BI131" s="236"/>
      <c r="BJ131" s="236"/>
      <c r="BK131" s="236"/>
      <c r="BL131" s="236"/>
      <c r="BM131" s="236"/>
      <c r="BN131" s="236"/>
      <c r="BO131" s="236"/>
      <c r="BP131" s="236"/>
    </row>
    <row r="132" spans="1:68" ht="12.75" customHeight="1" x14ac:dyDescent="0.15">
      <c r="A132" s="236"/>
      <c r="B132" s="236"/>
      <c r="C132" s="236"/>
      <c r="D132" s="236"/>
      <c r="E132" s="236"/>
      <c r="F132" s="237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236"/>
      <c r="AX132" s="236"/>
      <c r="AY132" s="236"/>
      <c r="AZ132" s="236"/>
      <c r="BA132" s="236"/>
      <c r="BB132" s="236"/>
      <c r="BC132" s="236"/>
      <c r="BD132" s="236"/>
      <c r="BE132" s="236"/>
      <c r="BF132" s="236"/>
      <c r="BG132" s="236"/>
      <c r="BH132" s="236"/>
      <c r="BI132" s="236"/>
      <c r="BJ132" s="236"/>
      <c r="BK132" s="236"/>
      <c r="BL132" s="236"/>
      <c r="BM132" s="236"/>
      <c r="BN132" s="236"/>
      <c r="BO132" s="236"/>
      <c r="BP132" s="236"/>
    </row>
    <row r="133" spans="1:68" ht="12.75" customHeight="1" x14ac:dyDescent="0.15">
      <c r="A133" s="236"/>
      <c r="B133" s="236"/>
      <c r="C133" s="236"/>
      <c r="D133" s="236"/>
      <c r="E133" s="236"/>
      <c r="F133" s="237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  <c r="BD133" s="236"/>
      <c r="BE133" s="236"/>
      <c r="BF133" s="236"/>
      <c r="BG133" s="236"/>
      <c r="BH133" s="236"/>
      <c r="BI133" s="236"/>
      <c r="BJ133" s="236"/>
      <c r="BK133" s="236"/>
      <c r="BL133" s="236"/>
      <c r="BM133" s="236"/>
      <c r="BN133" s="236"/>
      <c r="BO133" s="236"/>
      <c r="BP133" s="236"/>
    </row>
    <row r="134" spans="1:68" ht="12.75" customHeight="1" x14ac:dyDescent="0.15">
      <c r="A134" s="236"/>
      <c r="B134" s="236"/>
      <c r="C134" s="236"/>
      <c r="D134" s="236"/>
      <c r="E134" s="236"/>
      <c r="F134" s="237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  <c r="BD134" s="236"/>
      <c r="BE134" s="236"/>
      <c r="BF134" s="236"/>
      <c r="BG134" s="236"/>
      <c r="BH134" s="236"/>
      <c r="BI134" s="236"/>
      <c r="BJ134" s="236"/>
      <c r="BK134" s="236"/>
      <c r="BL134" s="236"/>
      <c r="BM134" s="236"/>
      <c r="BN134" s="236"/>
      <c r="BO134" s="236"/>
      <c r="BP134" s="236"/>
    </row>
    <row r="135" spans="1:68" ht="12.75" customHeight="1" x14ac:dyDescent="0.15">
      <c r="A135" s="236"/>
      <c r="B135" s="236"/>
      <c r="C135" s="236"/>
      <c r="D135" s="236"/>
      <c r="E135" s="236"/>
      <c r="F135" s="237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236"/>
      <c r="AX135" s="236"/>
      <c r="AY135" s="236"/>
      <c r="AZ135" s="236"/>
      <c r="BA135" s="236"/>
      <c r="BB135" s="236"/>
      <c r="BC135" s="236"/>
      <c r="BD135" s="236"/>
      <c r="BE135" s="236"/>
      <c r="BF135" s="236"/>
      <c r="BG135" s="236"/>
      <c r="BH135" s="236"/>
      <c r="BI135" s="236"/>
      <c r="BJ135" s="236"/>
      <c r="BK135" s="236"/>
      <c r="BL135" s="236"/>
      <c r="BM135" s="236"/>
      <c r="BN135" s="236"/>
      <c r="BO135" s="236"/>
      <c r="BP135" s="236"/>
    </row>
    <row r="136" spans="1:68" ht="12.75" customHeight="1" x14ac:dyDescent="0.15">
      <c r="A136" s="236"/>
      <c r="B136" s="236"/>
      <c r="C136" s="236"/>
      <c r="D136" s="236"/>
      <c r="E136" s="236"/>
      <c r="F136" s="237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236"/>
      <c r="AX136" s="236"/>
      <c r="AY136" s="236"/>
      <c r="AZ136" s="236"/>
      <c r="BA136" s="236"/>
      <c r="BB136" s="236"/>
      <c r="BC136" s="236"/>
      <c r="BD136" s="236"/>
      <c r="BE136" s="236"/>
      <c r="BF136" s="236"/>
      <c r="BG136" s="236"/>
      <c r="BH136" s="236"/>
      <c r="BI136" s="236"/>
      <c r="BJ136" s="236"/>
      <c r="BK136" s="236"/>
      <c r="BL136" s="236"/>
      <c r="BM136" s="236"/>
      <c r="BN136" s="236"/>
      <c r="BO136" s="236"/>
      <c r="BP136" s="236"/>
    </row>
    <row r="137" spans="1:68" ht="12.75" customHeight="1" x14ac:dyDescent="0.15">
      <c r="A137" s="236"/>
      <c r="B137" s="236"/>
      <c r="C137" s="236"/>
      <c r="D137" s="236"/>
      <c r="E137" s="236"/>
      <c r="F137" s="237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236"/>
      <c r="AX137" s="236"/>
      <c r="AY137" s="236"/>
      <c r="AZ137" s="236"/>
      <c r="BA137" s="236"/>
      <c r="BB137" s="236"/>
      <c r="BC137" s="236"/>
      <c r="BD137" s="236"/>
      <c r="BE137" s="236"/>
      <c r="BF137" s="236"/>
      <c r="BG137" s="236"/>
      <c r="BH137" s="236"/>
      <c r="BI137" s="236"/>
      <c r="BJ137" s="236"/>
      <c r="BK137" s="236"/>
      <c r="BL137" s="236"/>
      <c r="BM137" s="236"/>
      <c r="BN137" s="236"/>
      <c r="BO137" s="236"/>
      <c r="BP137" s="236"/>
    </row>
    <row r="138" spans="1:68" ht="12.75" customHeight="1" x14ac:dyDescent="0.15">
      <c r="A138" s="236"/>
      <c r="B138" s="236"/>
      <c r="C138" s="236"/>
      <c r="D138" s="236"/>
      <c r="E138" s="236"/>
      <c r="F138" s="237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236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236"/>
      <c r="AX138" s="236"/>
      <c r="AY138" s="236"/>
      <c r="AZ138" s="236"/>
      <c r="BA138" s="236"/>
      <c r="BB138" s="236"/>
      <c r="BC138" s="236"/>
      <c r="BD138" s="236"/>
      <c r="BE138" s="236"/>
      <c r="BF138" s="236"/>
      <c r="BG138" s="236"/>
      <c r="BH138" s="236"/>
      <c r="BI138" s="236"/>
      <c r="BJ138" s="236"/>
      <c r="BK138" s="236"/>
      <c r="BL138" s="236"/>
      <c r="BM138" s="236"/>
      <c r="BN138" s="236"/>
      <c r="BO138" s="236"/>
      <c r="BP138" s="236"/>
    </row>
    <row r="139" spans="1:68" ht="12.75" customHeight="1" x14ac:dyDescent="0.15">
      <c r="A139" s="236"/>
      <c r="B139" s="236"/>
      <c r="C139" s="236"/>
      <c r="D139" s="236"/>
      <c r="E139" s="236"/>
      <c r="F139" s="237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236"/>
      <c r="AX139" s="236"/>
      <c r="AY139" s="236"/>
      <c r="AZ139" s="236"/>
      <c r="BA139" s="236"/>
      <c r="BB139" s="236"/>
      <c r="BC139" s="236"/>
      <c r="BD139" s="236"/>
      <c r="BE139" s="236"/>
      <c r="BF139" s="236"/>
      <c r="BG139" s="236"/>
      <c r="BH139" s="236"/>
      <c r="BI139" s="236"/>
      <c r="BJ139" s="236"/>
      <c r="BK139" s="236"/>
      <c r="BL139" s="236"/>
      <c r="BM139" s="236"/>
      <c r="BN139" s="236"/>
      <c r="BO139" s="236"/>
      <c r="BP139" s="236"/>
    </row>
    <row r="140" spans="1:68" ht="12.75" customHeight="1" x14ac:dyDescent="0.15">
      <c r="A140" s="236"/>
      <c r="B140" s="236"/>
      <c r="C140" s="236"/>
      <c r="D140" s="236"/>
      <c r="E140" s="236"/>
      <c r="F140" s="237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36"/>
      <c r="AY140" s="236"/>
      <c r="AZ140" s="236"/>
      <c r="BA140" s="236"/>
      <c r="BB140" s="236"/>
      <c r="BC140" s="236"/>
      <c r="BD140" s="236"/>
      <c r="BE140" s="236"/>
      <c r="BF140" s="236"/>
      <c r="BG140" s="236"/>
      <c r="BH140" s="236"/>
      <c r="BI140" s="236"/>
      <c r="BJ140" s="236"/>
      <c r="BK140" s="236"/>
      <c r="BL140" s="236"/>
      <c r="BM140" s="236"/>
      <c r="BN140" s="236"/>
      <c r="BO140" s="236"/>
      <c r="BP140" s="236"/>
    </row>
    <row r="141" spans="1:68" ht="12.75" customHeight="1" x14ac:dyDescent="0.15">
      <c r="A141" s="236"/>
      <c r="B141" s="236"/>
      <c r="C141" s="236"/>
      <c r="D141" s="236"/>
      <c r="E141" s="236"/>
      <c r="F141" s="237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236"/>
      <c r="AX141" s="236"/>
      <c r="AY141" s="236"/>
      <c r="AZ141" s="236"/>
      <c r="BA141" s="236"/>
      <c r="BB141" s="236"/>
      <c r="BC141" s="236"/>
      <c r="BD141" s="236"/>
      <c r="BE141" s="236"/>
      <c r="BF141" s="236"/>
      <c r="BG141" s="236"/>
      <c r="BH141" s="236"/>
      <c r="BI141" s="236"/>
      <c r="BJ141" s="236"/>
      <c r="BK141" s="236"/>
      <c r="BL141" s="236"/>
      <c r="BM141" s="236"/>
      <c r="BN141" s="236"/>
      <c r="BO141" s="236"/>
      <c r="BP141" s="236"/>
    </row>
    <row r="142" spans="1:68" ht="12.75" customHeight="1" x14ac:dyDescent="0.15">
      <c r="A142" s="236"/>
      <c r="B142" s="236"/>
      <c r="C142" s="236"/>
      <c r="D142" s="236"/>
      <c r="E142" s="236"/>
      <c r="F142" s="237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236"/>
      <c r="AX142" s="236"/>
      <c r="AY142" s="236"/>
      <c r="AZ142" s="236"/>
      <c r="BA142" s="236"/>
      <c r="BB142" s="236"/>
      <c r="BC142" s="236"/>
      <c r="BD142" s="236"/>
      <c r="BE142" s="236"/>
      <c r="BF142" s="236"/>
      <c r="BG142" s="236"/>
      <c r="BH142" s="236"/>
      <c r="BI142" s="236"/>
      <c r="BJ142" s="236"/>
      <c r="BK142" s="236"/>
      <c r="BL142" s="236"/>
      <c r="BM142" s="236"/>
      <c r="BN142" s="236"/>
      <c r="BO142" s="236"/>
      <c r="BP142" s="236"/>
    </row>
    <row r="143" spans="1:68" ht="12.75" customHeight="1" x14ac:dyDescent="0.15">
      <c r="A143" s="236"/>
      <c r="B143" s="236"/>
      <c r="C143" s="236"/>
      <c r="D143" s="236"/>
      <c r="E143" s="236"/>
      <c r="F143" s="237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36"/>
      <c r="AL143" s="236"/>
      <c r="AM143" s="236"/>
      <c r="AN143" s="236"/>
      <c r="AO143" s="236"/>
      <c r="AP143" s="236"/>
      <c r="AQ143" s="236"/>
      <c r="AR143" s="236"/>
      <c r="AS143" s="236"/>
      <c r="AT143" s="236"/>
      <c r="AU143" s="236"/>
      <c r="AV143" s="236"/>
      <c r="AW143" s="236"/>
      <c r="AX143" s="236"/>
      <c r="AY143" s="236"/>
      <c r="AZ143" s="236"/>
      <c r="BA143" s="236"/>
      <c r="BB143" s="236"/>
      <c r="BC143" s="236"/>
      <c r="BD143" s="236"/>
      <c r="BE143" s="236"/>
      <c r="BF143" s="236"/>
      <c r="BG143" s="236"/>
      <c r="BH143" s="236"/>
      <c r="BI143" s="236"/>
      <c r="BJ143" s="236"/>
      <c r="BK143" s="236"/>
      <c r="BL143" s="236"/>
      <c r="BM143" s="236"/>
      <c r="BN143" s="236"/>
      <c r="BO143" s="236"/>
      <c r="BP143" s="236"/>
    </row>
    <row r="144" spans="1:68" ht="12.75" customHeight="1" x14ac:dyDescent="0.15">
      <c r="A144" s="236"/>
      <c r="B144" s="236"/>
      <c r="C144" s="236"/>
      <c r="D144" s="236"/>
      <c r="E144" s="236"/>
      <c r="F144" s="237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  <c r="AJ144" s="236"/>
      <c r="AK144" s="236"/>
      <c r="AL144" s="236"/>
      <c r="AM144" s="236"/>
      <c r="AN144" s="236"/>
      <c r="AO144" s="236"/>
      <c r="AP144" s="236"/>
      <c r="AQ144" s="236"/>
      <c r="AR144" s="236"/>
      <c r="AS144" s="236"/>
      <c r="AT144" s="236"/>
      <c r="AU144" s="236"/>
      <c r="AV144" s="236"/>
      <c r="AW144" s="236"/>
      <c r="AX144" s="236"/>
      <c r="AY144" s="236"/>
      <c r="AZ144" s="236"/>
      <c r="BA144" s="236"/>
      <c r="BB144" s="236"/>
      <c r="BC144" s="236"/>
      <c r="BD144" s="236"/>
      <c r="BE144" s="236"/>
      <c r="BF144" s="236"/>
      <c r="BG144" s="236"/>
      <c r="BH144" s="236"/>
      <c r="BI144" s="236"/>
      <c r="BJ144" s="236"/>
      <c r="BK144" s="236"/>
      <c r="BL144" s="236"/>
      <c r="BM144" s="236"/>
      <c r="BN144" s="236"/>
      <c r="BO144" s="236"/>
      <c r="BP144" s="236"/>
    </row>
    <row r="145" spans="1:68" ht="12.75" customHeight="1" x14ac:dyDescent="0.15">
      <c r="A145" s="236"/>
      <c r="B145" s="236"/>
      <c r="C145" s="236"/>
      <c r="D145" s="236"/>
      <c r="E145" s="236"/>
      <c r="F145" s="237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36"/>
      <c r="AV145" s="236"/>
      <c r="AW145" s="236"/>
      <c r="AX145" s="236"/>
      <c r="AY145" s="236"/>
      <c r="AZ145" s="236"/>
      <c r="BA145" s="236"/>
      <c r="BB145" s="236"/>
      <c r="BC145" s="236"/>
      <c r="BD145" s="236"/>
      <c r="BE145" s="236"/>
      <c r="BF145" s="236"/>
      <c r="BG145" s="236"/>
      <c r="BH145" s="236"/>
      <c r="BI145" s="236"/>
      <c r="BJ145" s="236"/>
      <c r="BK145" s="236"/>
      <c r="BL145" s="236"/>
      <c r="BM145" s="236"/>
      <c r="BN145" s="236"/>
      <c r="BO145" s="236"/>
      <c r="BP145" s="236"/>
    </row>
    <row r="146" spans="1:68" ht="12.75" customHeight="1" x14ac:dyDescent="0.15">
      <c r="A146" s="236"/>
      <c r="B146" s="236"/>
      <c r="C146" s="236"/>
      <c r="D146" s="236"/>
      <c r="E146" s="236"/>
      <c r="F146" s="237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236"/>
      <c r="AQ146" s="236"/>
      <c r="AR146" s="236"/>
      <c r="AS146" s="236"/>
      <c r="AT146" s="236"/>
      <c r="AU146" s="236"/>
      <c r="AV146" s="236"/>
      <c r="AW146" s="236"/>
      <c r="AX146" s="236"/>
      <c r="AY146" s="236"/>
      <c r="AZ146" s="236"/>
      <c r="BA146" s="236"/>
      <c r="BB146" s="236"/>
      <c r="BC146" s="236"/>
      <c r="BD146" s="236"/>
      <c r="BE146" s="236"/>
      <c r="BF146" s="236"/>
      <c r="BG146" s="236"/>
      <c r="BH146" s="236"/>
      <c r="BI146" s="236"/>
      <c r="BJ146" s="236"/>
      <c r="BK146" s="236"/>
      <c r="BL146" s="236"/>
      <c r="BM146" s="236"/>
      <c r="BN146" s="236"/>
      <c r="BO146" s="236"/>
      <c r="BP146" s="236"/>
    </row>
    <row r="147" spans="1:68" ht="12.75" customHeight="1" x14ac:dyDescent="0.15">
      <c r="A147" s="236"/>
      <c r="B147" s="236"/>
      <c r="C147" s="236"/>
      <c r="D147" s="236"/>
      <c r="E147" s="236"/>
      <c r="F147" s="237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  <c r="AJ147" s="236"/>
      <c r="AK147" s="236"/>
      <c r="AL147" s="236"/>
      <c r="AM147" s="236"/>
      <c r="AN147" s="236"/>
      <c r="AO147" s="236"/>
      <c r="AP147" s="236"/>
      <c r="AQ147" s="236"/>
      <c r="AR147" s="236"/>
      <c r="AS147" s="236"/>
      <c r="AT147" s="236"/>
      <c r="AU147" s="236"/>
      <c r="AV147" s="236"/>
      <c r="AW147" s="236"/>
      <c r="AX147" s="236"/>
      <c r="AY147" s="236"/>
      <c r="AZ147" s="236"/>
      <c r="BA147" s="236"/>
      <c r="BB147" s="236"/>
      <c r="BC147" s="236"/>
      <c r="BD147" s="236"/>
      <c r="BE147" s="236"/>
      <c r="BF147" s="236"/>
      <c r="BG147" s="236"/>
      <c r="BH147" s="236"/>
      <c r="BI147" s="236"/>
      <c r="BJ147" s="236"/>
      <c r="BK147" s="236"/>
      <c r="BL147" s="236"/>
      <c r="BM147" s="236"/>
      <c r="BN147" s="236"/>
      <c r="BO147" s="236"/>
      <c r="BP147" s="236"/>
    </row>
    <row r="148" spans="1:68" ht="12.75" customHeight="1" x14ac:dyDescent="0.15">
      <c r="A148" s="236"/>
      <c r="B148" s="236"/>
      <c r="C148" s="236"/>
      <c r="D148" s="236"/>
      <c r="E148" s="236"/>
      <c r="F148" s="237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  <c r="AK148" s="236"/>
      <c r="AL148" s="236"/>
      <c r="AM148" s="236"/>
      <c r="AN148" s="236"/>
      <c r="AO148" s="236"/>
      <c r="AP148" s="236"/>
      <c r="AQ148" s="236"/>
      <c r="AR148" s="236"/>
      <c r="AS148" s="236"/>
      <c r="AT148" s="236"/>
      <c r="AU148" s="236"/>
      <c r="AV148" s="236"/>
      <c r="AW148" s="236"/>
      <c r="AX148" s="236"/>
      <c r="AY148" s="236"/>
      <c r="AZ148" s="236"/>
      <c r="BA148" s="236"/>
      <c r="BB148" s="236"/>
      <c r="BC148" s="236"/>
      <c r="BD148" s="236"/>
      <c r="BE148" s="236"/>
      <c r="BF148" s="236"/>
      <c r="BG148" s="236"/>
      <c r="BH148" s="236"/>
      <c r="BI148" s="236"/>
      <c r="BJ148" s="236"/>
      <c r="BK148" s="236"/>
      <c r="BL148" s="236"/>
      <c r="BM148" s="236"/>
      <c r="BN148" s="236"/>
      <c r="BO148" s="236"/>
      <c r="BP148" s="236"/>
    </row>
    <row r="149" spans="1:68" ht="12.75" customHeight="1" x14ac:dyDescent="0.15">
      <c r="A149" s="236"/>
      <c r="B149" s="236"/>
      <c r="C149" s="236"/>
      <c r="D149" s="236"/>
      <c r="E149" s="236"/>
      <c r="F149" s="237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  <c r="AK149" s="236"/>
      <c r="AL149" s="236"/>
      <c r="AM149" s="236"/>
      <c r="AN149" s="236"/>
      <c r="AO149" s="236"/>
      <c r="AP149" s="236"/>
      <c r="AQ149" s="236"/>
      <c r="AR149" s="236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  <c r="BD149" s="236"/>
      <c r="BE149" s="236"/>
      <c r="BF149" s="236"/>
      <c r="BG149" s="236"/>
      <c r="BH149" s="236"/>
      <c r="BI149" s="236"/>
      <c r="BJ149" s="236"/>
      <c r="BK149" s="236"/>
      <c r="BL149" s="236"/>
      <c r="BM149" s="236"/>
      <c r="BN149" s="236"/>
      <c r="BO149" s="236"/>
      <c r="BP149" s="236"/>
    </row>
    <row r="150" spans="1:68" ht="12.75" customHeight="1" x14ac:dyDescent="0.15">
      <c r="A150" s="236"/>
      <c r="B150" s="236"/>
      <c r="C150" s="236"/>
      <c r="D150" s="236"/>
      <c r="E150" s="236"/>
      <c r="F150" s="237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  <c r="AJ150" s="236"/>
      <c r="AK150" s="236"/>
      <c r="AL150" s="236"/>
      <c r="AM150" s="236"/>
      <c r="AN150" s="236"/>
      <c r="AO150" s="236"/>
      <c r="AP150" s="236"/>
      <c r="AQ150" s="236"/>
      <c r="AR150" s="236"/>
      <c r="AS150" s="236"/>
      <c r="AT150" s="236"/>
      <c r="AU150" s="236"/>
      <c r="AV150" s="236"/>
      <c r="AW150" s="236"/>
      <c r="AX150" s="236"/>
      <c r="AY150" s="236"/>
      <c r="AZ150" s="236"/>
      <c r="BA150" s="236"/>
      <c r="BB150" s="236"/>
      <c r="BC150" s="236"/>
      <c r="BD150" s="236"/>
      <c r="BE150" s="236"/>
      <c r="BF150" s="236"/>
      <c r="BG150" s="236"/>
      <c r="BH150" s="236"/>
      <c r="BI150" s="236"/>
      <c r="BJ150" s="236"/>
      <c r="BK150" s="236"/>
      <c r="BL150" s="236"/>
      <c r="BM150" s="236"/>
      <c r="BN150" s="236"/>
      <c r="BO150" s="236"/>
      <c r="BP150" s="236"/>
    </row>
    <row r="151" spans="1:68" ht="12.75" customHeight="1" x14ac:dyDescent="0.15">
      <c r="A151" s="236"/>
      <c r="B151" s="236"/>
      <c r="C151" s="236"/>
      <c r="D151" s="236"/>
      <c r="E151" s="236"/>
      <c r="F151" s="237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  <c r="AJ151" s="236"/>
      <c r="AK151" s="236"/>
      <c r="AL151" s="236"/>
      <c r="AM151" s="236"/>
      <c r="AN151" s="236"/>
      <c r="AO151" s="236"/>
      <c r="AP151" s="236"/>
      <c r="AQ151" s="236"/>
      <c r="AR151" s="236"/>
      <c r="AS151" s="236"/>
      <c r="AT151" s="236"/>
      <c r="AU151" s="236"/>
      <c r="AV151" s="236"/>
      <c r="AW151" s="236"/>
      <c r="AX151" s="236"/>
      <c r="AY151" s="236"/>
      <c r="AZ151" s="236"/>
      <c r="BA151" s="236"/>
      <c r="BB151" s="236"/>
      <c r="BC151" s="236"/>
      <c r="BD151" s="236"/>
      <c r="BE151" s="236"/>
      <c r="BF151" s="236"/>
      <c r="BG151" s="236"/>
      <c r="BH151" s="236"/>
      <c r="BI151" s="236"/>
      <c r="BJ151" s="236"/>
      <c r="BK151" s="236"/>
      <c r="BL151" s="236"/>
      <c r="BM151" s="236"/>
      <c r="BN151" s="236"/>
      <c r="BO151" s="236"/>
      <c r="BP151" s="236"/>
    </row>
    <row r="152" spans="1:68" ht="12.75" customHeight="1" x14ac:dyDescent="0.15">
      <c r="A152" s="236"/>
      <c r="B152" s="236"/>
      <c r="C152" s="236"/>
      <c r="D152" s="236"/>
      <c r="E152" s="236"/>
      <c r="F152" s="237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  <c r="AK152" s="236"/>
      <c r="AL152" s="236"/>
      <c r="AM152" s="236"/>
      <c r="AN152" s="236"/>
      <c r="AO152" s="236"/>
      <c r="AP152" s="236"/>
      <c r="AQ152" s="236"/>
      <c r="AR152" s="236"/>
      <c r="AS152" s="236"/>
      <c r="AT152" s="236"/>
      <c r="AU152" s="236"/>
      <c r="AV152" s="236"/>
      <c r="AW152" s="236"/>
      <c r="AX152" s="236"/>
      <c r="AY152" s="236"/>
      <c r="AZ152" s="236"/>
      <c r="BA152" s="236"/>
      <c r="BB152" s="236"/>
      <c r="BC152" s="236"/>
      <c r="BD152" s="236"/>
      <c r="BE152" s="236"/>
      <c r="BF152" s="236"/>
      <c r="BG152" s="236"/>
      <c r="BH152" s="236"/>
      <c r="BI152" s="236"/>
      <c r="BJ152" s="236"/>
      <c r="BK152" s="236"/>
      <c r="BL152" s="236"/>
      <c r="BM152" s="236"/>
      <c r="BN152" s="236"/>
      <c r="BO152" s="236"/>
      <c r="BP152" s="236"/>
    </row>
    <row r="153" spans="1:68" ht="12.75" customHeight="1" x14ac:dyDescent="0.15">
      <c r="A153" s="236"/>
      <c r="B153" s="236"/>
      <c r="C153" s="236"/>
      <c r="D153" s="236"/>
      <c r="E153" s="236"/>
      <c r="F153" s="237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6"/>
      <c r="AN153" s="236"/>
      <c r="AO153" s="236"/>
      <c r="AP153" s="236"/>
      <c r="AQ153" s="236"/>
      <c r="AR153" s="236"/>
      <c r="AS153" s="236"/>
      <c r="AT153" s="236"/>
      <c r="AU153" s="236"/>
      <c r="AV153" s="236"/>
      <c r="AW153" s="236"/>
      <c r="AX153" s="236"/>
      <c r="AY153" s="236"/>
      <c r="AZ153" s="236"/>
      <c r="BA153" s="236"/>
      <c r="BB153" s="236"/>
      <c r="BC153" s="236"/>
      <c r="BD153" s="236"/>
      <c r="BE153" s="236"/>
      <c r="BF153" s="236"/>
      <c r="BG153" s="236"/>
      <c r="BH153" s="236"/>
      <c r="BI153" s="236"/>
      <c r="BJ153" s="236"/>
      <c r="BK153" s="236"/>
      <c r="BL153" s="236"/>
      <c r="BM153" s="236"/>
      <c r="BN153" s="236"/>
      <c r="BO153" s="236"/>
      <c r="BP153" s="236"/>
    </row>
    <row r="154" spans="1:68" ht="12.75" customHeight="1" x14ac:dyDescent="0.15">
      <c r="A154" s="236"/>
      <c r="B154" s="236"/>
      <c r="C154" s="236"/>
      <c r="D154" s="236"/>
      <c r="E154" s="236"/>
      <c r="F154" s="237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  <c r="AK154" s="236"/>
      <c r="AL154" s="236"/>
      <c r="AM154" s="236"/>
      <c r="AN154" s="236"/>
      <c r="AO154" s="236"/>
      <c r="AP154" s="236"/>
      <c r="AQ154" s="236"/>
      <c r="AR154" s="236"/>
      <c r="AS154" s="236"/>
      <c r="AT154" s="236"/>
      <c r="AU154" s="236"/>
      <c r="AV154" s="236"/>
      <c r="AW154" s="236"/>
      <c r="AX154" s="236"/>
      <c r="AY154" s="236"/>
      <c r="AZ154" s="236"/>
      <c r="BA154" s="236"/>
      <c r="BB154" s="236"/>
      <c r="BC154" s="236"/>
      <c r="BD154" s="236"/>
      <c r="BE154" s="236"/>
      <c r="BF154" s="236"/>
      <c r="BG154" s="236"/>
      <c r="BH154" s="236"/>
      <c r="BI154" s="236"/>
      <c r="BJ154" s="236"/>
      <c r="BK154" s="236"/>
      <c r="BL154" s="236"/>
      <c r="BM154" s="236"/>
      <c r="BN154" s="236"/>
      <c r="BO154" s="236"/>
      <c r="BP154" s="236"/>
    </row>
    <row r="155" spans="1:68" ht="12.75" customHeight="1" x14ac:dyDescent="0.15">
      <c r="A155" s="236"/>
      <c r="B155" s="236"/>
      <c r="C155" s="236"/>
      <c r="D155" s="236"/>
      <c r="E155" s="236"/>
      <c r="F155" s="237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  <c r="AK155" s="236"/>
      <c r="AL155" s="236"/>
      <c r="AM155" s="236"/>
      <c r="AN155" s="236"/>
      <c r="AO155" s="236"/>
      <c r="AP155" s="236"/>
      <c r="AQ155" s="236"/>
      <c r="AR155" s="236"/>
      <c r="AS155" s="236"/>
      <c r="AT155" s="236"/>
      <c r="AU155" s="236"/>
      <c r="AV155" s="236"/>
      <c r="AW155" s="236"/>
      <c r="AX155" s="236"/>
      <c r="AY155" s="236"/>
      <c r="AZ155" s="236"/>
      <c r="BA155" s="236"/>
      <c r="BB155" s="236"/>
      <c r="BC155" s="236"/>
      <c r="BD155" s="236"/>
      <c r="BE155" s="236"/>
      <c r="BF155" s="236"/>
      <c r="BG155" s="236"/>
      <c r="BH155" s="236"/>
      <c r="BI155" s="236"/>
      <c r="BJ155" s="236"/>
      <c r="BK155" s="236"/>
      <c r="BL155" s="236"/>
      <c r="BM155" s="236"/>
      <c r="BN155" s="236"/>
      <c r="BO155" s="236"/>
      <c r="BP155" s="236"/>
    </row>
    <row r="156" spans="1:68" ht="12.75" customHeight="1" x14ac:dyDescent="0.15">
      <c r="A156" s="236"/>
      <c r="B156" s="236"/>
      <c r="C156" s="236"/>
      <c r="D156" s="236"/>
      <c r="E156" s="236"/>
      <c r="F156" s="237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  <c r="AK156" s="236"/>
      <c r="AL156" s="236"/>
      <c r="AM156" s="236"/>
      <c r="AN156" s="236"/>
      <c r="AO156" s="236"/>
      <c r="AP156" s="236"/>
      <c r="AQ156" s="236"/>
      <c r="AR156" s="236"/>
      <c r="AS156" s="236"/>
      <c r="AT156" s="236"/>
      <c r="AU156" s="236"/>
      <c r="AV156" s="236"/>
      <c r="AW156" s="236"/>
      <c r="AX156" s="236"/>
      <c r="AY156" s="236"/>
      <c r="AZ156" s="236"/>
      <c r="BA156" s="236"/>
      <c r="BB156" s="236"/>
      <c r="BC156" s="236"/>
      <c r="BD156" s="236"/>
      <c r="BE156" s="236"/>
      <c r="BF156" s="236"/>
      <c r="BG156" s="236"/>
      <c r="BH156" s="236"/>
      <c r="BI156" s="236"/>
      <c r="BJ156" s="236"/>
      <c r="BK156" s="236"/>
      <c r="BL156" s="236"/>
      <c r="BM156" s="236"/>
      <c r="BN156" s="236"/>
      <c r="BO156" s="236"/>
      <c r="BP156" s="236"/>
    </row>
    <row r="157" spans="1:68" ht="12.75" customHeight="1" x14ac:dyDescent="0.15">
      <c r="A157" s="236"/>
      <c r="B157" s="236"/>
      <c r="C157" s="236"/>
      <c r="D157" s="236"/>
      <c r="E157" s="236"/>
      <c r="F157" s="237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236"/>
      <c r="AX157" s="236"/>
      <c r="AY157" s="236"/>
      <c r="AZ157" s="236"/>
      <c r="BA157" s="236"/>
      <c r="BB157" s="236"/>
      <c r="BC157" s="236"/>
      <c r="BD157" s="236"/>
      <c r="BE157" s="236"/>
      <c r="BF157" s="236"/>
      <c r="BG157" s="236"/>
      <c r="BH157" s="236"/>
      <c r="BI157" s="236"/>
      <c r="BJ157" s="236"/>
      <c r="BK157" s="236"/>
      <c r="BL157" s="236"/>
      <c r="BM157" s="236"/>
      <c r="BN157" s="236"/>
      <c r="BO157" s="236"/>
      <c r="BP157" s="236"/>
    </row>
    <row r="158" spans="1:68" ht="12.75" customHeight="1" x14ac:dyDescent="0.15">
      <c r="A158" s="236"/>
      <c r="B158" s="236"/>
      <c r="C158" s="236"/>
      <c r="D158" s="236"/>
      <c r="E158" s="236"/>
      <c r="F158" s="237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6"/>
      <c r="AN158" s="236"/>
      <c r="AO158" s="236"/>
      <c r="AP158" s="236"/>
      <c r="AQ158" s="236"/>
      <c r="AR158" s="236"/>
      <c r="AS158" s="236"/>
      <c r="AT158" s="236"/>
      <c r="AU158" s="236"/>
      <c r="AV158" s="236"/>
      <c r="AW158" s="236"/>
      <c r="AX158" s="236"/>
      <c r="AY158" s="236"/>
      <c r="AZ158" s="236"/>
      <c r="BA158" s="236"/>
      <c r="BB158" s="236"/>
      <c r="BC158" s="236"/>
      <c r="BD158" s="236"/>
      <c r="BE158" s="236"/>
      <c r="BF158" s="236"/>
      <c r="BG158" s="236"/>
      <c r="BH158" s="236"/>
      <c r="BI158" s="236"/>
      <c r="BJ158" s="236"/>
      <c r="BK158" s="236"/>
      <c r="BL158" s="236"/>
      <c r="BM158" s="236"/>
      <c r="BN158" s="236"/>
      <c r="BO158" s="236"/>
      <c r="BP158" s="236"/>
    </row>
    <row r="159" spans="1:68" ht="12.75" customHeight="1" x14ac:dyDescent="0.15">
      <c r="A159" s="236"/>
      <c r="B159" s="236"/>
      <c r="C159" s="236"/>
      <c r="D159" s="236"/>
      <c r="E159" s="236"/>
      <c r="F159" s="237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6"/>
      <c r="AN159" s="236"/>
      <c r="AO159" s="236"/>
      <c r="AP159" s="236"/>
      <c r="AQ159" s="236"/>
      <c r="AR159" s="236"/>
      <c r="AS159" s="236"/>
      <c r="AT159" s="236"/>
      <c r="AU159" s="236"/>
      <c r="AV159" s="236"/>
      <c r="AW159" s="236"/>
      <c r="AX159" s="236"/>
      <c r="AY159" s="236"/>
      <c r="AZ159" s="236"/>
      <c r="BA159" s="236"/>
      <c r="BB159" s="236"/>
      <c r="BC159" s="236"/>
      <c r="BD159" s="236"/>
      <c r="BE159" s="236"/>
      <c r="BF159" s="236"/>
      <c r="BG159" s="236"/>
      <c r="BH159" s="236"/>
      <c r="BI159" s="236"/>
      <c r="BJ159" s="236"/>
      <c r="BK159" s="236"/>
      <c r="BL159" s="236"/>
      <c r="BM159" s="236"/>
      <c r="BN159" s="236"/>
      <c r="BO159" s="236"/>
      <c r="BP159" s="236"/>
    </row>
    <row r="160" spans="1:68" ht="12.75" customHeight="1" x14ac:dyDescent="0.15">
      <c r="A160" s="236"/>
      <c r="B160" s="236"/>
      <c r="C160" s="236"/>
      <c r="D160" s="236"/>
      <c r="E160" s="236"/>
      <c r="F160" s="237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6"/>
      <c r="AN160" s="236"/>
      <c r="AO160" s="236"/>
      <c r="AP160" s="236"/>
      <c r="AQ160" s="236"/>
      <c r="AR160" s="236"/>
      <c r="AS160" s="236"/>
      <c r="AT160" s="236"/>
      <c r="AU160" s="236"/>
      <c r="AV160" s="236"/>
      <c r="AW160" s="236"/>
      <c r="AX160" s="236"/>
      <c r="AY160" s="236"/>
      <c r="AZ160" s="236"/>
      <c r="BA160" s="236"/>
      <c r="BB160" s="236"/>
      <c r="BC160" s="236"/>
      <c r="BD160" s="236"/>
      <c r="BE160" s="236"/>
      <c r="BF160" s="236"/>
      <c r="BG160" s="236"/>
      <c r="BH160" s="236"/>
      <c r="BI160" s="236"/>
      <c r="BJ160" s="236"/>
      <c r="BK160" s="236"/>
      <c r="BL160" s="236"/>
      <c r="BM160" s="236"/>
      <c r="BN160" s="236"/>
      <c r="BO160" s="236"/>
      <c r="BP160" s="236"/>
    </row>
    <row r="161" spans="1:68" ht="12.75" customHeight="1" x14ac:dyDescent="0.15">
      <c r="A161" s="236"/>
      <c r="B161" s="236"/>
      <c r="C161" s="236"/>
      <c r="D161" s="236"/>
      <c r="E161" s="236"/>
      <c r="F161" s="237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6"/>
      <c r="AZ161" s="236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</row>
    <row r="162" spans="1:68" ht="12.75" customHeight="1" x14ac:dyDescent="0.15">
      <c r="A162" s="236"/>
      <c r="B162" s="236"/>
      <c r="C162" s="236"/>
      <c r="D162" s="236"/>
      <c r="E162" s="236"/>
      <c r="F162" s="237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6"/>
      <c r="AN162" s="236"/>
      <c r="AO162" s="236"/>
      <c r="AP162" s="236"/>
      <c r="AQ162" s="236"/>
      <c r="AR162" s="236"/>
      <c r="AS162" s="236"/>
      <c r="AT162" s="236"/>
      <c r="AU162" s="236"/>
      <c r="AV162" s="236"/>
      <c r="AW162" s="236"/>
      <c r="AX162" s="236"/>
      <c r="AY162" s="236"/>
      <c r="AZ162" s="236"/>
      <c r="BA162" s="236"/>
      <c r="BB162" s="236"/>
      <c r="BC162" s="236"/>
      <c r="BD162" s="236"/>
      <c r="BE162" s="236"/>
      <c r="BF162" s="236"/>
      <c r="BG162" s="236"/>
      <c r="BH162" s="236"/>
      <c r="BI162" s="236"/>
      <c r="BJ162" s="236"/>
      <c r="BK162" s="236"/>
      <c r="BL162" s="236"/>
      <c r="BM162" s="236"/>
      <c r="BN162" s="236"/>
      <c r="BO162" s="236"/>
      <c r="BP162" s="236"/>
    </row>
    <row r="163" spans="1:68" ht="12.75" customHeight="1" x14ac:dyDescent="0.15">
      <c r="A163" s="236"/>
      <c r="B163" s="236"/>
      <c r="C163" s="236"/>
      <c r="D163" s="236"/>
      <c r="E163" s="236"/>
      <c r="F163" s="237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  <c r="AK163" s="236"/>
      <c r="AL163" s="236"/>
      <c r="AM163" s="236"/>
      <c r="AN163" s="236"/>
      <c r="AO163" s="236"/>
      <c r="AP163" s="236"/>
      <c r="AQ163" s="236"/>
      <c r="AR163" s="236"/>
      <c r="AS163" s="236"/>
      <c r="AT163" s="236"/>
      <c r="AU163" s="236"/>
      <c r="AV163" s="236"/>
      <c r="AW163" s="236"/>
      <c r="AX163" s="236"/>
      <c r="AY163" s="236"/>
      <c r="AZ163" s="236"/>
      <c r="BA163" s="236"/>
      <c r="BB163" s="236"/>
      <c r="BC163" s="236"/>
      <c r="BD163" s="236"/>
      <c r="BE163" s="236"/>
      <c r="BF163" s="236"/>
      <c r="BG163" s="236"/>
      <c r="BH163" s="236"/>
      <c r="BI163" s="236"/>
      <c r="BJ163" s="236"/>
      <c r="BK163" s="236"/>
      <c r="BL163" s="236"/>
      <c r="BM163" s="236"/>
      <c r="BN163" s="236"/>
      <c r="BO163" s="236"/>
      <c r="BP163" s="236"/>
    </row>
    <row r="164" spans="1:68" ht="12.75" customHeight="1" x14ac:dyDescent="0.15">
      <c r="A164" s="236"/>
      <c r="B164" s="236"/>
      <c r="C164" s="236"/>
      <c r="D164" s="236"/>
      <c r="E164" s="236"/>
      <c r="F164" s="237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  <c r="AK164" s="236"/>
      <c r="AL164" s="236"/>
      <c r="AM164" s="236"/>
      <c r="AN164" s="236"/>
      <c r="AO164" s="236"/>
      <c r="AP164" s="236"/>
      <c r="AQ164" s="236"/>
      <c r="AR164" s="236"/>
      <c r="AS164" s="236"/>
      <c r="AT164" s="236"/>
      <c r="AU164" s="236"/>
      <c r="AV164" s="236"/>
      <c r="AW164" s="236"/>
      <c r="AX164" s="236"/>
      <c r="AY164" s="236"/>
      <c r="AZ164" s="236"/>
      <c r="BA164" s="236"/>
      <c r="BB164" s="236"/>
      <c r="BC164" s="236"/>
      <c r="BD164" s="236"/>
      <c r="BE164" s="236"/>
      <c r="BF164" s="236"/>
      <c r="BG164" s="236"/>
      <c r="BH164" s="236"/>
      <c r="BI164" s="236"/>
      <c r="BJ164" s="236"/>
      <c r="BK164" s="236"/>
      <c r="BL164" s="236"/>
      <c r="BM164" s="236"/>
      <c r="BN164" s="236"/>
      <c r="BO164" s="236"/>
      <c r="BP164" s="236"/>
    </row>
    <row r="165" spans="1:68" ht="12.75" customHeight="1" x14ac:dyDescent="0.15">
      <c r="A165" s="236"/>
      <c r="B165" s="236"/>
      <c r="C165" s="236"/>
      <c r="D165" s="236"/>
      <c r="E165" s="236"/>
      <c r="F165" s="237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  <c r="AK165" s="236"/>
      <c r="AL165" s="236"/>
      <c r="AM165" s="236"/>
      <c r="AN165" s="236"/>
      <c r="AO165" s="236"/>
      <c r="AP165" s="236"/>
      <c r="AQ165" s="236"/>
      <c r="AR165" s="236"/>
      <c r="AS165" s="236"/>
      <c r="AT165" s="236"/>
      <c r="AU165" s="236"/>
      <c r="AV165" s="236"/>
      <c r="AW165" s="236"/>
      <c r="AX165" s="236"/>
      <c r="AY165" s="236"/>
      <c r="AZ165" s="236"/>
      <c r="BA165" s="236"/>
      <c r="BB165" s="236"/>
      <c r="BC165" s="236"/>
      <c r="BD165" s="236"/>
      <c r="BE165" s="236"/>
      <c r="BF165" s="236"/>
      <c r="BG165" s="236"/>
      <c r="BH165" s="236"/>
      <c r="BI165" s="236"/>
      <c r="BJ165" s="236"/>
      <c r="BK165" s="236"/>
      <c r="BL165" s="236"/>
      <c r="BM165" s="236"/>
      <c r="BN165" s="236"/>
      <c r="BO165" s="236"/>
      <c r="BP165" s="236"/>
    </row>
    <row r="166" spans="1:68" ht="12.75" customHeight="1" x14ac:dyDescent="0.15">
      <c r="A166" s="236"/>
      <c r="B166" s="236"/>
      <c r="C166" s="236"/>
      <c r="D166" s="236"/>
      <c r="E166" s="236"/>
      <c r="F166" s="237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  <c r="AK166" s="236"/>
      <c r="AL166" s="236"/>
      <c r="AM166" s="236"/>
      <c r="AN166" s="236"/>
      <c r="AO166" s="236"/>
      <c r="AP166" s="236"/>
      <c r="AQ166" s="236"/>
      <c r="AR166" s="236"/>
      <c r="AS166" s="236"/>
      <c r="AT166" s="236"/>
      <c r="AU166" s="236"/>
      <c r="AV166" s="236"/>
      <c r="AW166" s="236"/>
      <c r="AX166" s="236"/>
      <c r="AY166" s="236"/>
      <c r="AZ166" s="236"/>
      <c r="BA166" s="236"/>
      <c r="BB166" s="236"/>
      <c r="BC166" s="236"/>
      <c r="BD166" s="236"/>
      <c r="BE166" s="236"/>
      <c r="BF166" s="236"/>
      <c r="BG166" s="236"/>
      <c r="BH166" s="236"/>
      <c r="BI166" s="236"/>
      <c r="BJ166" s="236"/>
      <c r="BK166" s="236"/>
      <c r="BL166" s="236"/>
      <c r="BM166" s="236"/>
      <c r="BN166" s="236"/>
      <c r="BO166" s="236"/>
      <c r="BP166" s="236"/>
    </row>
    <row r="167" spans="1:68" ht="12.75" customHeight="1" x14ac:dyDescent="0.15">
      <c r="A167" s="236"/>
      <c r="B167" s="236"/>
      <c r="C167" s="236"/>
      <c r="D167" s="236"/>
      <c r="E167" s="236"/>
      <c r="F167" s="237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K167" s="236"/>
      <c r="AL167" s="236"/>
      <c r="AM167" s="236"/>
      <c r="AN167" s="236"/>
      <c r="AO167" s="236"/>
      <c r="AP167" s="236"/>
      <c r="AQ167" s="236"/>
      <c r="AR167" s="236"/>
      <c r="AS167" s="236"/>
      <c r="AT167" s="236"/>
      <c r="AU167" s="236"/>
      <c r="AV167" s="236"/>
      <c r="AW167" s="236"/>
      <c r="AX167" s="236"/>
      <c r="AY167" s="236"/>
      <c r="AZ167" s="236"/>
      <c r="BA167" s="236"/>
      <c r="BB167" s="236"/>
      <c r="BC167" s="236"/>
      <c r="BD167" s="236"/>
      <c r="BE167" s="236"/>
      <c r="BF167" s="236"/>
      <c r="BG167" s="236"/>
      <c r="BH167" s="236"/>
      <c r="BI167" s="236"/>
      <c r="BJ167" s="236"/>
      <c r="BK167" s="236"/>
      <c r="BL167" s="236"/>
      <c r="BM167" s="236"/>
      <c r="BN167" s="236"/>
      <c r="BO167" s="236"/>
      <c r="BP167" s="236"/>
    </row>
    <row r="168" spans="1:68" ht="12.75" customHeight="1" x14ac:dyDescent="0.15">
      <c r="A168" s="236"/>
      <c r="B168" s="236"/>
      <c r="C168" s="236"/>
      <c r="D168" s="236"/>
      <c r="E168" s="236"/>
      <c r="F168" s="237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  <c r="AK168" s="236"/>
      <c r="AL168" s="236"/>
      <c r="AM168" s="236"/>
      <c r="AN168" s="236"/>
      <c r="AO168" s="236"/>
      <c r="AP168" s="236"/>
      <c r="AQ168" s="236"/>
      <c r="AR168" s="236"/>
      <c r="AS168" s="236"/>
      <c r="AT168" s="236"/>
      <c r="AU168" s="236"/>
      <c r="AV168" s="236"/>
      <c r="AW168" s="236"/>
      <c r="AX168" s="236"/>
      <c r="AY168" s="236"/>
      <c r="AZ168" s="236"/>
      <c r="BA168" s="236"/>
      <c r="BB168" s="236"/>
      <c r="BC168" s="236"/>
      <c r="BD168" s="236"/>
      <c r="BE168" s="236"/>
      <c r="BF168" s="236"/>
      <c r="BG168" s="236"/>
      <c r="BH168" s="236"/>
      <c r="BI168" s="236"/>
      <c r="BJ168" s="236"/>
      <c r="BK168" s="236"/>
      <c r="BL168" s="236"/>
      <c r="BM168" s="236"/>
      <c r="BN168" s="236"/>
      <c r="BO168" s="236"/>
      <c r="BP168" s="236"/>
    </row>
    <row r="169" spans="1:68" ht="12.75" customHeight="1" x14ac:dyDescent="0.15">
      <c r="A169" s="236"/>
      <c r="B169" s="236"/>
      <c r="C169" s="236"/>
      <c r="D169" s="236"/>
      <c r="E169" s="236"/>
      <c r="F169" s="237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  <c r="AK169" s="236"/>
      <c r="AL169" s="236"/>
      <c r="AM169" s="236"/>
      <c r="AN169" s="236"/>
      <c r="AO169" s="236"/>
      <c r="AP169" s="236"/>
      <c r="AQ169" s="236"/>
      <c r="AR169" s="236"/>
      <c r="AS169" s="236"/>
      <c r="AT169" s="236"/>
      <c r="AU169" s="236"/>
      <c r="AV169" s="236"/>
      <c r="AW169" s="236"/>
      <c r="AX169" s="236"/>
      <c r="AY169" s="236"/>
      <c r="AZ169" s="236"/>
      <c r="BA169" s="236"/>
      <c r="BB169" s="236"/>
      <c r="BC169" s="236"/>
      <c r="BD169" s="236"/>
      <c r="BE169" s="236"/>
      <c r="BF169" s="236"/>
      <c r="BG169" s="236"/>
      <c r="BH169" s="236"/>
      <c r="BI169" s="236"/>
      <c r="BJ169" s="236"/>
      <c r="BK169" s="236"/>
      <c r="BL169" s="236"/>
      <c r="BM169" s="236"/>
      <c r="BN169" s="236"/>
      <c r="BO169" s="236"/>
      <c r="BP169" s="236"/>
    </row>
    <row r="170" spans="1:68" ht="12.75" customHeight="1" x14ac:dyDescent="0.15">
      <c r="A170" s="236"/>
      <c r="B170" s="236"/>
      <c r="C170" s="236"/>
      <c r="D170" s="236"/>
      <c r="E170" s="236"/>
      <c r="F170" s="237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  <c r="AK170" s="236"/>
      <c r="AL170" s="236"/>
      <c r="AM170" s="236"/>
      <c r="AN170" s="236"/>
      <c r="AO170" s="236"/>
      <c r="AP170" s="236"/>
      <c r="AQ170" s="236"/>
      <c r="AR170" s="236"/>
      <c r="AS170" s="236"/>
      <c r="AT170" s="236"/>
      <c r="AU170" s="236"/>
      <c r="AV170" s="236"/>
      <c r="AW170" s="236"/>
      <c r="AX170" s="236"/>
      <c r="AY170" s="236"/>
      <c r="AZ170" s="236"/>
      <c r="BA170" s="236"/>
      <c r="BB170" s="236"/>
      <c r="BC170" s="236"/>
      <c r="BD170" s="236"/>
      <c r="BE170" s="236"/>
      <c r="BF170" s="236"/>
      <c r="BG170" s="236"/>
      <c r="BH170" s="236"/>
      <c r="BI170" s="236"/>
      <c r="BJ170" s="236"/>
      <c r="BK170" s="236"/>
      <c r="BL170" s="236"/>
      <c r="BM170" s="236"/>
      <c r="BN170" s="236"/>
      <c r="BO170" s="236"/>
      <c r="BP170" s="236"/>
    </row>
    <row r="171" spans="1:68" ht="12.75" customHeight="1" x14ac:dyDescent="0.15">
      <c r="A171" s="236"/>
      <c r="B171" s="236"/>
      <c r="C171" s="236"/>
      <c r="D171" s="236"/>
      <c r="E171" s="236"/>
      <c r="F171" s="237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  <c r="AN171" s="236"/>
      <c r="AO171" s="236"/>
      <c r="AP171" s="236"/>
      <c r="AQ171" s="236"/>
      <c r="AR171" s="236"/>
      <c r="AS171" s="236"/>
      <c r="AT171" s="236"/>
      <c r="AU171" s="236"/>
      <c r="AV171" s="236"/>
      <c r="AW171" s="236"/>
      <c r="AX171" s="236"/>
      <c r="AY171" s="236"/>
      <c r="AZ171" s="236"/>
      <c r="BA171" s="236"/>
      <c r="BB171" s="236"/>
      <c r="BC171" s="236"/>
      <c r="BD171" s="236"/>
      <c r="BE171" s="236"/>
      <c r="BF171" s="236"/>
      <c r="BG171" s="236"/>
      <c r="BH171" s="236"/>
      <c r="BI171" s="236"/>
      <c r="BJ171" s="236"/>
      <c r="BK171" s="236"/>
      <c r="BL171" s="236"/>
      <c r="BM171" s="236"/>
      <c r="BN171" s="236"/>
      <c r="BO171" s="236"/>
      <c r="BP171" s="236"/>
    </row>
    <row r="172" spans="1:68" ht="12.75" customHeight="1" x14ac:dyDescent="0.15">
      <c r="A172" s="236"/>
      <c r="B172" s="236"/>
      <c r="C172" s="236"/>
      <c r="D172" s="236"/>
      <c r="E172" s="236"/>
      <c r="F172" s="237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6"/>
      <c r="AN172" s="236"/>
      <c r="AO172" s="236"/>
      <c r="AP172" s="236"/>
      <c r="AQ172" s="236"/>
      <c r="AR172" s="236"/>
      <c r="AS172" s="236"/>
      <c r="AT172" s="236"/>
      <c r="AU172" s="236"/>
      <c r="AV172" s="236"/>
      <c r="AW172" s="236"/>
      <c r="AX172" s="236"/>
      <c r="AY172" s="236"/>
      <c r="AZ172" s="236"/>
      <c r="BA172" s="236"/>
      <c r="BB172" s="236"/>
      <c r="BC172" s="236"/>
      <c r="BD172" s="236"/>
      <c r="BE172" s="236"/>
      <c r="BF172" s="236"/>
      <c r="BG172" s="236"/>
      <c r="BH172" s="236"/>
      <c r="BI172" s="236"/>
      <c r="BJ172" s="236"/>
      <c r="BK172" s="236"/>
      <c r="BL172" s="236"/>
      <c r="BM172" s="236"/>
      <c r="BN172" s="236"/>
      <c r="BO172" s="236"/>
      <c r="BP172" s="236"/>
    </row>
    <row r="173" spans="1:68" ht="12.75" customHeight="1" x14ac:dyDescent="0.15">
      <c r="A173" s="236"/>
      <c r="B173" s="236"/>
      <c r="C173" s="236"/>
      <c r="D173" s="236"/>
      <c r="E173" s="236"/>
      <c r="F173" s="237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6"/>
      <c r="AN173" s="236"/>
      <c r="AO173" s="236"/>
      <c r="AP173" s="236"/>
      <c r="AQ173" s="236"/>
      <c r="AR173" s="236"/>
      <c r="AS173" s="236"/>
      <c r="AT173" s="236"/>
      <c r="AU173" s="236"/>
      <c r="AV173" s="236"/>
      <c r="AW173" s="236"/>
      <c r="AX173" s="236"/>
      <c r="AY173" s="236"/>
      <c r="AZ173" s="236"/>
      <c r="BA173" s="236"/>
      <c r="BB173" s="236"/>
      <c r="BC173" s="236"/>
      <c r="BD173" s="236"/>
      <c r="BE173" s="236"/>
      <c r="BF173" s="236"/>
      <c r="BG173" s="236"/>
      <c r="BH173" s="236"/>
      <c r="BI173" s="236"/>
      <c r="BJ173" s="236"/>
      <c r="BK173" s="236"/>
      <c r="BL173" s="236"/>
      <c r="BM173" s="236"/>
      <c r="BN173" s="236"/>
      <c r="BO173" s="236"/>
      <c r="BP173" s="236"/>
    </row>
    <row r="174" spans="1:68" ht="12.75" customHeight="1" x14ac:dyDescent="0.15">
      <c r="A174" s="236"/>
      <c r="B174" s="236"/>
      <c r="C174" s="236"/>
      <c r="D174" s="236"/>
      <c r="E174" s="236"/>
      <c r="F174" s="237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6"/>
      <c r="AN174" s="236"/>
      <c r="AO174" s="236"/>
      <c r="AP174" s="236"/>
      <c r="AQ174" s="236"/>
      <c r="AR174" s="236"/>
      <c r="AS174" s="236"/>
      <c r="AT174" s="236"/>
      <c r="AU174" s="236"/>
      <c r="AV174" s="236"/>
      <c r="AW174" s="236"/>
      <c r="AX174" s="236"/>
      <c r="AY174" s="236"/>
      <c r="AZ174" s="236"/>
      <c r="BA174" s="236"/>
      <c r="BB174" s="236"/>
      <c r="BC174" s="236"/>
      <c r="BD174" s="236"/>
      <c r="BE174" s="236"/>
      <c r="BF174" s="236"/>
      <c r="BG174" s="236"/>
      <c r="BH174" s="236"/>
      <c r="BI174" s="236"/>
      <c r="BJ174" s="236"/>
      <c r="BK174" s="236"/>
      <c r="BL174" s="236"/>
      <c r="BM174" s="236"/>
      <c r="BN174" s="236"/>
      <c r="BO174" s="236"/>
      <c r="BP174" s="236"/>
    </row>
    <row r="175" spans="1:68" ht="12.75" customHeight="1" x14ac:dyDescent="0.15">
      <c r="A175" s="236"/>
      <c r="B175" s="236"/>
      <c r="C175" s="236"/>
      <c r="D175" s="236"/>
      <c r="E175" s="236"/>
      <c r="F175" s="237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36"/>
      <c r="AV175" s="236"/>
      <c r="AW175" s="236"/>
      <c r="AX175" s="236"/>
      <c r="AY175" s="236"/>
      <c r="AZ175" s="236"/>
      <c r="BA175" s="236"/>
      <c r="BB175" s="236"/>
      <c r="BC175" s="236"/>
      <c r="BD175" s="236"/>
      <c r="BE175" s="236"/>
      <c r="BF175" s="236"/>
      <c r="BG175" s="236"/>
      <c r="BH175" s="236"/>
      <c r="BI175" s="236"/>
      <c r="BJ175" s="236"/>
      <c r="BK175" s="236"/>
      <c r="BL175" s="236"/>
      <c r="BM175" s="236"/>
      <c r="BN175" s="236"/>
      <c r="BO175" s="236"/>
      <c r="BP175" s="236"/>
    </row>
    <row r="176" spans="1:68" ht="12.75" customHeight="1" x14ac:dyDescent="0.15">
      <c r="A176" s="236"/>
      <c r="B176" s="236"/>
      <c r="C176" s="236"/>
      <c r="D176" s="236"/>
      <c r="E176" s="236"/>
      <c r="F176" s="237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6"/>
      <c r="AN176" s="236"/>
      <c r="AO176" s="236"/>
      <c r="AP176" s="236"/>
      <c r="AQ176" s="236"/>
      <c r="AR176" s="236"/>
      <c r="AS176" s="236"/>
      <c r="AT176" s="236"/>
      <c r="AU176" s="236"/>
      <c r="AV176" s="236"/>
      <c r="AW176" s="236"/>
      <c r="AX176" s="236"/>
      <c r="AY176" s="236"/>
      <c r="AZ176" s="236"/>
      <c r="BA176" s="236"/>
      <c r="BB176" s="236"/>
      <c r="BC176" s="236"/>
      <c r="BD176" s="236"/>
      <c r="BE176" s="236"/>
      <c r="BF176" s="236"/>
      <c r="BG176" s="236"/>
      <c r="BH176" s="236"/>
      <c r="BI176" s="236"/>
      <c r="BJ176" s="236"/>
      <c r="BK176" s="236"/>
      <c r="BL176" s="236"/>
      <c r="BM176" s="236"/>
      <c r="BN176" s="236"/>
      <c r="BO176" s="236"/>
      <c r="BP176" s="236"/>
    </row>
    <row r="177" spans="1:68" ht="12.75" customHeight="1" x14ac:dyDescent="0.15">
      <c r="A177" s="236"/>
      <c r="B177" s="236"/>
      <c r="C177" s="236"/>
      <c r="D177" s="236"/>
      <c r="E177" s="236"/>
      <c r="F177" s="237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6"/>
      <c r="AN177" s="236"/>
      <c r="AO177" s="236"/>
      <c r="AP177" s="236"/>
      <c r="AQ177" s="236"/>
      <c r="AR177" s="236"/>
      <c r="AS177" s="236"/>
      <c r="AT177" s="236"/>
      <c r="AU177" s="236"/>
      <c r="AV177" s="236"/>
      <c r="AW177" s="236"/>
      <c r="AX177" s="236"/>
      <c r="AY177" s="236"/>
      <c r="AZ177" s="236"/>
      <c r="BA177" s="236"/>
      <c r="BB177" s="236"/>
      <c r="BC177" s="236"/>
      <c r="BD177" s="236"/>
      <c r="BE177" s="236"/>
      <c r="BF177" s="236"/>
      <c r="BG177" s="236"/>
      <c r="BH177" s="236"/>
      <c r="BI177" s="236"/>
      <c r="BJ177" s="236"/>
      <c r="BK177" s="236"/>
      <c r="BL177" s="236"/>
      <c r="BM177" s="236"/>
      <c r="BN177" s="236"/>
      <c r="BO177" s="236"/>
      <c r="BP177" s="236"/>
    </row>
    <row r="178" spans="1:68" ht="12.75" customHeight="1" x14ac:dyDescent="0.15">
      <c r="A178" s="236"/>
      <c r="B178" s="236"/>
      <c r="C178" s="236"/>
      <c r="D178" s="236"/>
      <c r="E178" s="236"/>
      <c r="F178" s="237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  <c r="AK178" s="236"/>
      <c r="AL178" s="236"/>
      <c r="AM178" s="236"/>
      <c r="AN178" s="236"/>
      <c r="AO178" s="236"/>
      <c r="AP178" s="236"/>
      <c r="AQ178" s="236"/>
      <c r="AR178" s="236"/>
      <c r="AS178" s="236"/>
      <c r="AT178" s="236"/>
      <c r="AU178" s="236"/>
      <c r="AV178" s="236"/>
      <c r="AW178" s="236"/>
      <c r="AX178" s="236"/>
      <c r="AY178" s="236"/>
      <c r="AZ178" s="236"/>
      <c r="BA178" s="236"/>
      <c r="BB178" s="236"/>
      <c r="BC178" s="236"/>
      <c r="BD178" s="236"/>
      <c r="BE178" s="236"/>
      <c r="BF178" s="236"/>
      <c r="BG178" s="236"/>
      <c r="BH178" s="236"/>
      <c r="BI178" s="236"/>
      <c r="BJ178" s="236"/>
      <c r="BK178" s="236"/>
      <c r="BL178" s="236"/>
      <c r="BM178" s="236"/>
      <c r="BN178" s="236"/>
      <c r="BO178" s="236"/>
      <c r="BP178" s="236"/>
    </row>
    <row r="179" spans="1:68" ht="12.75" customHeight="1" x14ac:dyDescent="0.15">
      <c r="A179" s="236"/>
      <c r="B179" s="236"/>
      <c r="C179" s="236"/>
      <c r="D179" s="236"/>
      <c r="E179" s="236"/>
      <c r="F179" s="237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236"/>
      <c r="AN179" s="236"/>
      <c r="AO179" s="236"/>
      <c r="AP179" s="236"/>
      <c r="AQ179" s="236"/>
      <c r="AR179" s="236"/>
      <c r="AS179" s="236"/>
      <c r="AT179" s="236"/>
      <c r="AU179" s="236"/>
      <c r="AV179" s="236"/>
      <c r="AW179" s="236"/>
      <c r="AX179" s="236"/>
      <c r="AY179" s="236"/>
      <c r="AZ179" s="236"/>
      <c r="BA179" s="236"/>
      <c r="BB179" s="236"/>
      <c r="BC179" s="236"/>
      <c r="BD179" s="236"/>
      <c r="BE179" s="236"/>
      <c r="BF179" s="236"/>
      <c r="BG179" s="236"/>
      <c r="BH179" s="236"/>
      <c r="BI179" s="236"/>
      <c r="BJ179" s="236"/>
      <c r="BK179" s="236"/>
      <c r="BL179" s="236"/>
      <c r="BM179" s="236"/>
      <c r="BN179" s="236"/>
      <c r="BO179" s="236"/>
      <c r="BP179" s="236"/>
    </row>
    <row r="180" spans="1:68" ht="12.75" customHeight="1" x14ac:dyDescent="0.15">
      <c r="A180" s="236"/>
      <c r="B180" s="236"/>
      <c r="C180" s="236"/>
      <c r="D180" s="236"/>
      <c r="E180" s="236"/>
      <c r="F180" s="237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  <c r="AK180" s="236"/>
      <c r="AL180" s="236"/>
      <c r="AM180" s="236"/>
      <c r="AN180" s="236"/>
      <c r="AO180" s="236"/>
      <c r="AP180" s="236"/>
      <c r="AQ180" s="236"/>
      <c r="AR180" s="236"/>
      <c r="AS180" s="236"/>
      <c r="AT180" s="236"/>
      <c r="AU180" s="236"/>
      <c r="AV180" s="236"/>
      <c r="AW180" s="236"/>
      <c r="AX180" s="236"/>
      <c r="AY180" s="236"/>
      <c r="AZ180" s="236"/>
      <c r="BA180" s="236"/>
      <c r="BB180" s="236"/>
      <c r="BC180" s="236"/>
      <c r="BD180" s="236"/>
      <c r="BE180" s="236"/>
      <c r="BF180" s="236"/>
      <c r="BG180" s="236"/>
      <c r="BH180" s="236"/>
      <c r="BI180" s="236"/>
      <c r="BJ180" s="236"/>
      <c r="BK180" s="236"/>
      <c r="BL180" s="236"/>
      <c r="BM180" s="236"/>
      <c r="BN180" s="236"/>
      <c r="BO180" s="236"/>
      <c r="BP180" s="236"/>
    </row>
    <row r="181" spans="1:68" ht="12.75" customHeight="1" x14ac:dyDescent="0.15">
      <c r="A181" s="236"/>
      <c r="B181" s="236"/>
      <c r="C181" s="236"/>
      <c r="D181" s="236"/>
      <c r="E181" s="236"/>
      <c r="F181" s="237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  <c r="AK181" s="236"/>
      <c r="AL181" s="236"/>
      <c r="AM181" s="236"/>
      <c r="AN181" s="236"/>
      <c r="AO181" s="236"/>
      <c r="AP181" s="236"/>
      <c r="AQ181" s="236"/>
      <c r="AR181" s="236"/>
      <c r="AS181" s="236"/>
      <c r="AT181" s="236"/>
      <c r="AU181" s="236"/>
      <c r="AV181" s="236"/>
      <c r="AW181" s="236"/>
      <c r="AX181" s="236"/>
      <c r="AY181" s="236"/>
      <c r="AZ181" s="236"/>
      <c r="BA181" s="236"/>
      <c r="BB181" s="236"/>
      <c r="BC181" s="236"/>
      <c r="BD181" s="236"/>
      <c r="BE181" s="236"/>
      <c r="BF181" s="236"/>
      <c r="BG181" s="236"/>
      <c r="BH181" s="236"/>
      <c r="BI181" s="236"/>
      <c r="BJ181" s="236"/>
      <c r="BK181" s="236"/>
      <c r="BL181" s="236"/>
      <c r="BM181" s="236"/>
      <c r="BN181" s="236"/>
      <c r="BO181" s="236"/>
      <c r="BP181" s="236"/>
    </row>
    <row r="182" spans="1:68" ht="12.75" customHeight="1" x14ac:dyDescent="0.15">
      <c r="A182" s="236"/>
      <c r="B182" s="236"/>
      <c r="C182" s="236"/>
      <c r="D182" s="236"/>
      <c r="E182" s="236"/>
      <c r="F182" s="237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  <c r="AK182" s="236"/>
      <c r="AL182" s="236"/>
      <c r="AM182" s="236"/>
      <c r="AN182" s="236"/>
      <c r="AO182" s="236"/>
      <c r="AP182" s="236"/>
      <c r="AQ182" s="236"/>
      <c r="AR182" s="236"/>
      <c r="AS182" s="236"/>
      <c r="AT182" s="236"/>
      <c r="AU182" s="236"/>
      <c r="AV182" s="236"/>
      <c r="AW182" s="236"/>
      <c r="AX182" s="236"/>
      <c r="AY182" s="236"/>
      <c r="AZ182" s="236"/>
      <c r="BA182" s="236"/>
      <c r="BB182" s="236"/>
      <c r="BC182" s="236"/>
      <c r="BD182" s="236"/>
      <c r="BE182" s="236"/>
      <c r="BF182" s="236"/>
      <c r="BG182" s="236"/>
      <c r="BH182" s="236"/>
      <c r="BI182" s="236"/>
      <c r="BJ182" s="236"/>
      <c r="BK182" s="236"/>
      <c r="BL182" s="236"/>
      <c r="BM182" s="236"/>
      <c r="BN182" s="236"/>
      <c r="BO182" s="236"/>
      <c r="BP182" s="236"/>
    </row>
    <row r="183" spans="1:68" ht="12.75" customHeight="1" x14ac:dyDescent="0.15">
      <c r="A183" s="236"/>
      <c r="B183" s="236"/>
      <c r="C183" s="236"/>
      <c r="D183" s="236"/>
      <c r="E183" s="236"/>
      <c r="F183" s="237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  <c r="AK183" s="236"/>
      <c r="AL183" s="236"/>
      <c r="AM183" s="236"/>
      <c r="AN183" s="236"/>
      <c r="AO183" s="236"/>
      <c r="AP183" s="236"/>
      <c r="AQ183" s="236"/>
      <c r="AR183" s="236"/>
      <c r="AS183" s="236"/>
      <c r="AT183" s="236"/>
      <c r="AU183" s="236"/>
      <c r="AV183" s="236"/>
      <c r="AW183" s="236"/>
      <c r="AX183" s="236"/>
      <c r="AY183" s="236"/>
      <c r="AZ183" s="236"/>
      <c r="BA183" s="236"/>
      <c r="BB183" s="236"/>
      <c r="BC183" s="236"/>
      <c r="BD183" s="236"/>
      <c r="BE183" s="236"/>
      <c r="BF183" s="236"/>
      <c r="BG183" s="236"/>
      <c r="BH183" s="236"/>
      <c r="BI183" s="236"/>
      <c r="BJ183" s="236"/>
      <c r="BK183" s="236"/>
      <c r="BL183" s="236"/>
      <c r="BM183" s="236"/>
      <c r="BN183" s="236"/>
      <c r="BO183" s="236"/>
      <c r="BP183" s="236"/>
    </row>
    <row r="184" spans="1:68" ht="12.75" customHeight="1" x14ac:dyDescent="0.15">
      <c r="A184" s="236"/>
      <c r="B184" s="236"/>
      <c r="C184" s="236"/>
      <c r="D184" s="236"/>
      <c r="E184" s="236"/>
      <c r="F184" s="237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  <c r="AK184" s="236"/>
      <c r="AL184" s="236"/>
      <c r="AM184" s="236"/>
      <c r="AN184" s="236"/>
      <c r="AO184" s="236"/>
      <c r="AP184" s="236"/>
      <c r="AQ184" s="236"/>
      <c r="AR184" s="236"/>
      <c r="AS184" s="236"/>
      <c r="AT184" s="236"/>
      <c r="AU184" s="236"/>
      <c r="AV184" s="236"/>
      <c r="AW184" s="236"/>
      <c r="AX184" s="236"/>
      <c r="AY184" s="236"/>
      <c r="AZ184" s="236"/>
      <c r="BA184" s="236"/>
      <c r="BB184" s="236"/>
      <c r="BC184" s="236"/>
      <c r="BD184" s="236"/>
      <c r="BE184" s="236"/>
      <c r="BF184" s="236"/>
      <c r="BG184" s="236"/>
      <c r="BH184" s="236"/>
      <c r="BI184" s="236"/>
      <c r="BJ184" s="236"/>
      <c r="BK184" s="236"/>
      <c r="BL184" s="236"/>
      <c r="BM184" s="236"/>
      <c r="BN184" s="236"/>
      <c r="BO184" s="236"/>
      <c r="BP184" s="236"/>
    </row>
    <row r="185" spans="1:68" ht="12.75" customHeight="1" x14ac:dyDescent="0.15">
      <c r="A185" s="236"/>
      <c r="B185" s="236"/>
      <c r="C185" s="236"/>
      <c r="D185" s="236"/>
      <c r="E185" s="236"/>
      <c r="F185" s="237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  <c r="AK185" s="236"/>
      <c r="AL185" s="236"/>
      <c r="AM185" s="236"/>
      <c r="AN185" s="236"/>
      <c r="AO185" s="236"/>
      <c r="AP185" s="236"/>
      <c r="AQ185" s="236"/>
      <c r="AR185" s="236"/>
      <c r="AS185" s="236"/>
      <c r="AT185" s="236"/>
      <c r="AU185" s="236"/>
      <c r="AV185" s="236"/>
      <c r="AW185" s="236"/>
      <c r="AX185" s="236"/>
      <c r="AY185" s="236"/>
      <c r="AZ185" s="236"/>
      <c r="BA185" s="236"/>
      <c r="BB185" s="236"/>
      <c r="BC185" s="236"/>
      <c r="BD185" s="236"/>
      <c r="BE185" s="236"/>
      <c r="BF185" s="236"/>
      <c r="BG185" s="236"/>
      <c r="BH185" s="236"/>
      <c r="BI185" s="236"/>
      <c r="BJ185" s="236"/>
      <c r="BK185" s="236"/>
      <c r="BL185" s="236"/>
      <c r="BM185" s="236"/>
      <c r="BN185" s="236"/>
      <c r="BO185" s="236"/>
      <c r="BP185" s="236"/>
    </row>
    <row r="186" spans="1:68" ht="12.75" customHeight="1" x14ac:dyDescent="0.15">
      <c r="A186" s="236"/>
      <c r="B186" s="236"/>
      <c r="C186" s="236"/>
      <c r="D186" s="236"/>
      <c r="E186" s="236"/>
      <c r="F186" s="237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6"/>
      <c r="AO186" s="236"/>
      <c r="AP186" s="236"/>
      <c r="AQ186" s="236"/>
      <c r="AR186" s="236"/>
      <c r="AS186" s="236"/>
      <c r="AT186" s="236"/>
      <c r="AU186" s="236"/>
      <c r="AV186" s="236"/>
      <c r="AW186" s="236"/>
      <c r="AX186" s="236"/>
      <c r="AY186" s="236"/>
      <c r="AZ186" s="236"/>
      <c r="BA186" s="236"/>
      <c r="BB186" s="236"/>
      <c r="BC186" s="236"/>
      <c r="BD186" s="236"/>
      <c r="BE186" s="236"/>
      <c r="BF186" s="236"/>
      <c r="BG186" s="236"/>
      <c r="BH186" s="236"/>
      <c r="BI186" s="236"/>
      <c r="BJ186" s="236"/>
      <c r="BK186" s="236"/>
      <c r="BL186" s="236"/>
      <c r="BM186" s="236"/>
      <c r="BN186" s="236"/>
      <c r="BO186" s="236"/>
      <c r="BP186" s="236"/>
    </row>
    <row r="187" spans="1:68" ht="12.75" customHeight="1" x14ac:dyDescent="0.15">
      <c r="A187" s="236"/>
      <c r="B187" s="236"/>
      <c r="C187" s="236"/>
      <c r="D187" s="236"/>
      <c r="E187" s="236"/>
      <c r="F187" s="237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  <c r="AK187" s="236"/>
      <c r="AL187" s="236"/>
      <c r="AM187" s="236"/>
      <c r="AN187" s="236"/>
      <c r="AO187" s="236"/>
      <c r="AP187" s="236"/>
      <c r="AQ187" s="236"/>
      <c r="AR187" s="236"/>
      <c r="AS187" s="236"/>
      <c r="AT187" s="236"/>
      <c r="AU187" s="236"/>
      <c r="AV187" s="236"/>
      <c r="AW187" s="236"/>
      <c r="AX187" s="236"/>
      <c r="AY187" s="236"/>
      <c r="AZ187" s="236"/>
      <c r="BA187" s="236"/>
      <c r="BB187" s="236"/>
      <c r="BC187" s="236"/>
      <c r="BD187" s="236"/>
      <c r="BE187" s="236"/>
      <c r="BF187" s="236"/>
      <c r="BG187" s="236"/>
      <c r="BH187" s="236"/>
      <c r="BI187" s="236"/>
      <c r="BJ187" s="236"/>
      <c r="BK187" s="236"/>
      <c r="BL187" s="236"/>
      <c r="BM187" s="236"/>
      <c r="BN187" s="236"/>
      <c r="BO187" s="236"/>
      <c r="BP187" s="236"/>
    </row>
    <row r="188" spans="1:68" ht="12.75" customHeight="1" x14ac:dyDescent="0.15">
      <c r="A188" s="236"/>
      <c r="B188" s="236"/>
      <c r="C188" s="236"/>
      <c r="D188" s="236"/>
      <c r="E188" s="236"/>
      <c r="F188" s="237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  <c r="AK188" s="236"/>
      <c r="AL188" s="236"/>
      <c r="AM188" s="236"/>
      <c r="AN188" s="236"/>
      <c r="AO188" s="236"/>
      <c r="AP188" s="236"/>
      <c r="AQ188" s="236"/>
      <c r="AR188" s="236"/>
      <c r="AS188" s="236"/>
      <c r="AT188" s="236"/>
      <c r="AU188" s="236"/>
      <c r="AV188" s="236"/>
      <c r="AW188" s="236"/>
      <c r="AX188" s="236"/>
      <c r="AY188" s="236"/>
      <c r="AZ188" s="236"/>
      <c r="BA188" s="236"/>
      <c r="BB188" s="236"/>
      <c r="BC188" s="236"/>
      <c r="BD188" s="236"/>
      <c r="BE188" s="236"/>
      <c r="BF188" s="236"/>
      <c r="BG188" s="236"/>
      <c r="BH188" s="236"/>
      <c r="BI188" s="236"/>
      <c r="BJ188" s="236"/>
      <c r="BK188" s="236"/>
      <c r="BL188" s="236"/>
      <c r="BM188" s="236"/>
      <c r="BN188" s="236"/>
      <c r="BO188" s="236"/>
      <c r="BP188" s="236"/>
    </row>
    <row r="189" spans="1:68" ht="12.75" customHeight="1" x14ac:dyDescent="0.15">
      <c r="A189" s="236"/>
      <c r="B189" s="236"/>
      <c r="C189" s="236"/>
      <c r="D189" s="236"/>
      <c r="E189" s="236"/>
      <c r="F189" s="237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  <c r="AK189" s="236"/>
      <c r="AL189" s="236"/>
      <c r="AM189" s="236"/>
      <c r="AN189" s="236"/>
      <c r="AO189" s="236"/>
      <c r="AP189" s="236"/>
      <c r="AQ189" s="236"/>
      <c r="AR189" s="236"/>
      <c r="AS189" s="236"/>
      <c r="AT189" s="236"/>
      <c r="AU189" s="236"/>
      <c r="AV189" s="236"/>
      <c r="AW189" s="236"/>
      <c r="AX189" s="236"/>
      <c r="AY189" s="236"/>
      <c r="AZ189" s="236"/>
      <c r="BA189" s="236"/>
      <c r="BB189" s="236"/>
      <c r="BC189" s="236"/>
      <c r="BD189" s="236"/>
      <c r="BE189" s="236"/>
      <c r="BF189" s="236"/>
      <c r="BG189" s="236"/>
      <c r="BH189" s="236"/>
      <c r="BI189" s="236"/>
      <c r="BJ189" s="236"/>
      <c r="BK189" s="236"/>
      <c r="BL189" s="236"/>
      <c r="BM189" s="236"/>
      <c r="BN189" s="236"/>
      <c r="BO189" s="236"/>
      <c r="BP189" s="236"/>
    </row>
    <row r="190" spans="1:68" ht="12.75" customHeight="1" x14ac:dyDescent="0.15">
      <c r="A190" s="236"/>
      <c r="B190" s="236"/>
      <c r="C190" s="236"/>
      <c r="D190" s="236"/>
      <c r="E190" s="236"/>
      <c r="F190" s="237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  <c r="AK190" s="236"/>
      <c r="AL190" s="236"/>
      <c r="AM190" s="236"/>
      <c r="AN190" s="236"/>
      <c r="AO190" s="236"/>
      <c r="AP190" s="236"/>
      <c r="AQ190" s="236"/>
      <c r="AR190" s="236"/>
      <c r="AS190" s="236"/>
      <c r="AT190" s="236"/>
      <c r="AU190" s="236"/>
      <c r="AV190" s="236"/>
      <c r="AW190" s="236"/>
      <c r="AX190" s="236"/>
      <c r="AY190" s="236"/>
      <c r="AZ190" s="236"/>
      <c r="BA190" s="236"/>
      <c r="BB190" s="236"/>
      <c r="BC190" s="236"/>
      <c r="BD190" s="236"/>
      <c r="BE190" s="236"/>
      <c r="BF190" s="236"/>
      <c r="BG190" s="236"/>
      <c r="BH190" s="236"/>
      <c r="BI190" s="236"/>
      <c r="BJ190" s="236"/>
      <c r="BK190" s="236"/>
      <c r="BL190" s="236"/>
      <c r="BM190" s="236"/>
      <c r="BN190" s="236"/>
      <c r="BO190" s="236"/>
      <c r="BP190" s="236"/>
    </row>
    <row r="191" spans="1:68" ht="12.75" customHeight="1" x14ac:dyDescent="0.15">
      <c r="A191" s="236"/>
      <c r="B191" s="236"/>
      <c r="C191" s="236"/>
      <c r="D191" s="236"/>
      <c r="E191" s="236"/>
      <c r="F191" s="237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  <c r="AK191" s="236"/>
      <c r="AL191" s="236"/>
      <c r="AM191" s="236"/>
      <c r="AN191" s="236"/>
      <c r="AO191" s="236"/>
      <c r="AP191" s="236"/>
      <c r="AQ191" s="236"/>
      <c r="AR191" s="236"/>
      <c r="AS191" s="236"/>
      <c r="AT191" s="236"/>
      <c r="AU191" s="236"/>
      <c r="AV191" s="236"/>
      <c r="AW191" s="236"/>
      <c r="AX191" s="236"/>
      <c r="AY191" s="236"/>
      <c r="AZ191" s="236"/>
      <c r="BA191" s="236"/>
      <c r="BB191" s="236"/>
      <c r="BC191" s="236"/>
      <c r="BD191" s="236"/>
      <c r="BE191" s="236"/>
      <c r="BF191" s="236"/>
      <c r="BG191" s="236"/>
      <c r="BH191" s="236"/>
      <c r="BI191" s="236"/>
      <c r="BJ191" s="236"/>
      <c r="BK191" s="236"/>
      <c r="BL191" s="236"/>
      <c r="BM191" s="236"/>
      <c r="BN191" s="236"/>
      <c r="BO191" s="236"/>
      <c r="BP191" s="236"/>
    </row>
    <row r="192" spans="1:68" ht="12.75" customHeight="1" x14ac:dyDescent="0.15">
      <c r="A192" s="236"/>
      <c r="B192" s="236"/>
      <c r="C192" s="236"/>
      <c r="D192" s="236"/>
      <c r="E192" s="236"/>
      <c r="F192" s="237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  <c r="AK192" s="236"/>
      <c r="AL192" s="236"/>
      <c r="AM192" s="236"/>
      <c r="AN192" s="236"/>
      <c r="AO192" s="236"/>
      <c r="AP192" s="236"/>
      <c r="AQ192" s="236"/>
      <c r="AR192" s="236"/>
      <c r="AS192" s="236"/>
      <c r="AT192" s="236"/>
      <c r="AU192" s="236"/>
      <c r="AV192" s="236"/>
      <c r="AW192" s="236"/>
      <c r="AX192" s="236"/>
      <c r="AY192" s="236"/>
      <c r="AZ192" s="236"/>
      <c r="BA192" s="236"/>
      <c r="BB192" s="236"/>
      <c r="BC192" s="236"/>
      <c r="BD192" s="236"/>
      <c r="BE192" s="236"/>
      <c r="BF192" s="236"/>
      <c r="BG192" s="236"/>
      <c r="BH192" s="236"/>
      <c r="BI192" s="236"/>
      <c r="BJ192" s="236"/>
      <c r="BK192" s="236"/>
      <c r="BL192" s="236"/>
      <c r="BM192" s="236"/>
      <c r="BN192" s="236"/>
      <c r="BO192" s="236"/>
      <c r="BP192" s="236"/>
    </row>
    <row r="193" spans="1:68" ht="12.75" customHeight="1" x14ac:dyDescent="0.15">
      <c r="A193" s="236"/>
      <c r="B193" s="236"/>
      <c r="C193" s="236"/>
      <c r="D193" s="236"/>
      <c r="E193" s="236"/>
      <c r="F193" s="237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  <c r="AK193" s="236"/>
      <c r="AL193" s="236"/>
      <c r="AM193" s="236"/>
      <c r="AN193" s="236"/>
      <c r="AO193" s="236"/>
      <c r="AP193" s="236"/>
      <c r="AQ193" s="236"/>
      <c r="AR193" s="236"/>
      <c r="AS193" s="236"/>
      <c r="AT193" s="236"/>
      <c r="AU193" s="236"/>
      <c r="AV193" s="236"/>
      <c r="AW193" s="236"/>
      <c r="AX193" s="236"/>
      <c r="AY193" s="236"/>
      <c r="AZ193" s="236"/>
      <c r="BA193" s="236"/>
      <c r="BB193" s="236"/>
      <c r="BC193" s="236"/>
      <c r="BD193" s="236"/>
      <c r="BE193" s="236"/>
      <c r="BF193" s="236"/>
      <c r="BG193" s="236"/>
      <c r="BH193" s="236"/>
      <c r="BI193" s="236"/>
      <c r="BJ193" s="236"/>
      <c r="BK193" s="236"/>
      <c r="BL193" s="236"/>
      <c r="BM193" s="236"/>
      <c r="BN193" s="236"/>
      <c r="BO193" s="236"/>
      <c r="BP193" s="236"/>
    </row>
    <row r="194" spans="1:68" ht="12.75" customHeight="1" x14ac:dyDescent="0.15">
      <c r="A194" s="236"/>
      <c r="B194" s="236"/>
      <c r="C194" s="236"/>
      <c r="D194" s="236"/>
      <c r="E194" s="236"/>
      <c r="F194" s="237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  <c r="AK194" s="236"/>
      <c r="AL194" s="236"/>
      <c r="AM194" s="236"/>
      <c r="AN194" s="236"/>
      <c r="AO194" s="236"/>
      <c r="AP194" s="236"/>
      <c r="AQ194" s="236"/>
      <c r="AR194" s="236"/>
      <c r="AS194" s="236"/>
      <c r="AT194" s="236"/>
      <c r="AU194" s="236"/>
      <c r="AV194" s="236"/>
      <c r="AW194" s="236"/>
      <c r="AX194" s="236"/>
      <c r="AY194" s="236"/>
      <c r="AZ194" s="236"/>
      <c r="BA194" s="236"/>
      <c r="BB194" s="236"/>
      <c r="BC194" s="236"/>
      <c r="BD194" s="236"/>
      <c r="BE194" s="236"/>
      <c r="BF194" s="236"/>
      <c r="BG194" s="236"/>
      <c r="BH194" s="236"/>
      <c r="BI194" s="236"/>
      <c r="BJ194" s="236"/>
      <c r="BK194" s="236"/>
      <c r="BL194" s="236"/>
      <c r="BM194" s="236"/>
      <c r="BN194" s="236"/>
      <c r="BO194" s="236"/>
      <c r="BP194" s="236"/>
    </row>
    <row r="195" spans="1:68" ht="12.75" customHeight="1" x14ac:dyDescent="0.15">
      <c r="A195" s="236"/>
      <c r="B195" s="236"/>
      <c r="C195" s="236"/>
      <c r="D195" s="236"/>
      <c r="E195" s="236"/>
      <c r="F195" s="237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  <c r="AK195" s="236"/>
      <c r="AL195" s="236"/>
      <c r="AM195" s="236"/>
      <c r="AN195" s="236"/>
      <c r="AO195" s="236"/>
      <c r="AP195" s="236"/>
      <c r="AQ195" s="236"/>
      <c r="AR195" s="236"/>
      <c r="AS195" s="236"/>
      <c r="AT195" s="236"/>
      <c r="AU195" s="236"/>
      <c r="AV195" s="236"/>
      <c r="AW195" s="236"/>
      <c r="AX195" s="236"/>
      <c r="AY195" s="236"/>
      <c r="AZ195" s="236"/>
      <c r="BA195" s="236"/>
      <c r="BB195" s="236"/>
      <c r="BC195" s="236"/>
      <c r="BD195" s="236"/>
      <c r="BE195" s="236"/>
      <c r="BF195" s="236"/>
      <c r="BG195" s="236"/>
      <c r="BH195" s="236"/>
      <c r="BI195" s="236"/>
      <c r="BJ195" s="236"/>
      <c r="BK195" s="236"/>
      <c r="BL195" s="236"/>
      <c r="BM195" s="236"/>
      <c r="BN195" s="236"/>
      <c r="BO195" s="236"/>
      <c r="BP195" s="236"/>
    </row>
    <row r="196" spans="1:68" ht="12.75" customHeight="1" x14ac:dyDescent="0.15">
      <c r="A196" s="236"/>
      <c r="B196" s="236"/>
      <c r="C196" s="236"/>
      <c r="D196" s="236"/>
      <c r="E196" s="236"/>
      <c r="F196" s="237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  <c r="AK196" s="236"/>
      <c r="AL196" s="236"/>
      <c r="AM196" s="236"/>
      <c r="AN196" s="236"/>
      <c r="AO196" s="236"/>
      <c r="AP196" s="236"/>
      <c r="AQ196" s="236"/>
      <c r="AR196" s="236"/>
      <c r="AS196" s="236"/>
      <c r="AT196" s="236"/>
      <c r="AU196" s="236"/>
      <c r="AV196" s="236"/>
      <c r="AW196" s="236"/>
      <c r="AX196" s="236"/>
      <c r="AY196" s="236"/>
      <c r="AZ196" s="236"/>
      <c r="BA196" s="236"/>
      <c r="BB196" s="236"/>
      <c r="BC196" s="236"/>
      <c r="BD196" s="236"/>
      <c r="BE196" s="236"/>
      <c r="BF196" s="236"/>
      <c r="BG196" s="236"/>
      <c r="BH196" s="236"/>
      <c r="BI196" s="236"/>
      <c r="BJ196" s="236"/>
      <c r="BK196" s="236"/>
      <c r="BL196" s="236"/>
      <c r="BM196" s="236"/>
      <c r="BN196" s="236"/>
      <c r="BO196" s="236"/>
      <c r="BP196" s="236"/>
    </row>
    <row r="197" spans="1:68" ht="12.75" customHeight="1" x14ac:dyDescent="0.15">
      <c r="A197" s="236"/>
      <c r="B197" s="236"/>
      <c r="C197" s="236"/>
      <c r="D197" s="236"/>
      <c r="E197" s="236"/>
      <c r="F197" s="237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  <c r="AK197" s="236"/>
      <c r="AL197" s="236"/>
      <c r="AM197" s="236"/>
      <c r="AN197" s="236"/>
      <c r="AO197" s="236"/>
      <c r="AP197" s="236"/>
      <c r="AQ197" s="236"/>
      <c r="AR197" s="236"/>
      <c r="AS197" s="236"/>
      <c r="AT197" s="236"/>
      <c r="AU197" s="236"/>
      <c r="AV197" s="236"/>
      <c r="AW197" s="236"/>
      <c r="AX197" s="236"/>
      <c r="AY197" s="236"/>
      <c r="AZ197" s="236"/>
      <c r="BA197" s="236"/>
      <c r="BB197" s="236"/>
      <c r="BC197" s="236"/>
      <c r="BD197" s="236"/>
      <c r="BE197" s="236"/>
      <c r="BF197" s="236"/>
      <c r="BG197" s="236"/>
      <c r="BH197" s="236"/>
      <c r="BI197" s="236"/>
      <c r="BJ197" s="236"/>
      <c r="BK197" s="236"/>
      <c r="BL197" s="236"/>
      <c r="BM197" s="236"/>
      <c r="BN197" s="236"/>
      <c r="BO197" s="236"/>
      <c r="BP197" s="236"/>
    </row>
    <row r="198" spans="1:68" ht="12.75" customHeight="1" x14ac:dyDescent="0.15">
      <c r="A198" s="236"/>
      <c r="B198" s="236"/>
      <c r="C198" s="236"/>
      <c r="D198" s="236"/>
      <c r="E198" s="236"/>
      <c r="F198" s="237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  <c r="AK198" s="236"/>
      <c r="AL198" s="236"/>
      <c r="AM198" s="236"/>
      <c r="AN198" s="236"/>
      <c r="AO198" s="236"/>
      <c r="AP198" s="236"/>
      <c r="AQ198" s="236"/>
      <c r="AR198" s="236"/>
      <c r="AS198" s="236"/>
      <c r="AT198" s="236"/>
      <c r="AU198" s="236"/>
      <c r="AV198" s="236"/>
      <c r="AW198" s="236"/>
      <c r="AX198" s="236"/>
      <c r="AY198" s="236"/>
      <c r="AZ198" s="236"/>
      <c r="BA198" s="236"/>
      <c r="BB198" s="236"/>
      <c r="BC198" s="236"/>
      <c r="BD198" s="236"/>
      <c r="BE198" s="236"/>
      <c r="BF198" s="236"/>
      <c r="BG198" s="236"/>
      <c r="BH198" s="236"/>
      <c r="BI198" s="236"/>
      <c r="BJ198" s="236"/>
      <c r="BK198" s="236"/>
      <c r="BL198" s="236"/>
      <c r="BM198" s="236"/>
      <c r="BN198" s="236"/>
      <c r="BO198" s="236"/>
      <c r="BP198" s="236"/>
    </row>
    <row r="199" spans="1:68" ht="12.75" customHeight="1" x14ac:dyDescent="0.15">
      <c r="A199" s="236"/>
      <c r="B199" s="236"/>
      <c r="C199" s="236"/>
      <c r="D199" s="236"/>
      <c r="E199" s="236"/>
      <c r="F199" s="237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  <c r="AK199" s="236"/>
      <c r="AL199" s="236"/>
      <c r="AM199" s="236"/>
      <c r="AN199" s="236"/>
      <c r="AO199" s="236"/>
      <c r="AP199" s="236"/>
      <c r="AQ199" s="236"/>
      <c r="AR199" s="236"/>
      <c r="AS199" s="236"/>
      <c r="AT199" s="236"/>
      <c r="AU199" s="236"/>
      <c r="AV199" s="236"/>
      <c r="AW199" s="236"/>
      <c r="AX199" s="236"/>
      <c r="AY199" s="236"/>
      <c r="AZ199" s="236"/>
      <c r="BA199" s="236"/>
      <c r="BB199" s="236"/>
      <c r="BC199" s="236"/>
      <c r="BD199" s="236"/>
      <c r="BE199" s="236"/>
      <c r="BF199" s="236"/>
      <c r="BG199" s="236"/>
      <c r="BH199" s="236"/>
      <c r="BI199" s="236"/>
      <c r="BJ199" s="236"/>
      <c r="BK199" s="236"/>
      <c r="BL199" s="236"/>
      <c r="BM199" s="236"/>
      <c r="BN199" s="236"/>
      <c r="BO199" s="236"/>
      <c r="BP199" s="236"/>
    </row>
    <row r="200" spans="1:68" ht="12.75" customHeight="1" x14ac:dyDescent="0.15">
      <c r="A200" s="236"/>
      <c r="B200" s="236"/>
      <c r="C200" s="236"/>
      <c r="D200" s="236"/>
      <c r="E200" s="236"/>
      <c r="F200" s="237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  <c r="AK200" s="236"/>
      <c r="AL200" s="236"/>
      <c r="AM200" s="236"/>
      <c r="AN200" s="236"/>
      <c r="AO200" s="236"/>
      <c r="AP200" s="236"/>
      <c r="AQ200" s="236"/>
      <c r="AR200" s="236"/>
      <c r="AS200" s="236"/>
      <c r="AT200" s="236"/>
      <c r="AU200" s="236"/>
      <c r="AV200" s="236"/>
      <c r="AW200" s="236"/>
      <c r="AX200" s="236"/>
      <c r="AY200" s="236"/>
      <c r="AZ200" s="236"/>
      <c r="BA200" s="236"/>
      <c r="BB200" s="236"/>
      <c r="BC200" s="236"/>
      <c r="BD200" s="236"/>
      <c r="BE200" s="236"/>
      <c r="BF200" s="236"/>
      <c r="BG200" s="236"/>
      <c r="BH200" s="236"/>
      <c r="BI200" s="236"/>
      <c r="BJ200" s="236"/>
      <c r="BK200" s="236"/>
      <c r="BL200" s="236"/>
      <c r="BM200" s="236"/>
      <c r="BN200" s="236"/>
      <c r="BO200" s="236"/>
      <c r="BP200" s="236"/>
    </row>
    <row r="201" spans="1:68" ht="12.75" customHeight="1" x14ac:dyDescent="0.15">
      <c r="A201" s="236"/>
      <c r="B201" s="236"/>
      <c r="C201" s="236"/>
      <c r="D201" s="236"/>
      <c r="E201" s="236"/>
      <c r="F201" s="237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  <c r="AK201" s="236"/>
      <c r="AL201" s="236"/>
      <c r="AM201" s="236"/>
      <c r="AN201" s="236"/>
      <c r="AO201" s="236"/>
      <c r="AP201" s="236"/>
      <c r="AQ201" s="236"/>
      <c r="AR201" s="236"/>
      <c r="AS201" s="236"/>
      <c r="AT201" s="236"/>
      <c r="AU201" s="236"/>
      <c r="AV201" s="236"/>
      <c r="AW201" s="236"/>
      <c r="AX201" s="236"/>
      <c r="AY201" s="236"/>
      <c r="AZ201" s="236"/>
      <c r="BA201" s="236"/>
      <c r="BB201" s="236"/>
      <c r="BC201" s="236"/>
      <c r="BD201" s="236"/>
      <c r="BE201" s="236"/>
      <c r="BF201" s="236"/>
      <c r="BG201" s="236"/>
      <c r="BH201" s="236"/>
      <c r="BI201" s="236"/>
      <c r="BJ201" s="236"/>
      <c r="BK201" s="236"/>
      <c r="BL201" s="236"/>
      <c r="BM201" s="236"/>
      <c r="BN201" s="236"/>
      <c r="BO201" s="236"/>
      <c r="BP201" s="236"/>
    </row>
    <row r="202" spans="1:68" ht="12.75" customHeight="1" x14ac:dyDescent="0.15">
      <c r="A202" s="236"/>
      <c r="B202" s="236"/>
      <c r="C202" s="236"/>
      <c r="D202" s="236"/>
      <c r="E202" s="236"/>
      <c r="F202" s="237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  <c r="AK202" s="236"/>
      <c r="AL202" s="236"/>
      <c r="AM202" s="236"/>
      <c r="AN202" s="236"/>
      <c r="AO202" s="236"/>
      <c r="AP202" s="236"/>
      <c r="AQ202" s="236"/>
      <c r="AR202" s="236"/>
      <c r="AS202" s="236"/>
      <c r="AT202" s="236"/>
      <c r="AU202" s="236"/>
      <c r="AV202" s="236"/>
      <c r="AW202" s="236"/>
      <c r="AX202" s="236"/>
      <c r="AY202" s="236"/>
      <c r="AZ202" s="236"/>
      <c r="BA202" s="236"/>
      <c r="BB202" s="236"/>
      <c r="BC202" s="236"/>
      <c r="BD202" s="236"/>
      <c r="BE202" s="236"/>
      <c r="BF202" s="236"/>
      <c r="BG202" s="236"/>
      <c r="BH202" s="236"/>
      <c r="BI202" s="236"/>
      <c r="BJ202" s="236"/>
      <c r="BK202" s="236"/>
      <c r="BL202" s="236"/>
      <c r="BM202" s="236"/>
      <c r="BN202" s="236"/>
      <c r="BO202" s="236"/>
      <c r="BP202" s="236"/>
    </row>
    <row r="203" spans="1:68" ht="12.75" customHeight="1" x14ac:dyDescent="0.15">
      <c r="A203" s="236"/>
      <c r="B203" s="236"/>
      <c r="C203" s="236"/>
      <c r="D203" s="236"/>
      <c r="E203" s="236"/>
      <c r="F203" s="237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  <c r="AK203" s="236"/>
      <c r="AL203" s="236"/>
      <c r="AM203" s="236"/>
      <c r="AN203" s="236"/>
      <c r="AO203" s="236"/>
      <c r="AP203" s="236"/>
      <c r="AQ203" s="236"/>
      <c r="AR203" s="236"/>
      <c r="AS203" s="236"/>
      <c r="AT203" s="236"/>
      <c r="AU203" s="236"/>
      <c r="AV203" s="236"/>
      <c r="AW203" s="236"/>
      <c r="AX203" s="236"/>
      <c r="AY203" s="236"/>
      <c r="AZ203" s="236"/>
      <c r="BA203" s="236"/>
      <c r="BB203" s="236"/>
      <c r="BC203" s="236"/>
      <c r="BD203" s="236"/>
      <c r="BE203" s="236"/>
      <c r="BF203" s="236"/>
      <c r="BG203" s="236"/>
      <c r="BH203" s="236"/>
      <c r="BI203" s="236"/>
      <c r="BJ203" s="236"/>
      <c r="BK203" s="236"/>
      <c r="BL203" s="236"/>
      <c r="BM203" s="236"/>
      <c r="BN203" s="236"/>
      <c r="BO203" s="236"/>
      <c r="BP203" s="236"/>
    </row>
    <row r="204" spans="1:68" ht="12.75" customHeight="1" x14ac:dyDescent="0.15">
      <c r="A204" s="236"/>
      <c r="B204" s="236"/>
      <c r="C204" s="236"/>
      <c r="D204" s="236"/>
      <c r="E204" s="236"/>
      <c r="F204" s="237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  <c r="AK204" s="236"/>
      <c r="AL204" s="236"/>
      <c r="AM204" s="236"/>
      <c r="AN204" s="236"/>
      <c r="AO204" s="236"/>
      <c r="AP204" s="236"/>
      <c r="AQ204" s="236"/>
      <c r="AR204" s="236"/>
      <c r="AS204" s="236"/>
      <c r="AT204" s="236"/>
      <c r="AU204" s="236"/>
      <c r="AV204" s="236"/>
      <c r="AW204" s="236"/>
      <c r="AX204" s="236"/>
      <c r="AY204" s="236"/>
      <c r="AZ204" s="236"/>
      <c r="BA204" s="236"/>
      <c r="BB204" s="236"/>
      <c r="BC204" s="236"/>
      <c r="BD204" s="236"/>
      <c r="BE204" s="236"/>
      <c r="BF204" s="236"/>
      <c r="BG204" s="236"/>
      <c r="BH204" s="236"/>
      <c r="BI204" s="236"/>
      <c r="BJ204" s="236"/>
      <c r="BK204" s="236"/>
      <c r="BL204" s="236"/>
      <c r="BM204" s="236"/>
      <c r="BN204" s="236"/>
      <c r="BO204" s="236"/>
      <c r="BP204" s="236"/>
    </row>
    <row r="205" spans="1:68" ht="12.75" customHeight="1" x14ac:dyDescent="0.15">
      <c r="A205" s="236"/>
      <c r="B205" s="236"/>
      <c r="C205" s="236"/>
      <c r="D205" s="236"/>
      <c r="E205" s="236"/>
      <c r="F205" s="237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236"/>
      <c r="AQ205" s="236"/>
      <c r="AR205" s="236"/>
      <c r="AS205" s="236"/>
      <c r="AT205" s="236"/>
      <c r="AU205" s="236"/>
      <c r="AV205" s="236"/>
      <c r="AW205" s="236"/>
      <c r="AX205" s="236"/>
      <c r="AY205" s="236"/>
      <c r="AZ205" s="236"/>
      <c r="BA205" s="236"/>
      <c r="BB205" s="236"/>
      <c r="BC205" s="236"/>
      <c r="BD205" s="236"/>
      <c r="BE205" s="236"/>
      <c r="BF205" s="236"/>
      <c r="BG205" s="236"/>
      <c r="BH205" s="236"/>
      <c r="BI205" s="236"/>
      <c r="BJ205" s="236"/>
      <c r="BK205" s="236"/>
      <c r="BL205" s="236"/>
      <c r="BM205" s="236"/>
      <c r="BN205" s="236"/>
      <c r="BO205" s="236"/>
      <c r="BP205" s="236"/>
    </row>
    <row r="206" spans="1:68" ht="12.75" customHeight="1" x14ac:dyDescent="0.15">
      <c r="A206" s="236"/>
      <c r="B206" s="236"/>
      <c r="C206" s="236"/>
      <c r="D206" s="236"/>
      <c r="E206" s="236"/>
      <c r="F206" s="237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  <c r="AK206" s="236"/>
      <c r="AL206" s="236"/>
      <c r="AM206" s="236"/>
      <c r="AN206" s="236"/>
      <c r="AO206" s="236"/>
      <c r="AP206" s="236"/>
      <c r="AQ206" s="236"/>
      <c r="AR206" s="236"/>
      <c r="AS206" s="236"/>
      <c r="AT206" s="236"/>
      <c r="AU206" s="236"/>
      <c r="AV206" s="236"/>
      <c r="AW206" s="236"/>
      <c r="AX206" s="236"/>
      <c r="AY206" s="236"/>
      <c r="AZ206" s="236"/>
      <c r="BA206" s="236"/>
      <c r="BB206" s="236"/>
      <c r="BC206" s="236"/>
      <c r="BD206" s="236"/>
      <c r="BE206" s="236"/>
      <c r="BF206" s="236"/>
      <c r="BG206" s="236"/>
      <c r="BH206" s="236"/>
      <c r="BI206" s="236"/>
      <c r="BJ206" s="236"/>
      <c r="BK206" s="236"/>
      <c r="BL206" s="236"/>
      <c r="BM206" s="236"/>
      <c r="BN206" s="236"/>
      <c r="BO206" s="236"/>
      <c r="BP206" s="236"/>
    </row>
    <row r="207" spans="1:68" ht="12.75" customHeight="1" x14ac:dyDescent="0.15">
      <c r="A207" s="236"/>
      <c r="B207" s="236"/>
      <c r="C207" s="236"/>
      <c r="D207" s="236"/>
      <c r="E207" s="236"/>
      <c r="F207" s="237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  <c r="AK207" s="236"/>
      <c r="AL207" s="236"/>
      <c r="AM207" s="236"/>
      <c r="AN207" s="236"/>
      <c r="AO207" s="236"/>
      <c r="AP207" s="236"/>
      <c r="AQ207" s="236"/>
      <c r="AR207" s="236"/>
      <c r="AS207" s="236"/>
      <c r="AT207" s="236"/>
      <c r="AU207" s="236"/>
      <c r="AV207" s="236"/>
      <c r="AW207" s="236"/>
      <c r="AX207" s="236"/>
      <c r="AY207" s="236"/>
      <c r="AZ207" s="236"/>
      <c r="BA207" s="236"/>
      <c r="BB207" s="236"/>
      <c r="BC207" s="236"/>
      <c r="BD207" s="236"/>
      <c r="BE207" s="236"/>
      <c r="BF207" s="236"/>
      <c r="BG207" s="236"/>
      <c r="BH207" s="236"/>
      <c r="BI207" s="236"/>
      <c r="BJ207" s="236"/>
      <c r="BK207" s="236"/>
      <c r="BL207" s="236"/>
      <c r="BM207" s="236"/>
      <c r="BN207" s="236"/>
      <c r="BO207" s="236"/>
      <c r="BP207" s="236"/>
    </row>
    <row r="208" spans="1:68" ht="12.75" customHeight="1" x14ac:dyDescent="0.15">
      <c r="A208" s="236"/>
      <c r="B208" s="236"/>
      <c r="C208" s="236"/>
      <c r="D208" s="236"/>
      <c r="E208" s="236"/>
      <c r="F208" s="237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  <c r="AK208" s="236"/>
      <c r="AL208" s="236"/>
      <c r="AM208" s="236"/>
      <c r="AN208" s="236"/>
      <c r="AO208" s="236"/>
      <c r="AP208" s="236"/>
      <c r="AQ208" s="236"/>
      <c r="AR208" s="236"/>
      <c r="AS208" s="236"/>
      <c r="AT208" s="236"/>
      <c r="AU208" s="236"/>
      <c r="AV208" s="236"/>
      <c r="AW208" s="236"/>
      <c r="AX208" s="236"/>
      <c r="AY208" s="236"/>
      <c r="AZ208" s="236"/>
      <c r="BA208" s="236"/>
      <c r="BB208" s="236"/>
      <c r="BC208" s="236"/>
      <c r="BD208" s="236"/>
      <c r="BE208" s="236"/>
      <c r="BF208" s="236"/>
      <c r="BG208" s="236"/>
      <c r="BH208" s="236"/>
      <c r="BI208" s="236"/>
      <c r="BJ208" s="236"/>
      <c r="BK208" s="236"/>
      <c r="BL208" s="236"/>
      <c r="BM208" s="236"/>
      <c r="BN208" s="236"/>
      <c r="BO208" s="236"/>
      <c r="BP208" s="236"/>
    </row>
    <row r="209" spans="1:68" ht="12.75" customHeight="1" x14ac:dyDescent="0.15">
      <c r="A209" s="236"/>
      <c r="B209" s="236"/>
      <c r="C209" s="236"/>
      <c r="D209" s="236"/>
      <c r="E209" s="236"/>
      <c r="F209" s="237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  <c r="AK209" s="236"/>
      <c r="AL209" s="236"/>
      <c r="AM209" s="236"/>
      <c r="AN209" s="236"/>
      <c r="AO209" s="236"/>
      <c r="AP209" s="236"/>
      <c r="AQ209" s="236"/>
      <c r="AR209" s="236"/>
      <c r="AS209" s="236"/>
      <c r="AT209" s="236"/>
      <c r="AU209" s="236"/>
      <c r="AV209" s="236"/>
      <c r="AW209" s="236"/>
      <c r="AX209" s="236"/>
      <c r="AY209" s="236"/>
      <c r="AZ209" s="236"/>
      <c r="BA209" s="236"/>
      <c r="BB209" s="236"/>
      <c r="BC209" s="236"/>
      <c r="BD209" s="236"/>
      <c r="BE209" s="236"/>
      <c r="BF209" s="236"/>
      <c r="BG209" s="236"/>
      <c r="BH209" s="236"/>
      <c r="BI209" s="236"/>
      <c r="BJ209" s="236"/>
      <c r="BK209" s="236"/>
      <c r="BL209" s="236"/>
      <c r="BM209" s="236"/>
      <c r="BN209" s="236"/>
      <c r="BO209" s="236"/>
      <c r="BP209" s="236"/>
    </row>
    <row r="210" spans="1:68" ht="12.75" customHeight="1" x14ac:dyDescent="0.15">
      <c r="A210" s="236"/>
      <c r="B210" s="236"/>
      <c r="C210" s="236"/>
      <c r="D210" s="236"/>
      <c r="E210" s="236"/>
      <c r="F210" s="237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  <c r="AK210" s="236"/>
      <c r="AL210" s="236"/>
      <c r="AM210" s="236"/>
      <c r="AN210" s="236"/>
      <c r="AO210" s="236"/>
      <c r="AP210" s="236"/>
      <c r="AQ210" s="236"/>
      <c r="AR210" s="236"/>
      <c r="AS210" s="236"/>
      <c r="AT210" s="236"/>
      <c r="AU210" s="236"/>
      <c r="AV210" s="236"/>
      <c r="AW210" s="236"/>
      <c r="AX210" s="236"/>
      <c r="AY210" s="236"/>
      <c r="AZ210" s="236"/>
      <c r="BA210" s="236"/>
      <c r="BB210" s="236"/>
      <c r="BC210" s="236"/>
      <c r="BD210" s="236"/>
      <c r="BE210" s="236"/>
      <c r="BF210" s="236"/>
      <c r="BG210" s="236"/>
      <c r="BH210" s="236"/>
      <c r="BI210" s="236"/>
      <c r="BJ210" s="236"/>
      <c r="BK210" s="236"/>
      <c r="BL210" s="236"/>
      <c r="BM210" s="236"/>
      <c r="BN210" s="236"/>
      <c r="BO210" s="236"/>
      <c r="BP210" s="236"/>
    </row>
    <row r="211" spans="1:68" ht="12.75" customHeight="1" x14ac:dyDescent="0.15">
      <c r="A211" s="236"/>
      <c r="B211" s="236"/>
      <c r="C211" s="236"/>
      <c r="D211" s="236"/>
      <c r="E211" s="236"/>
      <c r="F211" s="237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  <c r="AK211" s="236"/>
      <c r="AL211" s="236"/>
      <c r="AM211" s="236"/>
      <c r="AN211" s="236"/>
      <c r="AO211" s="236"/>
      <c r="AP211" s="236"/>
      <c r="AQ211" s="236"/>
      <c r="AR211" s="236"/>
      <c r="AS211" s="236"/>
      <c r="AT211" s="236"/>
      <c r="AU211" s="236"/>
      <c r="AV211" s="236"/>
      <c r="AW211" s="236"/>
      <c r="AX211" s="236"/>
      <c r="AY211" s="236"/>
      <c r="AZ211" s="236"/>
      <c r="BA211" s="236"/>
      <c r="BB211" s="236"/>
      <c r="BC211" s="236"/>
      <c r="BD211" s="236"/>
      <c r="BE211" s="236"/>
      <c r="BF211" s="236"/>
      <c r="BG211" s="236"/>
      <c r="BH211" s="236"/>
      <c r="BI211" s="236"/>
      <c r="BJ211" s="236"/>
      <c r="BK211" s="236"/>
      <c r="BL211" s="236"/>
      <c r="BM211" s="236"/>
      <c r="BN211" s="236"/>
      <c r="BO211" s="236"/>
      <c r="BP211" s="236"/>
    </row>
    <row r="212" spans="1:68" ht="12.75" customHeight="1" x14ac:dyDescent="0.15">
      <c r="A212" s="236"/>
      <c r="B212" s="236"/>
      <c r="C212" s="236"/>
      <c r="D212" s="236"/>
      <c r="E212" s="236"/>
      <c r="F212" s="237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  <c r="AK212" s="236"/>
      <c r="AL212" s="236"/>
      <c r="AM212" s="236"/>
      <c r="AN212" s="236"/>
      <c r="AO212" s="236"/>
      <c r="AP212" s="236"/>
      <c r="AQ212" s="236"/>
      <c r="AR212" s="236"/>
      <c r="AS212" s="236"/>
      <c r="AT212" s="236"/>
      <c r="AU212" s="236"/>
      <c r="AV212" s="236"/>
      <c r="AW212" s="236"/>
      <c r="AX212" s="236"/>
      <c r="AY212" s="236"/>
      <c r="AZ212" s="236"/>
      <c r="BA212" s="236"/>
      <c r="BB212" s="236"/>
      <c r="BC212" s="236"/>
      <c r="BD212" s="236"/>
      <c r="BE212" s="236"/>
      <c r="BF212" s="236"/>
      <c r="BG212" s="236"/>
      <c r="BH212" s="236"/>
      <c r="BI212" s="236"/>
      <c r="BJ212" s="236"/>
      <c r="BK212" s="236"/>
      <c r="BL212" s="236"/>
      <c r="BM212" s="236"/>
      <c r="BN212" s="236"/>
      <c r="BO212" s="236"/>
      <c r="BP212" s="236"/>
    </row>
    <row r="213" spans="1:68" ht="12.75" customHeight="1" x14ac:dyDescent="0.15">
      <c r="A213" s="236"/>
      <c r="B213" s="236"/>
      <c r="C213" s="236"/>
      <c r="D213" s="236"/>
      <c r="E213" s="236"/>
      <c r="F213" s="237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  <c r="AK213" s="236"/>
      <c r="AL213" s="236"/>
      <c r="AM213" s="236"/>
      <c r="AN213" s="236"/>
      <c r="AO213" s="236"/>
      <c r="AP213" s="236"/>
      <c r="AQ213" s="236"/>
      <c r="AR213" s="236"/>
      <c r="AS213" s="236"/>
      <c r="AT213" s="236"/>
      <c r="AU213" s="236"/>
      <c r="AV213" s="236"/>
      <c r="AW213" s="236"/>
      <c r="AX213" s="236"/>
      <c r="AY213" s="236"/>
      <c r="AZ213" s="236"/>
      <c r="BA213" s="236"/>
      <c r="BB213" s="236"/>
      <c r="BC213" s="236"/>
      <c r="BD213" s="236"/>
      <c r="BE213" s="236"/>
      <c r="BF213" s="236"/>
      <c r="BG213" s="236"/>
      <c r="BH213" s="236"/>
      <c r="BI213" s="236"/>
      <c r="BJ213" s="236"/>
      <c r="BK213" s="236"/>
      <c r="BL213" s="236"/>
      <c r="BM213" s="236"/>
      <c r="BN213" s="236"/>
      <c r="BO213" s="236"/>
      <c r="BP213" s="236"/>
    </row>
    <row r="214" spans="1:68" ht="12.75" customHeight="1" x14ac:dyDescent="0.15">
      <c r="A214" s="236"/>
      <c r="B214" s="236"/>
      <c r="C214" s="236"/>
      <c r="D214" s="236"/>
      <c r="E214" s="236"/>
      <c r="F214" s="237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  <c r="AK214" s="236"/>
      <c r="AL214" s="236"/>
      <c r="AM214" s="236"/>
      <c r="AN214" s="236"/>
      <c r="AO214" s="236"/>
      <c r="AP214" s="236"/>
      <c r="AQ214" s="236"/>
      <c r="AR214" s="236"/>
      <c r="AS214" s="236"/>
      <c r="AT214" s="236"/>
      <c r="AU214" s="236"/>
      <c r="AV214" s="236"/>
      <c r="AW214" s="236"/>
      <c r="AX214" s="236"/>
      <c r="AY214" s="236"/>
      <c r="AZ214" s="236"/>
      <c r="BA214" s="236"/>
      <c r="BB214" s="236"/>
      <c r="BC214" s="236"/>
      <c r="BD214" s="236"/>
      <c r="BE214" s="236"/>
      <c r="BF214" s="236"/>
      <c r="BG214" s="236"/>
      <c r="BH214" s="236"/>
      <c r="BI214" s="236"/>
      <c r="BJ214" s="236"/>
      <c r="BK214" s="236"/>
      <c r="BL214" s="236"/>
      <c r="BM214" s="236"/>
      <c r="BN214" s="236"/>
      <c r="BO214" s="236"/>
      <c r="BP214" s="236"/>
    </row>
    <row r="215" spans="1:68" ht="12.75" customHeight="1" x14ac:dyDescent="0.15">
      <c r="A215" s="236"/>
      <c r="B215" s="236"/>
      <c r="C215" s="236"/>
      <c r="D215" s="236"/>
      <c r="E215" s="236"/>
      <c r="F215" s="237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 s="236"/>
      <c r="AL215" s="236"/>
      <c r="AM215" s="236"/>
      <c r="AN215" s="236"/>
      <c r="AO215" s="236"/>
      <c r="AP215" s="236"/>
      <c r="AQ215" s="236"/>
      <c r="AR215" s="236"/>
      <c r="AS215" s="236"/>
      <c r="AT215" s="236"/>
      <c r="AU215" s="236"/>
      <c r="AV215" s="236"/>
      <c r="AW215" s="236"/>
      <c r="AX215" s="236"/>
      <c r="AY215" s="236"/>
      <c r="AZ215" s="236"/>
      <c r="BA215" s="236"/>
      <c r="BB215" s="236"/>
      <c r="BC215" s="236"/>
      <c r="BD215" s="236"/>
      <c r="BE215" s="236"/>
      <c r="BF215" s="236"/>
      <c r="BG215" s="236"/>
      <c r="BH215" s="236"/>
      <c r="BI215" s="236"/>
      <c r="BJ215" s="236"/>
      <c r="BK215" s="236"/>
      <c r="BL215" s="236"/>
      <c r="BM215" s="236"/>
      <c r="BN215" s="236"/>
      <c r="BO215" s="236"/>
      <c r="BP215" s="236"/>
    </row>
    <row r="216" spans="1:68" ht="12.75" customHeight="1" x14ac:dyDescent="0.15">
      <c r="A216" s="236"/>
      <c r="B216" s="236"/>
      <c r="C216" s="236"/>
      <c r="D216" s="236"/>
      <c r="E216" s="236"/>
      <c r="F216" s="237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  <c r="AK216" s="236"/>
      <c r="AL216" s="236"/>
      <c r="AM216" s="236"/>
      <c r="AN216" s="236"/>
      <c r="AO216" s="236"/>
      <c r="AP216" s="236"/>
      <c r="AQ216" s="236"/>
      <c r="AR216" s="236"/>
      <c r="AS216" s="236"/>
      <c r="AT216" s="236"/>
      <c r="AU216" s="236"/>
      <c r="AV216" s="236"/>
      <c r="AW216" s="236"/>
      <c r="AX216" s="236"/>
      <c r="AY216" s="236"/>
      <c r="AZ216" s="236"/>
      <c r="BA216" s="236"/>
      <c r="BB216" s="236"/>
      <c r="BC216" s="236"/>
      <c r="BD216" s="236"/>
      <c r="BE216" s="236"/>
      <c r="BF216" s="236"/>
      <c r="BG216" s="236"/>
      <c r="BH216" s="236"/>
      <c r="BI216" s="236"/>
      <c r="BJ216" s="236"/>
      <c r="BK216" s="236"/>
      <c r="BL216" s="236"/>
      <c r="BM216" s="236"/>
      <c r="BN216" s="236"/>
      <c r="BO216" s="236"/>
      <c r="BP216" s="236"/>
    </row>
    <row r="217" spans="1:68" ht="12.75" customHeight="1" x14ac:dyDescent="0.15">
      <c r="A217" s="236"/>
      <c r="B217" s="236"/>
      <c r="C217" s="236"/>
      <c r="D217" s="236"/>
      <c r="E217" s="236"/>
      <c r="F217" s="237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236"/>
      <c r="AQ217" s="236"/>
      <c r="AR217" s="236"/>
      <c r="AS217" s="236"/>
      <c r="AT217" s="236"/>
      <c r="AU217" s="236"/>
      <c r="AV217" s="236"/>
      <c r="AW217" s="236"/>
      <c r="AX217" s="236"/>
      <c r="AY217" s="236"/>
      <c r="AZ217" s="236"/>
      <c r="BA217" s="236"/>
      <c r="BB217" s="236"/>
      <c r="BC217" s="236"/>
      <c r="BD217" s="236"/>
      <c r="BE217" s="236"/>
      <c r="BF217" s="236"/>
      <c r="BG217" s="236"/>
      <c r="BH217" s="236"/>
      <c r="BI217" s="236"/>
      <c r="BJ217" s="236"/>
      <c r="BK217" s="236"/>
      <c r="BL217" s="236"/>
      <c r="BM217" s="236"/>
      <c r="BN217" s="236"/>
      <c r="BO217" s="236"/>
      <c r="BP217" s="236"/>
    </row>
    <row r="218" spans="1:68" ht="12.75" customHeight="1" x14ac:dyDescent="0.15">
      <c r="A218" s="236"/>
      <c r="B218" s="236"/>
      <c r="C218" s="236"/>
      <c r="D218" s="236"/>
      <c r="E218" s="236"/>
      <c r="F218" s="237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  <c r="AK218" s="236"/>
      <c r="AL218" s="236"/>
      <c r="AM218" s="236"/>
      <c r="AN218" s="236"/>
      <c r="AO218" s="236"/>
      <c r="AP218" s="236"/>
      <c r="AQ218" s="236"/>
      <c r="AR218" s="236"/>
      <c r="AS218" s="236"/>
      <c r="AT218" s="236"/>
      <c r="AU218" s="236"/>
      <c r="AV218" s="236"/>
      <c r="AW218" s="236"/>
      <c r="AX218" s="236"/>
      <c r="AY218" s="236"/>
      <c r="AZ218" s="236"/>
      <c r="BA218" s="236"/>
      <c r="BB218" s="236"/>
      <c r="BC218" s="236"/>
      <c r="BD218" s="236"/>
      <c r="BE218" s="236"/>
      <c r="BF218" s="236"/>
      <c r="BG218" s="236"/>
      <c r="BH218" s="236"/>
      <c r="BI218" s="236"/>
      <c r="BJ218" s="236"/>
      <c r="BK218" s="236"/>
      <c r="BL218" s="236"/>
      <c r="BM218" s="236"/>
      <c r="BN218" s="236"/>
      <c r="BO218" s="236"/>
      <c r="BP218" s="236"/>
    </row>
    <row r="219" spans="1:68" ht="12.75" customHeight="1" x14ac:dyDescent="0.15">
      <c r="A219" s="236"/>
      <c r="B219" s="236"/>
      <c r="C219" s="236"/>
      <c r="D219" s="236"/>
      <c r="E219" s="236"/>
      <c r="F219" s="237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  <c r="AK219" s="236"/>
      <c r="AL219" s="236"/>
      <c r="AM219" s="236"/>
      <c r="AN219" s="236"/>
      <c r="AO219" s="236"/>
      <c r="AP219" s="236"/>
      <c r="AQ219" s="236"/>
      <c r="AR219" s="236"/>
      <c r="AS219" s="236"/>
      <c r="AT219" s="236"/>
      <c r="AU219" s="236"/>
      <c r="AV219" s="236"/>
      <c r="AW219" s="236"/>
      <c r="AX219" s="236"/>
      <c r="AY219" s="236"/>
      <c r="AZ219" s="236"/>
      <c r="BA219" s="236"/>
      <c r="BB219" s="236"/>
      <c r="BC219" s="236"/>
      <c r="BD219" s="236"/>
      <c r="BE219" s="236"/>
      <c r="BF219" s="236"/>
      <c r="BG219" s="236"/>
      <c r="BH219" s="236"/>
      <c r="BI219" s="236"/>
      <c r="BJ219" s="236"/>
      <c r="BK219" s="236"/>
      <c r="BL219" s="236"/>
      <c r="BM219" s="236"/>
      <c r="BN219" s="236"/>
      <c r="BO219" s="236"/>
      <c r="BP219" s="236"/>
    </row>
    <row r="220" spans="1:68" ht="12.75" customHeight="1" x14ac:dyDescent="0.15">
      <c r="A220" s="236"/>
      <c r="B220" s="236"/>
      <c r="C220" s="236"/>
      <c r="D220" s="236"/>
      <c r="E220" s="236"/>
      <c r="F220" s="237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  <c r="AK220" s="236"/>
      <c r="AL220" s="236"/>
      <c r="AM220" s="236"/>
      <c r="AN220" s="236"/>
      <c r="AO220" s="236"/>
      <c r="AP220" s="236"/>
      <c r="AQ220" s="236"/>
      <c r="AR220" s="236"/>
      <c r="AS220" s="236"/>
      <c r="AT220" s="236"/>
      <c r="AU220" s="236"/>
      <c r="AV220" s="236"/>
      <c r="AW220" s="236"/>
      <c r="AX220" s="236"/>
      <c r="AY220" s="236"/>
      <c r="AZ220" s="236"/>
      <c r="BA220" s="236"/>
      <c r="BB220" s="236"/>
      <c r="BC220" s="236"/>
      <c r="BD220" s="236"/>
      <c r="BE220" s="236"/>
      <c r="BF220" s="236"/>
      <c r="BG220" s="236"/>
      <c r="BH220" s="236"/>
      <c r="BI220" s="236"/>
      <c r="BJ220" s="236"/>
      <c r="BK220" s="236"/>
      <c r="BL220" s="236"/>
      <c r="BM220" s="236"/>
      <c r="BN220" s="236"/>
      <c r="BO220" s="236"/>
      <c r="BP220" s="236"/>
    </row>
    <row r="221" spans="1:68" ht="12.75" customHeight="1" x14ac:dyDescent="0.15">
      <c r="A221" s="236"/>
      <c r="B221" s="236"/>
      <c r="C221" s="236"/>
      <c r="D221" s="236"/>
      <c r="E221" s="236"/>
      <c r="F221" s="237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  <c r="AK221" s="236"/>
      <c r="AL221" s="236"/>
      <c r="AM221" s="236"/>
      <c r="AN221" s="236"/>
      <c r="AO221" s="236"/>
      <c r="AP221" s="236"/>
      <c r="AQ221" s="236"/>
      <c r="AR221" s="236"/>
      <c r="AS221" s="236"/>
      <c r="AT221" s="236"/>
      <c r="AU221" s="236"/>
      <c r="AV221" s="236"/>
      <c r="AW221" s="236"/>
      <c r="AX221" s="236"/>
      <c r="AY221" s="236"/>
      <c r="AZ221" s="236"/>
      <c r="BA221" s="236"/>
      <c r="BB221" s="236"/>
      <c r="BC221" s="236"/>
      <c r="BD221" s="236"/>
      <c r="BE221" s="236"/>
      <c r="BF221" s="236"/>
      <c r="BG221" s="236"/>
      <c r="BH221" s="236"/>
      <c r="BI221" s="236"/>
      <c r="BJ221" s="236"/>
      <c r="BK221" s="236"/>
      <c r="BL221" s="236"/>
      <c r="BM221" s="236"/>
      <c r="BN221" s="236"/>
      <c r="BO221" s="236"/>
      <c r="BP221" s="236"/>
    </row>
    <row r="222" spans="1:68" ht="12.75" customHeight="1" x14ac:dyDescent="0.15">
      <c r="A222" s="236"/>
      <c r="B222" s="236"/>
      <c r="C222" s="236"/>
      <c r="D222" s="236"/>
      <c r="E222" s="236"/>
      <c r="F222" s="237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  <c r="AK222" s="236"/>
      <c r="AL222" s="236"/>
      <c r="AM222" s="236"/>
      <c r="AN222" s="236"/>
      <c r="AO222" s="236"/>
      <c r="AP222" s="236"/>
      <c r="AQ222" s="236"/>
      <c r="AR222" s="236"/>
      <c r="AS222" s="236"/>
      <c r="AT222" s="236"/>
      <c r="AU222" s="236"/>
      <c r="AV222" s="236"/>
      <c r="AW222" s="236"/>
      <c r="AX222" s="236"/>
      <c r="AY222" s="236"/>
      <c r="AZ222" s="236"/>
      <c r="BA222" s="236"/>
      <c r="BB222" s="236"/>
      <c r="BC222" s="236"/>
      <c r="BD222" s="236"/>
      <c r="BE222" s="236"/>
      <c r="BF222" s="236"/>
      <c r="BG222" s="236"/>
      <c r="BH222" s="236"/>
      <c r="BI222" s="236"/>
      <c r="BJ222" s="236"/>
      <c r="BK222" s="236"/>
      <c r="BL222" s="236"/>
      <c r="BM222" s="236"/>
      <c r="BN222" s="236"/>
      <c r="BO222" s="236"/>
      <c r="BP222" s="236"/>
    </row>
    <row r="223" spans="1:68" ht="12.75" customHeight="1" x14ac:dyDescent="0.15">
      <c r="A223" s="236"/>
      <c r="B223" s="236"/>
      <c r="C223" s="236"/>
      <c r="D223" s="236"/>
      <c r="E223" s="236"/>
      <c r="F223" s="237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  <c r="AK223" s="236"/>
      <c r="AL223" s="236"/>
      <c r="AM223" s="236"/>
      <c r="AN223" s="236"/>
      <c r="AO223" s="236"/>
      <c r="AP223" s="236"/>
      <c r="AQ223" s="236"/>
      <c r="AR223" s="236"/>
      <c r="AS223" s="236"/>
      <c r="AT223" s="236"/>
      <c r="AU223" s="236"/>
      <c r="AV223" s="236"/>
      <c r="AW223" s="236"/>
      <c r="AX223" s="236"/>
      <c r="AY223" s="236"/>
      <c r="AZ223" s="236"/>
      <c r="BA223" s="236"/>
      <c r="BB223" s="236"/>
      <c r="BC223" s="236"/>
      <c r="BD223" s="236"/>
      <c r="BE223" s="236"/>
      <c r="BF223" s="236"/>
      <c r="BG223" s="236"/>
      <c r="BH223" s="236"/>
      <c r="BI223" s="236"/>
      <c r="BJ223" s="236"/>
      <c r="BK223" s="236"/>
      <c r="BL223" s="236"/>
      <c r="BM223" s="236"/>
      <c r="BN223" s="236"/>
      <c r="BO223" s="236"/>
      <c r="BP223" s="236"/>
    </row>
    <row r="224" spans="1:68" ht="12.75" customHeight="1" x14ac:dyDescent="0.15">
      <c r="A224" s="236"/>
      <c r="B224" s="236"/>
      <c r="C224" s="236"/>
      <c r="D224" s="236"/>
      <c r="E224" s="236"/>
      <c r="F224" s="237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  <c r="AK224" s="236"/>
      <c r="AL224" s="236"/>
      <c r="AM224" s="236"/>
      <c r="AN224" s="236"/>
      <c r="AO224" s="236"/>
      <c r="AP224" s="236"/>
      <c r="AQ224" s="236"/>
      <c r="AR224" s="236"/>
      <c r="AS224" s="236"/>
      <c r="AT224" s="236"/>
      <c r="AU224" s="236"/>
      <c r="AV224" s="236"/>
      <c r="AW224" s="236"/>
      <c r="AX224" s="236"/>
      <c r="AY224" s="236"/>
      <c r="AZ224" s="236"/>
      <c r="BA224" s="236"/>
      <c r="BB224" s="236"/>
      <c r="BC224" s="236"/>
      <c r="BD224" s="236"/>
      <c r="BE224" s="236"/>
      <c r="BF224" s="236"/>
      <c r="BG224" s="236"/>
      <c r="BH224" s="236"/>
      <c r="BI224" s="236"/>
      <c r="BJ224" s="236"/>
      <c r="BK224" s="236"/>
      <c r="BL224" s="236"/>
      <c r="BM224" s="236"/>
      <c r="BN224" s="236"/>
      <c r="BO224" s="236"/>
      <c r="BP224" s="236"/>
    </row>
    <row r="225" spans="1:68" ht="12.75" customHeight="1" x14ac:dyDescent="0.15">
      <c r="A225" s="236"/>
      <c r="B225" s="236"/>
      <c r="C225" s="236"/>
      <c r="D225" s="236"/>
      <c r="E225" s="236"/>
      <c r="F225" s="237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  <c r="AK225" s="236"/>
      <c r="AL225" s="236"/>
      <c r="AM225" s="236"/>
      <c r="AN225" s="236"/>
      <c r="AO225" s="236"/>
      <c r="AP225" s="236"/>
      <c r="AQ225" s="236"/>
      <c r="AR225" s="236"/>
      <c r="AS225" s="236"/>
      <c r="AT225" s="236"/>
      <c r="AU225" s="236"/>
      <c r="AV225" s="236"/>
      <c r="AW225" s="236"/>
      <c r="AX225" s="236"/>
      <c r="AY225" s="236"/>
      <c r="AZ225" s="236"/>
      <c r="BA225" s="236"/>
      <c r="BB225" s="236"/>
      <c r="BC225" s="236"/>
      <c r="BD225" s="236"/>
      <c r="BE225" s="236"/>
      <c r="BF225" s="236"/>
      <c r="BG225" s="236"/>
      <c r="BH225" s="236"/>
      <c r="BI225" s="236"/>
      <c r="BJ225" s="236"/>
      <c r="BK225" s="236"/>
      <c r="BL225" s="236"/>
      <c r="BM225" s="236"/>
      <c r="BN225" s="236"/>
      <c r="BO225" s="236"/>
      <c r="BP225" s="236"/>
    </row>
    <row r="226" spans="1:68" ht="12.75" customHeight="1" x14ac:dyDescent="0.15">
      <c r="A226" s="236"/>
      <c r="B226" s="236"/>
      <c r="C226" s="236"/>
      <c r="D226" s="236"/>
      <c r="E226" s="236"/>
      <c r="F226" s="237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  <c r="AK226" s="236"/>
      <c r="AL226" s="236"/>
      <c r="AM226" s="236"/>
      <c r="AN226" s="236"/>
      <c r="AO226" s="236"/>
      <c r="AP226" s="236"/>
      <c r="AQ226" s="236"/>
      <c r="AR226" s="236"/>
      <c r="AS226" s="236"/>
      <c r="AT226" s="236"/>
      <c r="AU226" s="236"/>
      <c r="AV226" s="236"/>
      <c r="AW226" s="236"/>
      <c r="AX226" s="236"/>
      <c r="AY226" s="236"/>
      <c r="AZ226" s="236"/>
      <c r="BA226" s="236"/>
      <c r="BB226" s="236"/>
      <c r="BC226" s="236"/>
      <c r="BD226" s="236"/>
      <c r="BE226" s="236"/>
      <c r="BF226" s="236"/>
      <c r="BG226" s="236"/>
      <c r="BH226" s="236"/>
      <c r="BI226" s="236"/>
      <c r="BJ226" s="236"/>
      <c r="BK226" s="236"/>
      <c r="BL226" s="236"/>
      <c r="BM226" s="236"/>
      <c r="BN226" s="236"/>
      <c r="BO226" s="236"/>
      <c r="BP226" s="236"/>
    </row>
    <row r="227" spans="1:68" ht="12.75" customHeight="1" x14ac:dyDescent="0.15">
      <c r="A227" s="236"/>
      <c r="B227" s="236"/>
      <c r="C227" s="236"/>
      <c r="D227" s="236"/>
      <c r="E227" s="236"/>
      <c r="F227" s="237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  <c r="AK227" s="236"/>
      <c r="AL227" s="236"/>
      <c r="AM227" s="236"/>
      <c r="AN227" s="236"/>
      <c r="AO227" s="236"/>
      <c r="AP227" s="236"/>
      <c r="AQ227" s="236"/>
      <c r="AR227" s="236"/>
      <c r="AS227" s="236"/>
      <c r="AT227" s="236"/>
      <c r="AU227" s="236"/>
      <c r="AV227" s="236"/>
      <c r="AW227" s="236"/>
      <c r="AX227" s="236"/>
      <c r="AY227" s="236"/>
      <c r="AZ227" s="236"/>
      <c r="BA227" s="236"/>
      <c r="BB227" s="236"/>
      <c r="BC227" s="236"/>
      <c r="BD227" s="236"/>
      <c r="BE227" s="236"/>
      <c r="BF227" s="236"/>
      <c r="BG227" s="236"/>
      <c r="BH227" s="236"/>
      <c r="BI227" s="236"/>
      <c r="BJ227" s="236"/>
      <c r="BK227" s="236"/>
      <c r="BL227" s="236"/>
      <c r="BM227" s="236"/>
      <c r="BN227" s="236"/>
      <c r="BO227" s="236"/>
      <c r="BP227" s="236"/>
    </row>
    <row r="228" spans="1:68" ht="12.75" customHeight="1" x14ac:dyDescent="0.15">
      <c r="A228" s="236"/>
      <c r="B228" s="236"/>
      <c r="C228" s="236"/>
      <c r="D228" s="236"/>
      <c r="E228" s="236"/>
      <c r="F228" s="237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  <c r="AK228" s="236"/>
      <c r="AL228" s="236"/>
      <c r="AM228" s="236"/>
      <c r="AN228" s="236"/>
      <c r="AO228" s="236"/>
      <c r="AP228" s="236"/>
      <c r="AQ228" s="236"/>
      <c r="AR228" s="236"/>
      <c r="AS228" s="236"/>
      <c r="AT228" s="236"/>
      <c r="AU228" s="236"/>
      <c r="AV228" s="236"/>
      <c r="AW228" s="236"/>
      <c r="AX228" s="236"/>
      <c r="AY228" s="236"/>
      <c r="AZ228" s="236"/>
      <c r="BA228" s="236"/>
      <c r="BB228" s="236"/>
      <c r="BC228" s="236"/>
      <c r="BD228" s="236"/>
      <c r="BE228" s="236"/>
      <c r="BF228" s="236"/>
      <c r="BG228" s="236"/>
      <c r="BH228" s="236"/>
      <c r="BI228" s="236"/>
      <c r="BJ228" s="236"/>
      <c r="BK228" s="236"/>
      <c r="BL228" s="236"/>
      <c r="BM228" s="236"/>
      <c r="BN228" s="236"/>
      <c r="BO228" s="236"/>
      <c r="BP228" s="236"/>
    </row>
    <row r="229" spans="1:68" ht="12.75" customHeight="1" x14ac:dyDescent="0.15">
      <c r="A229" s="236"/>
      <c r="B229" s="236"/>
      <c r="C229" s="236"/>
      <c r="D229" s="236"/>
      <c r="E229" s="236"/>
      <c r="F229" s="237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  <c r="AK229" s="236"/>
      <c r="AL229" s="236"/>
      <c r="AM229" s="236"/>
      <c r="AN229" s="236"/>
      <c r="AO229" s="236"/>
      <c r="AP229" s="236"/>
      <c r="AQ229" s="236"/>
      <c r="AR229" s="236"/>
      <c r="AS229" s="236"/>
      <c r="AT229" s="236"/>
      <c r="AU229" s="236"/>
      <c r="AV229" s="236"/>
      <c r="AW229" s="236"/>
      <c r="AX229" s="236"/>
      <c r="AY229" s="236"/>
      <c r="AZ229" s="236"/>
      <c r="BA229" s="236"/>
      <c r="BB229" s="236"/>
      <c r="BC229" s="236"/>
      <c r="BD229" s="236"/>
      <c r="BE229" s="236"/>
      <c r="BF229" s="236"/>
      <c r="BG229" s="236"/>
      <c r="BH229" s="236"/>
      <c r="BI229" s="236"/>
      <c r="BJ229" s="236"/>
      <c r="BK229" s="236"/>
      <c r="BL229" s="236"/>
      <c r="BM229" s="236"/>
      <c r="BN229" s="236"/>
      <c r="BO229" s="236"/>
      <c r="BP229" s="236"/>
    </row>
    <row r="230" spans="1:68" ht="12.75" customHeight="1" x14ac:dyDescent="0.15">
      <c r="A230" s="236"/>
      <c r="B230" s="236"/>
      <c r="C230" s="236"/>
      <c r="D230" s="236"/>
      <c r="E230" s="236"/>
      <c r="F230" s="237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  <c r="AK230" s="236"/>
      <c r="AL230" s="236"/>
      <c r="AM230" s="236"/>
      <c r="AN230" s="236"/>
      <c r="AO230" s="236"/>
      <c r="AP230" s="236"/>
      <c r="AQ230" s="236"/>
      <c r="AR230" s="236"/>
      <c r="AS230" s="236"/>
      <c r="AT230" s="236"/>
      <c r="AU230" s="236"/>
      <c r="AV230" s="236"/>
      <c r="AW230" s="236"/>
      <c r="AX230" s="236"/>
      <c r="AY230" s="236"/>
      <c r="AZ230" s="236"/>
      <c r="BA230" s="236"/>
      <c r="BB230" s="236"/>
      <c r="BC230" s="236"/>
      <c r="BD230" s="236"/>
      <c r="BE230" s="236"/>
      <c r="BF230" s="236"/>
      <c r="BG230" s="236"/>
      <c r="BH230" s="236"/>
      <c r="BI230" s="236"/>
      <c r="BJ230" s="236"/>
      <c r="BK230" s="236"/>
      <c r="BL230" s="236"/>
      <c r="BM230" s="236"/>
      <c r="BN230" s="236"/>
      <c r="BO230" s="236"/>
      <c r="BP230" s="236"/>
    </row>
    <row r="231" spans="1:68" ht="12.75" customHeight="1" x14ac:dyDescent="0.15">
      <c r="A231" s="236"/>
      <c r="B231" s="236"/>
      <c r="C231" s="236"/>
      <c r="D231" s="236"/>
      <c r="E231" s="236"/>
      <c r="F231" s="237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  <c r="AK231" s="236"/>
      <c r="AL231" s="236"/>
      <c r="AM231" s="236"/>
      <c r="AN231" s="236"/>
      <c r="AO231" s="236"/>
      <c r="AP231" s="236"/>
      <c r="AQ231" s="236"/>
      <c r="AR231" s="236"/>
      <c r="AS231" s="236"/>
      <c r="AT231" s="236"/>
      <c r="AU231" s="236"/>
      <c r="AV231" s="236"/>
      <c r="AW231" s="236"/>
      <c r="AX231" s="236"/>
      <c r="AY231" s="236"/>
      <c r="AZ231" s="236"/>
      <c r="BA231" s="236"/>
      <c r="BB231" s="236"/>
      <c r="BC231" s="236"/>
      <c r="BD231" s="236"/>
      <c r="BE231" s="236"/>
      <c r="BF231" s="236"/>
      <c r="BG231" s="236"/>
      <c r="BH231" s="236"/>
      <c r="BI231" s="236"/>
      <c r="BJ231" s="236"/>
      <c r="BK231" s="236"/>
      <c r="BL231" s="236"/>
      <c r="BM231" s="236"/>
      <c r="BN231" s="236"/>
      <c r="BO231" s="236"/>
      <c r="BP231" s="236"/>
    </row>
    <row r="232" spans="1:68" ht="12.75" customHeight="1" x14ac:dyDescent="0.15">
      <c r="A232" s="236"/>
      <c r="B232" s="236"/>
      <c r="C232" s="236"/>
      <c r="D232" s="236"/>
      <c r="E232" s="236"/>
      <c r="F232" s="237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  <c r="AK232" s="236"/>
      <c r="AL232" s="236"/>
      <c r="AM232" s="236"/>
      <c r="AN232" s="236"/>
      <c r="AO232" s="236"/>
      <c r="AP232" s="236"/>
      <c r="AQ232" s="236"/>
      <c r="AR232" s="236"/>
      <c r="AS232" s="236"/>
      <c r="AT232" s="236"/>
      <c r="AU232" s="236"/>
      <c r="AV232" s="236"/>
      <c r="AW232" s="236"/>
      <c r="AX232" s="236"/>
      <c r="AY232" s="236"/>
      <c r="AZ232" s="236"/>
      <c r="BA232" s="236"/>
      <c r="BB232" s="236"/>
      <c r="BC232" s="236"/>
      <c r="BD232" s="236"/>
      <c r="BE232" s="236"/>
      <c r="BF232" s="236"/>
      <c r="BG232" s="236"/>
      <c r="BH232" s="236"/>
      <c r="BI232" s="236"/>
      <c r="BJ232" s="236"/>
      <c r="BK232" s="236"/>
      <c r="BL232" s="236"/>
      <c r="BM232" s="236"/>
      <c r="BN232" s="236"/>
      <c r="BO232" s="236"/>
      <c r="BP232" s="236"/>
    </row>
    <row r="233" spans="1:68" ht="12.75" customHeight="1" x14ac:dyDescent="0.15">
      <c r="A233" s="236"/>
      <c r="B233" s="236"/>
      <c r="C233" s="236"/>
      <c r="D233" s="236"/>
      <c r="E233" s="236"/>
      <c r="F233" s="237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  <c r="AK233" s="236"/>
      <c r="AL233" s="236"/>
      <c r="AM233" s="236"/>
      <c r="AN233" s="236"/>
      <c r="AO233" s="236"/>
      <c r="AP233" s="236"/>
      <c r="AQ233" s="236"/>
      <c r="AR233" s="236"/>
      <c r="AS233" s="236"/>
      <c r="AT233" s="236"/>
      <c r="AU233" s="236"/>
      <c r="AV233" s="236"/>
      <c r="AW233" s="236"/>
      <c r="AX233" s="236"/>
      <c r="AY233" s="236"/>
      <c r="AZ233" s="236"/>
      <c r="BA233" s="236"/>
      <c r="BB233" s="236"/>
      <c r="BC233" s="236"/>
      <c r="BD233" s="236"/>
      <c r="BE233" s="236"/>
      <c r="BF233" s="236"/>
      <c r="BG233" s="236"/>
      <c r="BH233" s="236"/>
      <c r="BI233" s="236"/>
      <c r="BJ233" s="236"/>
      <c r="BK233" s="236"/>
      <c r="BL233" s="236"/>
      <c r="BM233" s="236"/>
      <c r="BN233" s="236"/>
      <c r="BO233" s="236"/>
      <c r="BP233" s="236"/>
    </row>
    <row r="234" spans="1:68" ht="12.75" customHeight="1" x14ac:dyDescent="0.15">
      <c r="A234" s="236"/>
      <c r="B234" s="236"/>
      <c r="C234" s="236"/>
      <c r="D234" s="236"/>
      <c r="E234" s="236"/>
      <c r="F234" s="237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  <c r="AK234" s="236"/>
      <c r="AL234" s="236"/>
      <c r="AM234" s="236"/>
      <c r="AN234" s="236"/>
      <c r="AO234" s="236"/>
      <c r="AP234" s="236"/>
      <c r="AQ234" s="236"/>
      <c r="AR234" s="236"/>
      <c r="AS234" s="236"/>
      <c r="AT234" s="236"/>
      <c r="AU234" s="236"/>
      <c r="AV234" s="236"/>
      <c r="AW234" s="236"/>
      <c r="AX234" s="236"/>
      <c r="AY234" s="236"/>
      <c r="AZ234" s="236"/>
      <c r="BA234" s="236"/>
      <c r="BB234" s="236"/>
      <c r="BC234" s="236"/>
      <c r="BD234" s="236"/>
      <c r="BE234" s="236"/>
      <c r="BF234" s="236"/>
      <c r="BG234" s="236"/>
      <c r="BH234" s="236"/>
      <c r="BI234" s="236"/>
      <c r="BJ234" s="236"/>
      <c r="BK234" s="236"/>
      <c r="BL234" s="236"/>
      <c r="BM234" s="236"/>
      <c r="BN234" s="236"/>
      <c r="BO234" s="236"/>
      <c r="BP234" s="236"/>
    </row>
    <row r="235" spans="1:68" ht="12.75" customHeight="1" x14ac:dyDescent="0.15">
      <c r="A235" s="236"/>
      <c r="B235" s="236"/>
      <c r="C235" s="236"/>
      <c r="D235" s="236"/>
      <c r="E235" s="236"/>
      <c r="F235" s="237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  <c r="AA235" s="236"/>
      <c r="AB235" s="236"/>
      <c r="AC235" s="236"/>
      <c r="AD235" s="236"/>
      <c r="AE235" s="236"/>
      <c r="AF235" s="236"/>
      <c r="AG235" s="236"/>
      <c r="AH235" s="236"/>
      <c r="AI235" s="236"/>
      <c r="AJ235" s="236"/>
      <c r="AK235" s="236"/>
      <c r="AL235" s="236"/>
      <c r="AM235" s="236"/>
      <c r="AN235" s="236"/>
      <c r="AO235" s="236"/>
      <c r="AP235" s="236"/>
      <c r="AQ235" s="236"/>
      <c r="AR235" s="236"/>
      <c r="AS235" s="236"/>
      <c r="AT235" s="236"/>
      <c r="AU235" s="236"/>
      <c r="AV235" s="236"/>
      <c r="AW235" s="236"/>
      <c r="AX235" s="236"/>
      <c r="AY235" s="236"/>
      <c r="AZ235" s="236"/>
      <c r="BA235" s="236"/>
      <c r="BB235" s="236"/>
      <c r="BC235" s="236"/>
      <c r="BD235" s="236"/>
      <c r="BE235" s="236"/>
      <c r="BF235" s="236"/>
      <c r="BG235" s="236"/>
      <c r="BH235" s="236"/>
      <c r="BI235" s="236"/>
      <c r="BJ235" s="236"/>
      <c r="BK235" s="236"/>
      <c r="BL235" s="236"/>
      <c r="BM235" s="236"/>
      <c r="BN235" s="236"/>
      <c r="BO235" s="236"/>
      <c r="BP235" s="236"/>
    </row>
    <row r="236" spans="1:68" ht="12.75" customHeight="1" x14ac:dyDescent="0.15">
      <c r="A236" s="236"/>
      <c r="B236" s="236"/>
      <c r="C236" s="236"/>
      <c r="D236" s="236"/>
      <c r="E236" s="236"/>
      <c r="F236" s="237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  <c r="AA236" s="236"/>
      <c r="AB236" s="236"/>
      <c r="AC236" s="236"/>
      <c r="AD236" s="236"/>
      <c r="AE236" s="236"/>
      <c r="AF236" s="236"/>
      <c r="AG236" s="236"/>
      <c r="AH236" s="236"/>
      <c r="AI236" s="236"/>
      <c r="AJ236" s="236"/>
      <c r="AK236" s="236"/>
      <c r="AL236" s="236"/>
      <c r="AM236" s="236"/>
      <c r="AN236" s="236"/>
      <c r="AO236" s="236"/>
      <c r="AP236" s="236"/>
      <c r="AQ236" s="236"/>
      <c r="AR236" s="236"/>
      <c r="AS236" s="236"/>
      <c r="AT236" s="236"/>
      <c r="AU236" s="236"/>
      <c r="AV236" s="236"/>
      <c r="AW236" s="236"/>
      <c r="AX236" s="236"/>
      <c r="AY236" s="236"/>
      <c r="AZ236" s="236"/>
      <c r="BA236" s="236"/>
      <c r="BB236" s="236"/>
      <c r="BC236" s="236"/>
      <c r="BD236" s="236"/>
      <c r="BE236" s="236"/>
      <c r="BF236" s="236"/>
      <c r="BG236" s="236"/>
      <c r="BH236" s="236"/>
      <c r="BI236" s="236"/>
      <c r="BJ236" s="236"/>
      <c r="BK236" s="236"/>
      <c r="BL236" s="236"/>
      <c r="BM236" s="236"/>
      <c r="BN236" s="236"/>
      <c r="BO236" s="236"/>
      <c r="BP236" s="236"/>
    </row>
    <row r="237" spans="1:68" ht="12.75" customHeight="1" x14ac:dyDescent="0.15">
      <c r="A237" s="236"/>
      <c r="B237" s="236"/>
      <c r="C237" s="236"/>
      <c r="D237" s="236"/>
      <c r="E237" s="236"/>
      <c r="F237" s="237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  <c r="AC237" s="236"/>
      <c r="AD237" s="236"/>
      <c r="AE237" s="236"/>
      <c r="AF237" s="236"/>
      <c r="AG237" s="236"/>
      <c r="AH237" s="236"/>
      <c r="AI237" s="236"/>
      <c r="AJ237" s="236"/>
      <c r="AK237" s="236"/>
      <c r="AL237" s="236"/>
      <c r="AM237" s="236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36"/>
      <c r="AY237" s="236"/>
      <c r="AZ237" s="236"/>
      <c r="BA237" s="236"/>
      <c r="BB237" s="236"/>
      <c r="BC237" s="236"/>
      <c r="BD237" s="236"/>
      <c r="BE237" s="236"/>
      <c r="BF237" s="236"/>
      <c r="BG237" s="236"/>
      <c r="BH237" s="236"/>
      <c r="BI237" s="236"/>
      <c r="BJ237" s="236"/>
      <c r="BK237" s="236"/>
      <c r="BL237" s="236"/>
      <c r="BM237" s="236"/>
      <c r="BN237" s="236"/>
      <c r="BO237" s="236"/>
      <c r="BP237" s="236"/>
    </row>
    <row r="238" spans="1:68" ht="12.75" customHeight="1" x14ac:dyDescent="0.15">
      <c r="A238" s="236"/>
      <c r="B238" s="236"/>
      <c r="C238" s="236"/>
      <c r="D238" s="236"/>
      <c r="E238" s="236"/>
      <c r="F238" s="237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  <c r="AA238" s="236"/>
      <c r="AB238" s="236"/>
      <c r="AC238" s="236"/>
      <c r="AD238" s="236"/>
      <c r="AE238" s="236"/>
      <c r="AF238" s="236"/>
      <c r="AG238" s="236"/>
      <c r="AH238" s="236"/>
      <c r="AI238" s="236"/>
      <c r="AJ238" s="236"/>
      <c r="AK238" s="236"/>
      <c r="AL238" s="236"/>
      <c r="AM238" s="236"/>
      <c r="AN238" s="236"/>
      <c r="AO238" s="236"/>
      <c r="AP238" s="236"/>
      <c r="AQ238" s="236"/>
      <c r="AR238" s="236"/>
      <c r="AS238" s="236"/>
      <c r="AT238" s="236"/>
      <c r="AU238" s="236"/>
      <c r="AV238" s="236"/>
      <c r="AW238" s="236"/>
      <c r="AX238" s="236"/>
      <c r="AY238" s="236"/>
      <c r="AZ238" s="236"/>
      <c r="BA238" s="236"/>
      <c r="BB238" s="236"/>
      <c r="BC238" s="236"/>
      <c r="BD238" s="236"/>
      <c r="BE238" s="236"/>
      <c r="BF238" s="236"/>
      <c r="BG238" s="236"/>
      <c r="BH238" s="236"/>
      <c r="BI238" s="236"/>
      <c r="BJ238" s="236"/>
      <c r="BK238" s="236"/>
      <c r="BL238" s="236"/>
      <c r="BM238" s="236"/>
      <c r="BN238" s="236"/>
      <c r="BO238" s="236"/>
      <c r="BP238" s="236"/>
    </row>
    <row r="239" spans="1:68" ht="12.75" customHeight="1" x14ac:dyDescent="0.15">
      <c r="A239" s="236"/>
      <c r="B239" s="236"/>
      <c r="C239" s="236"/>
      <c r="D239" s="236"/>
      <c r="E239" s="236"/>
      <c r="F239" s="237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  <c r="AS239" s="236"/>
      <c r="AT239" s="236"/>
      <c r="AU239" s="236"/>
      <c r="AV239" s="236"/>
      <c r="AW239" s="236"/>
      <c r="AX239" s="236"/>
      <c r="AY239" s="236"/>
      <c r="AZ239" s="236"/>
      <c r="BA239" s="236"/>
      <c r="BB239" s="236"/>
      <c r="BC239" s="236"/>
      <c r="BD239" s="236"/>
      <c r="BE239" s="236"/>
      <c r="BF239" s="236"/>
      <c r="BG239" s="236"/>
      <c r="BH239" s="236"/>
      <c r="BI239" s="236"/>
      <c r="BJ239" s="236"/>
      <c r="BK239" s="236"/>
      <c r="BL239" s="236"/>
      <c r="BM239" s="236"/>
      <c r="BN239" s="236"/>
      <c r="BO239" s="236"/>
      <c r="BP239" s="236"/>
    </row>
    <row r="240" spans="1:68" ht="12.75" customHeight="1" x14ac:dyDescent="0.15">
      <c r="A240" s="236"/>
      <c r="B240" s="236"/>
      <c r="C240" s="236"/>
      <c r="D240" s="236"/>
      <c r="E240" s="236"/>
      <c r="F240" s="237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  <c r="AA240" s="236"/>
      <c r="AB240" s="236"/>
      <c r="AC240" s="236"/>
      <c r="AD240" s="236"/>
      <c r="AE240" s="236"/>
      <c r="AF240" s="236"/>
      <c r="AG240" s="236"/>
      <c r="AH240" s="236"/>
      <c r="AI240" s="236"/>
      <c r="AJ240" s="236"/>
      <c r="AK240" s="236"/>
      <c r="AL240" s="236"/>
      <c r="AM240" s="236"/>
      <c r="AN240" s="236"/>
      <c r="AO240" s="236"/>
      <c r="AP240" s="236"/>
      <c r="AQ240" s="236"/>
      <c r="AR240" s="236"/>
      <c r="AS240" s="236"/>
      <c r="AT240" s="236"/>
      <c r="AU240" s="236"/>
      <c r="AV240" s="236"/>
      <c r="AW240" s="236"/>
      <c r="AX240" s="236"/>
      <c r="AY240" s="236"/>
      <c r="AZ240" s="236"/>
      <c r="BA240" s="236"/>
      <c r="BB240" s="236"/>
      <c r="BC240" s="236"/>
      <c r="BD240" s="236"/>
      <c r="BE240" s="236"/>
      <c r="BF240" s="236"/>
      <c r="BG240" s="236"/>
      <c r="BH240" s="236"/>
      <c r="BI240" s="236"/>
      <c r="BJ240" s="236"/>
      <c r="BK240" s="236"/>
      <c r="BL240" s="236"/>
      <c r="BM240" s="236"/>
      <c r="BN240" s="236"/>
      <c r="BO240" s="236"/>
      <c r="BP240" s="236"/>
    </row>
    <row r="241" spans="1:68" ht="12.75" customHeight="1" x14ac:dyDescent="0.15">
      <c r="A241" s="236"/>
      <c r="B241" s="236"/>
      <c r="C241" s="236"/>
      <c r="D241" s="236"/>
      <c r="E241" s="236"/>
      <c r="F241" s="237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  <c r="AA241" s="236"/>
      <c r="AB241" s="236"/>
      <c r="AC241" s="236"/>
      <c r="AD241" s="236"/>
      <c r="AE241" s="236"/>
      <c r="AF241" s="236"/>
      <c r="AG241" s="236"/>
      <c r="AH241" s="236"/>
      <c r="AI241" s="236"/>
      <c r="AJ241" s="236"/>
      <c r="AK241" s="236"/>
      <c r="AL241" s="236"/>
      <c r="AM241" s="236"/>
      <c r="AN241" s="236"/>
      <c r="AO241" s="236"/>
      <c r="AP241" s="236"/>
      <c r="AQ241" s="236"/>
      <c r="AR241" s="236"/>
      <c r="AS241" s="236"/>
      <c r="AT241" s="236"/>
      <c r="AU241" s="236"/>
      <c r="AV241" s="236"/>
      <c r="AW241" s="236"/>
      <c r="AX241" s="236"/>
      <c r="AY241" s="236"/>
      <c r="AZ241" s="236"/>
      <c r="BA241" s="236"/>
      <c r="BB241" s="236"/>
      <c r="BC241" s="236"/>
      <c r="BD241" s="236"/>
      <c r="BE241" s="236"/>
      <c r="BF241" s="236"/>
      <c r="BG241" s="236"/>
      <c r="BH241" s="236"/>
      <c r="BI241" s="236"/>
      <c r="BJ241" s="236"/>
      <c r="BK241" s="236"/>
      <c r="BL241" s="236"/>
      <c r="BM241" s="236"/>
      <c r="BN241" s="236"/>
      <c r="BO241" s="236"/>
      <c r="BP241" s="236"/>
    </row>
    <row r="242" spans="1:68" ht="12.75" customHeight="1" x14ac:dyDescent="0.15">
      <c r="A242" s="236"/>
      <c r="B242" s="236"/>
      <c r="C242" s="236"/>
      <c r="D242" s="236"/>
      <c r="E242" s="236"/>
      <c r="F242" s="237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  <c r="AA242" s="236"/>
      <c r="AB242" s="236"/>
      <c r="AC242" s="236"/>
      <c r="AD242" s="236"/>
      <c r="AE242" s="236"/>
      <c r="AF242" s="236"/>
      <c r="AG242" s="236"/>
      <c r="AH242" s="236"/>
      <c r="AI242" s="236"/>
      <c r="AJ242" s="236"/>
      <c r="AK242" s="236"/>
      <c r="AL242" s="236"/>
      <c r="AM242" s="236"/>
      <c r="AN242" s="236"/>
      <c r="AO242" s="236"/>
      <c r="AP242" s="236"/>
      <c r="AQ242" s="236"/>
      <c r="AR242" s="236"/>
      <c r="AS242" s="236"/>
      <c r="AT242" s="236"/>
      <c r="AU242" s="236"/>
      <c r="AV242" s="236"/>
      <c r="AW242" s="236"/>
      <c r="AX242" s="236"/>
      <c r="AY242" s="236"/>
      <c r="AZ242" s="236"/>
      <c r="BA242" s="236"/>
      <c r="BB242" s="236"/>
      <c r="BC242" s="236"/>
      <c r="BD242" s="236"/>
      <c r="BE242" s="236"/>
      <c r="BF242" s="236"/>
      <c r="BG242" s="236"/>
      <c r="BH242" s="236"/>
      <c r="BI242" s="236"/>
      <c r="BJ242" s="236"/>
      <c r="BK242" s="236"/>
      <c r="BL242" s="236"/>
      <c r="BM242" s="236"/>
      <c r="BN242" s="236"/>
      <c r="BO242" s="236"/>
      <c r="BP242" s="236"/>
    </row>
    <row r="243" spans="1:68" ht="12.75" customHeight="1" x14ac:dyDescent="0.15">
      <c r="A243" s="236"/>
      <c r="B243" s="236"/>
      <c r="C243" s="236"/>
      <c r="D243" s="236"/>
      <c r="E243" s="236"/>
      <c r="F243" s="237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  <c r="AA243" s="236"/>
      <c r="AB243" s="236"/>
      <c r="AC243" s="236"/>
      <c r="AD243" s="236"/>
      <c r="AE243" s="236"/>
      <c r="AF243" s="236"/>
      <c r="AG243" s="236"/>
      <c r="AH243" s="236"/>
      <c r="AI243" s="236"/>
      <c r="AJ243" s="236"/>
      <c r="AK243" s="236"/>
      <c r="AL243" s="236"/>
      <c r="AM243" s="236"/>
      <c r="AN243" s="236"/>
      <c r="AO243" s="236"/>
      <c r="AP243" s="236"/>
      <c r="AQ243" s="236"/>
      <c r="AR243" s="236"/>
      <c r="AS243" s="236"/>
      <c r="AT243" s="236"/>
      <c r="AU243" s="236"/>
      <c r="AV243" s="236"/>
      <c r="AW243" s="236"/>
      <c r="AX243" s="236"/>
      <c r="AY243" s="236"/>
      <c r="AZ243" s="236"/>
      <c r="BA243" s="236"/>
      <c r="BB243" s="236"/>
      <c r="BC243" s="236"/>
      <c r="BD243" s="236"/>
      <c r="BE243" s="236"/>
      <c r="BF243" s="236"/>
      <c r="BG243" s="236"/>
      <c r="BH243" s="236"/>
      <c r="BI243" s="236"/>
      <c r="BJ243" s="236"/>
      <c r="BK243" s="236"/>
      <c r="BL243" s="236"/>
      <c r="BM243" s="236"/>
      <c r="BN243" s="236"/>
      <c r="BO243" s="236"/>
      <c r="BP243" s="236"/>
    </row>
    <row r="244" spans="1:68" ht="12.75" customHeight="1" x14ac:dyDescent="0.15">
      <c r="A244" s="236"/>
      <c r="B244" s="236"/>
      <c r="C244" s="236"/>
      <c r="D244" s="236"/>
      <c r="E244" s="236"/>
      <c r="F244" s="237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  <c r="AA244" s="236"/>
      <c r="AB244" s="236"/>
      <c r="AC244" s="236"/>
      <c r="AD244" s="236"/>
      <c r="AE244" s="236"/>
      <c r="AF244" s="236"/>
      <c r="AG244" s="236"/>
      <c r="AH244" s="236"/>
      <c r="AI244" s="236"/>
      <c r="AJ244" s="236"/>
      <c r="AK244" s="236"/>
      <c r="AL244" s="236"/>
      <c r="AM244" s="236"/>
      <c r="AN244" s="236"/>
      <c r="AO244" s="236"/>
      <c r="AP244" s="236"/>
      <c r="AQ244" s="236"/>
      <c r="AR244" s="236"/>
      <c r="AS244" s="236"/>
      <c r="AT244" s="236"/>
      <c r="AU244" s="236"/>
      <c r="AV244" s="236"/>
      <c r="AW244" s="236"/>
      <c r="AX244" s="236"/>
      <c r="AY244" s="236"/>
      <c r="AZ244" s="236"/>
      <c r="BA244" s="236"/>
      <c r="BB244" s="236"/>
      <c r="BC244" s="236"/>
      <c r="BD244" s="236"/>
      <c r="BE244" s="236"/>
      <c r="BF244" s="236"/>
      <c r="BG244" s="236"/>
      <c r="BH244" s="236"/>
      <c r="BI244" s="236"/>
      <c r="BJ244" s="236"/>
      <c r="BK244" s="236"/>
      <c r="BL244" s="236"/>
      <c r="BM244" s="236"/>
      <c r="BN244" s="236"/>
      <c r="BO244" s="236"/>
      <c r="BP244" s="236"/>
    </row>
    <row r="245" spans="1:68" ht="12.75" customHeight="1" x14ac:dyDescent="0.15">
      <c r="A245" s="236"/>
      <c r="B245" s="236"/>
      <c r="C245" s="236"/>
      <c r="D245" s="236"/>
      <c r="E245" s="236"/>
      <c r="F245" s="237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  <c r="AA245" s="236"/>
      <c r="AB245" s="236"/>
      <c r="AC245" s="236"/>
      <c r="AD245" s="236"/>
      <c r="AE245" s="236"/>
      <c r="AF245" s="236"/>
      <c r="AG245" s="236"/>
      <c r="AH245" s="236"/>
      <c r="AI245" s="236"/>
      <c r="AJ245" s="236"/>
      <c r="AK245" s="236"/>
      <c r="AL245" s="236"/>
      <c r="AM245" s="236"/>
      <c r="AN245" s="236"/>
      <c r="AO245" s="236"/>
      <c r="AP245" s="236"/>
      <c r="AQ245" s="236"/>
      <c r="AR245" s="236"/>
      <c r="AS245" s="236"/>
      <c r="AT245" s="236"/>
      <c r="AU245" s="236"/>
      <c r="AV245" s="236"/>
      <c r="AW245" s="236"/>
      <c r="AX245" s="236"/>
      <c r="AY245" s="236"/>
      <c r="AZ245" s="236"/>
      <c r="BA245" s="236"/>
      <c r="BB245" s="236"/>
      <c r="BC245" s="236"/>
      <c r="BD245" s="236"/>
      <c r="BE245" s="236"/>
      <c r="BF245" s="236"/>
      <c r="BG245" s="236"/>
      <c r="BH245" s="236"/>
      <c r="BI245" s="236"/>
      <c r="BJ245" s="236"/>
      <c r="BK245" s="236"/>
      <c r="BL245" s="236"/>
      <c r="BM245" s="236"/>
      <c r="BN245" s="236"/>
      <c r="BO245" s="236"/>
      <c r="BP245" s="236"/>
    </row>
    <row r="246" spans="1:68" ht="12.75" customHeight="1" x14ac:dyDescent="0.15">
      <c r="A246" s="236"/>
      <c r="B246" s="236"/>
      <c r="C246" s="236"/>
      <c r="D246" s="236"/>
      <c r="E246" s="236"/>
      <c r="F246" s="237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  <c r="AA246" s="236"/>
      <c r="AB246" s="236"/>
      <c r="AC246" s="236"/>
      <c r="AD246" s="236"/>
      <c r="AE246" s="236"/>
      <c r="AF246" s="236"/>
      <c r="AG246" s="236"/>
      <c r="AH246" s="236"/>
      <c r="AI246" s="236"/>
      <c r="AJ246" s="236"/>
      <c r="AK246" s="236"/>
      <c r="AL246" s="236"/>
      <c r="AM246" s="236"/>
      <c r="AN246" s="236"/>
      <c r="AO246" s="236"/>
      <c r="AP246" s="236"/>
      <c r="AQ246" s="236"/>
      <c r="AR246" s="236"/>
      <c r="AS246" s="236"/>
      <c r="AT246" s="236"/>
      <c r="AU246" s="236"/>
      <c r="AV246" s="236"/>
      <c r="AW246" s="236"/>
      <c r="AX246" s="236"/>
      <c r="AY246" s="236"/>
      <c r="AZ246" s="236"/>
      <c r="BA246" s="236"/>
      <c r="BB246" s="236"/>
      <c r="BC246" s="236"/>
      <c r="BD246" s="236"/>
      <c r="BE246" s="236"/>
      <c r="BF246" s="236"/>
      <c r="BG246" s="236"/>
      <c r="BH246" s="236"/>
      <c r="BI246" s="236"/>
      <c r="BJ246" s="236"/>
      <c r="BK246" s="236"/>
      <c r="BL246" s="236"/>
      <c r="BM246" s="236"/>
      <c r="BN246" s="236"/>
      <c r="BO246" s="236"/>
      <c r="BP246" s="236"/>
    </row>
    <row r="247" spans="1:68" ht="12.75" customHeight="1" x14ac:dyDescent="0.15">
      <c r="A247" s="236"/>
      <c r="B247" s="236"/>
      <c r="C247" s="236"/>
      <c r="D247" s="236"/>
      <c r="E247" s="236"/>
      <c r="F247" s="237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/>
      <c r="AU247" s="236"/>
      <c r="AV247" s="236"/>
      <c r="AW247" s="236"/>
      <c r="AX247" s="236"/>
      <c r="AY247" s="236"/>
      <c r="AZ247" s="236"/>
      <c r="BA247" s="236"/>
      <c r="BB247" s="236"/>
      <c r="BC247" s="236"/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</row>
    <row r="248" spans="1:68" ht="12.75" customHeight="1" x14ac:dyDescent="0.15">
      <c r="A248" s="236"/>
      <c r="B248" s="236"/>
      <c r="C248" s="236"/>
      <c r="D248" s="236"/>
      <c r="E248" s="236"/>
      <c r="F248" s="237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  <c r="AA248" s="236"/>
      <c r="AB248" s="236"/>
      <c r="AC248" s="236"/>
      <c r="AD248" s="236"/>
      <c r="AE248" s="236"/>
      <c r="AF248" s="236"/>
      <c r="AG248" s="236"/>
      <c r="AH248" s="236"/>
      <c r="AI248" s="236"/>
      <c r="AJ248" s="236"/>
      <c r="AK248" s="236"/>
      <c r="AL248" s="236"/>
      <c r="AM248" s="236"/>
      <c r="AN248" s="236"/>
      <c r="AO248" s="236"/>
      <c r="AP248" s="236"/>
      <c r="AQ248" s="236"/>
      <c r="AR248" s="236"/>
      <c r="AS248" s="236"/>
      <c r="AT248" s="236"/>
      <c r="AU248" s="236"/>
      <c r="AV248" s="236"/>
      <c r="AW248" s="236"/>
      <c r="AX248" s="236"/>
      <c r="AY248" s="236"/>
      <c r="AZ248" s="236"/>
      <c r="BA248" s="236"/>
      <c r="BB248" s="236"/>
      <c r="BC248" s="236"/>
      <c r="BD248" s="236"/>
      <c r="BE248" s="236"/>
      <c r="BF248" s="236"/>
      <c r="BG248" s="236"/>
      <c r="BH248" s="236"/>
      <c r="BI248" s="236"/>
      <c r="BJ248" s="236"/>
      <c r="BK248" s="236"/>
      <c r="BL248" s="236"/>
      <c r="BM248" s="236"/>
      <c r="BN248" s="236"/>
      <c r="BO248" s="236"/>
      <c r="BP248" s="236"/>
    </row>
    <row r="249" spans="1:68" ht="12.75" customHeight="1" x14ac:dyDescent="0.15">
      <c r="A249" s="236"/>
      <c r="B249" s="236"/>
      <c r="C249" s="236"/>
      <c r="D249" s="236"/>
      <c r="E249" s="236"/>
      <c r="F249" s="237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  <c r="AA249" s="236"/>
      <c r="AB249" s="236"/>
      <c r="AC249" s="236"/>
      <c r="AD249" s="236"/>
      <c r="AE249" s="236"/>
      <c r="AF249" s="236"/>
      <c r="AG249" s="236"/>
      <c r="AH249" s="236"/>
      <c r="AI249" s="236"/>
      <c r="AJ249" s="236"/>
      <c r="AK249" s="236"/>
      <c r="AL249" s="236"/>
      <c r="AM249" s="236"/>
      <c r="AN249" s="236"/>
      <c r="AO249" s="236"/>
      <c r="AP249" s="236"/>
      <c r="AQ249" s="236"/>
      <c r="AR249" s="236"/>
      <c r="AS249" s="236"/>
      <c r="AT249" s="236"/>
      <c r="AU249" s="236"/>
      <c r="AV249" s="236"/>
      <c r="AW249" s="236"/>
      <c r="AX249" s="236"/>
      <c r="AY249" s="236"/>
      <c r="AZ249" s="236"/>
      <c r="BA249" s="236"/>
      <c r="BB249" s="236"/>
      <c r="BC249" s="236"/>
      <c r="BD249" s="236"/>
      <c r="BE249" s="236"/>
      <c r="BF249" s="236"/>
      <c r="BG249" s="236"/>
      <c r="BH249" s="236"/>
      <c r="BI249" s="236"/>
      <c r="BJ249" s="236"/>
      <c r="BK249" s="236"/>
      <c r="BL249" s="236"/>
      <c r="BM249" s="236"/>
      <c r="BN249" s="236"/>
      <c r="BO249" s="236"/>
      <c r="BP249" s="236"/>
    </row>
    <row r="250" spans="1:68" ht="12.75" customHeight="1" x14ac:dyDescent="0.15">
      <c r="A250" s="236"/>
      <c r="B250" s="236"/>
      <c r="C250" s="236"/>
      <c r="D250" s="236"/>
      <c r="E250" s="236"/>
      <c r="F250" s="237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  <c r="AA250" s="236"/>
      <c r="AB250" s="236"/>
      <c r="AC250" s="236"/>
      <c r="AD250" s="236"/>
      <c r="AE250" s="236"/>
      <c r="AF250" s="236"/>
      <c r="AG250" s="236"/>
      <c r="AH250" s="236"/>
      <c r="AI250" s="236"/>
      <c r="AJ250" s="236"/>
      <c r="AK250" s="236"/>
      <c r="AL250" s="236"/>
      <c r="AM250" s="236"/>
      <c r="AN250" s="236"/>
      <c r="AO250" s="236"/>
      <c r="AP250" s="236"/>
      <c r="AQ250" s="236"/>
      <c r="AR250" s="236"/>
      <c r="AS250" s="236"/>
      <c r="AT250" s="236"/>
      <c r="AU250" s="236"/>
      <c r="AV250" s="236"/>
      <c r="AW250" s="236"/>
      <c r="AX250" s="236"/>
      <c r="AY250" s="236"/>
      <c r="AZ250" s="236"/>
      <c r="BA250" s="236"/>
      <c r="BB250" s="236"/>
      <c r="BC250" s="236"/>
      <c r="BD250" s="236"/>
      <c r="BE250" s="236"/>
      <c r="BF250" s="236"/>
      <c r="BG250" s="236"/>
      <c r="BH250" s="236"/>
      <c r="BI250" s="236"/>
      <c r="BJ250" s="236"/>
      <c r="BK250" s="236"/>
      <c r="BL250" s="236"/>
      <c r="BM250" s="236"/>
      <c r="BN250" s="236"/>
      <c r="BO250" s="236"/>
      <c r="BP250" s="236"/>
    </row>
    <row r="251" spans="1:68" ht="12.75" customHeight="1" x14ac:dyDescent="0.15">
      <c r="A251" s="236"/>
      <c r="B251" s="236"/>
      <c r="C251" s="236"/>
      <c r="D251" s="236"/>
      <c r="E251" s="236"/>
      <c r="F251" s="237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  <c r="AA251" s="236"/>
      <c r="AB251" s="236"/>
      <c r="AC251" s="236"/>
      <c r="AD251" s="236"/>
      <c r="AE251" s="236"/>
      <c r="AF251" s="236"/>
      <c r="AG251" s="236"/>
      <c r="AH251" s="236"/>
      <c r="AI251" s="236"/>
      <c r="AJ251" s="236"/>
      <c r="AK251" s="236"/>
      <c r="AL251" s="236"/>
      <c r="AM251" s="236"/>
      <c r="AN251" s="236"/>
      <c r="AO251" s="236"/>
      <c r="AP251" s="236"/>
      <c r="AQ251" s="236"/>
      <c r="AR251" s="236"/>
      <c r="AS251" s="236"/>
      <c r="AT251" s="236"/>
      <c r="AU251" s="236"/>
      <c r="AV251" s="236"/>
      <c r="AW251" s="236"/>
      <c r="AX251" s="236"/>
      <c r="AY251" s="236"/>
      <c r="AZ251" s="236"/>
      <c r="BA251" s="236"/>
      <c r="BB251" s="236"/>
      <c r="BC251" s="236"/>
      <c r="BD251" s="236"/>
      <c r="BE251" s="236"/>
      <c r="BF251" s="236"/>
      <c r="BG251" s="236"/>
      <c r="BH251" s="236"/>
      <c r="BI251" s="236"/>
      <c r="BJ251" s="236"/>
      <c r="BK251" s="236"/>
      <c r="BL251" s="236"/>
      <c r="BM251" s="236"/>
      <c r="BN251" s="236"/>
      <c r="BO251" s="236"/>
      <c r="BP251" s="236"/>
    </row>
    <row r="252" spans="1:68" ht="12.75" customHeight="1" x14ac:dyDescent="0.15">
      <c r="A252" s="236"/>
      <c r="B252" s="236"/>
      <c r="C252" s="236"/>
      <c r="D252" s="236"/>
      <c r="E252" s="236"/>
      <c r="F252" s="237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  <c r="AJ252" s="236"/>
      <c r="AK252" s="236"/>
      <c r="AL252" s="236"/>
      <c r="AM252" s="236"/>
      <c r="AN252" s="236"/>
      <c r="AO252" s="236"/>
      <c r="AP252" s="236"/>
      <c r="AQ252" s="236"/>
      <c r="AR252" s="236"/>
      <c r="AS252" s="236"/>
      <c r="AT252" s="236"/>
      <c r="AU252" s="236"/>
      <c r="AV252" s="236"/>
      <c r="AW252" s="236"/>
      <c r="AX252" s="236"/>
      <c r="AY252" s="236"/>
      <c r="AZ252" s="236"/>
      <c r="BA252" s="236"/>
      <c r="BB252" s="236"/>
      <c r="BC252" s="236"/>
      <c r="BD252" s="236"/>
      <c r="BE252" s="236"/>
      <c r="BF252" s="236"/>
      <c r="BG252" s="236"/>
      <c r="BH252" s="236"/>
      <c r="BI252" s="236"/>
      <c r="BJ252" s="236"/>
      <c r="BK252" s="236"/>
      <c r="BL252" s="236"/>
      <c r="BM252" s="236"/>
      <c r="BN252" s="236"/>
      <c r="BO252" s="236"/>
      <c r="BP252" s="236"/>
    </row>
    <row r="253" spans="1:68" ht="12.75" customHeight="1" x14ac:dyDescent="0.15">
      <c r="A253" s="236"/>
      <c r="B253" s="236"/>
      <c r="C253" s="236"/>
      <c r="D253" s="236"/>
      <c r="E253" s="236"/>
      <c r="F253" s="237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  <c r="AA253" s="236"/>
      <c r="AB253" s="236"/>
      <c r="AC253" s="236"/>
      <c r="AD253" s="236"/>
      <c r="AE253" s="236"/>
      <c r="AF253" s="236"/>
      <c r="AG253" s="236"/>
      <c r="AH253" s="236"/>
      <c r="AI253" s="236"/>
      <c r="AJ253" s="236"/>
      <c r="AK253" s="236"/>
      <c r="AL253" s="236"/>
      <c r="AM253" s="236"/>
      <c r="AN253" s="236"/>
      <c r="AO253" s="236"/>
      <c r="AP253" s="236"/>
      <c r="AQ253" s="236"/>
      <c r="AR253" s="236"/>
      <c r="AS253" s="236"/>
      <c r="AT253" s="236"/>
      <c r="AU253" s="236"/>
      <c r="AV253" s="236"/>
      <c r="AW253" s="236"/>
      <c r="AX253" s="236"/>
      <c r="AY253" s="236"/>
      <c r="AZ253" s="236"/>
      <c r="BA253" s="236"/>
      <c r="BB253" s="236"/>
      <c r="BC253" s="236"/>
      <c r="BD253" s="236"/>
      <c r="BE253" s="236"/>
      <c r="BF253" s="236"/>
      <c r="BG253" s="236"/>
      <c r="BH253" s="236"/>
      <c r="BI253" s="236"/>
      <c r="BJ253" s="236"/>
      <c r="BK253" s="236"/>
      <c r="BL253" s="236"/>
      <c r="BM253" s="236"/>
      <c r="BN253" s="236"/>
      <c r="BO253" s="236"/>
      <c r="BP253" s="236"/>
    </row>
    <row r="254" spans="1:68" ht="12.75" customHeight="1" x14ac:dyDescent="0.15">
      <c r="A254" s="236"/>
      <c r="B254" s="236"/>
      <c r="C254" s="236"/>
      <c r="D254" s="236"/>
      <c r="E254" s="236"/>
      <c r="F254" s="237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  <c r="AK254" s="236"/>
      <c r="AL254" s="236"/>
      <c r="AM254" s="236"/>
      <c r="AN254" s="236"/>
      <c r="AO254" s="236"/>
      <c r="AP254" s="236"/>
      <c r="AQ254" s="236"/>
      <c r="AR254" s="236"/>
      <c r="AS254" s="236"/>
      <c r="AT254" s="236"/>
      <c r="AU254" s="236"/>
      <c r="AV254" s="236"/>
      <c r="AW254" s="236"/>
      <c r="AX254" s="236"/>
      <c r="AY254" s="236"/>
      <c r="AZ254" s="236"/>
      <c r="BA254" s="236"/>
      <c r="BB254" s="236"/>
      <c r="BC254" s="236"/>
      <c r="BD254" s="236"/>
      <c r="BE254" s="236"/>
      <c r="BF254" s="236"/>
      <c r="BG254" s="236"/>
      <c r="BH254" s="236"/>
      <c r="BI254" s="236"/>
      <c r="BJ254" s="236"/>
      <c r="BK254" s="236"/>
      <c r="BL254" s="236"/>
      <c r="BM254" s="236"/>
      <c r="BN254" s="236"/>
      <c r="BO254" s="236"/>
      <c r="BP254" s="236"/>
    </row>
    <row r="255" spans="1:68" ht="12.75" customHeight="1" x14ac:dyDescent="0.15">
      <c r="A255" s="236"/>
      <c r="B255" s="236"/>
      <c r="C255" s="236"/>
      <c r="D255" s="236"/>
      <c r="E255" s="236"/>
      <c r="F255" s="237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  <c r="AK255" s="236"/>
      <c r="AL255" s="236"/>
      <c r="AM255" s="236"/>
      <c r="AN255" s="236"/>
      <c r="AO255" s="236"/>
      <c r="AP255" s="236"/>
      <c r="AQ255" s="236"/>
      <c r="AR255" s="236"/>
      <c r="AS255" s="236"/>
      <c r="AT255" s="236"/>
      <c r="AU255" s="236"/>
      <c r="AV255" s="236"/>
      <c r="AW255" s="236"/>
      <c r="AX255" s="236"/>
      <c r="AY255" s="236"/>
      <c r="AZ255" s="236"/>
      <c r="BA255" s="236"/>
      <c r="BB255" s="236"/>
      <c r="BC255" s="236"/>
      <c r="BD255" s="236"/>
      <c r="BE255" s="236"/>
      <c r="BF255" s="236"/>
      <c r="BG255" s="236"/>
      <c r="BH255" s="236"/>
      <c r="BI255" s="236"/>
      <c r="BJ255" s="236"/>
      <c r="BK255" s="236"/>
      <c r="BL255" s="236"/>
      <c r="BM255" s="236"/>
      <c r="BN255" s="236"/>
      <c r="BO255" s="236"/>
      <c r="BP255" s="236"/>
    </row>
    <row r="256" spans="1:68" ht="12.75" customHeight="1" x14ac:dyDescent="0.15">
      <c r="A256" s="236"/>
      <c r="B256" s="236"/>
      <c r="C256" s="236"/>
      <c r="D256" s="236"/>
      <c r="E256" s="236"/>
      <c r="F256" s="237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  <c r="AK256" s="236"/>
      <c r="AL256" s="236"/>
      <c r="AM256" s="236"/>
      <c r="AN256" s="236"/>
      <c r="AO256" s="236"/>
      <c r="AP256" s="236"/>
      <c r="AQ256" s="236"/>
      <c r="AR256" s="236"/>
      <c r="AS256" s="236"/>
      <c r="AT256" s="236"/>
      <c r="AU256" s="236"/>
      <c r="AV256" s="236"/>
      <c r="AW256" s="236"/>
      <c r="AX256" s="236"/>
      <c r="AY256" s="236"/>
      <c r="AZ256" s="236"/>
      <c r="BA256" s="236"/>
      <c r="BB256" s="236"/>
      <c r="BC256" s="236"/>
      <c r="BD256" s="236"/>
      <c r="BE256" s="236"/>
      <c r="BF256" s="236"/>
      <c r="BG256" s="236"/>
      <c r="BH256" s="236"/>
      <c r="BI256" s="236"/>
      <c r="BJ256" s="236"/>
      <c r="BK256" s="236"/>
      <c r="BL256" s="236"/>
      <c r="BM256" s="236"/>
      <c r="BN256" s="236"/>
      <c r="BO256" s="236"/>
      <c r="BP256" s="236"/>
    </row>
    <row r="257" spans="1:68" ht="12.75" customHeight="1" x14ac:dyDescent="0.15">
      <c r="A257" s="236"/>
      <c r="B257" s="236"/>
      <c r="C257" s="236"/>
      <c r="D257" s="236"/>
      <c r="E257" s="236"/>
      <c r="F257" s="237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  <c r="AK257" s="236"/>
      <c r="AL257" s="236"/>
      <c r="AM257" s="236"/>
      <c r="AN257" s="236"/>
      <c r="AO257" s="236"/>
      <c r="AP257" s="236"/>
      <c r="AQ257" s="236"/>
      <c r="AR257" s="236"/>
      <c r="AS257" s="236"/>
      <c r="AT257" s="236"/>
      <c r="AU257" s="236"/>
      <c r="AV257" s="236"/>
      <c r="AW257" s="236"/>
      <c r="AX257" s="236"/>
      <c r="AY257" s="236"/>
      <c r="AZ257" s="236"/>
      <c r="BA257" s="236"/>
      <c r="BB257" s="236"/>
      <c r="BC257" s="236"/>
      <c r="BD257" s="236"/>
      <c r="BE257" s="236"/>
      <c r="BF257" s="236"/>
      <c r="BG257" s="236"/>
      <c r="BH257" s="236"/>
      <c r="BI257" s="236"/>
      <c r="BJ257" s="236"/>
      <c r="BK257" s="236"/>
      <c r="BL257" s="236"/>
      <c r="BM257" s="236"/>
      <c r="BN257" s="236"/>
      <c r="BO257" s="236"/>
      <c r="BP257" s="236"/>
    </row>
    <row r="258" spans="1:68" ht="12.75" customHeight="1" x14ac:dyDescent="0.15">
      <c r="A258" s="236"/>
      <c r="B258" s="236"/>
      <c r="C258" s="236"/>
      <c r="D258" s="236"/>
      <c r="E258" s="236"/>
      <c r="F258" s="237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  <c r="AV258" s="236"/>
      <c r="AW258" s="236"/>
      <c r="AX258" s="236"/>
      <c r="AY258" s="236"/>
      <c r="AZ258" s="236"/>
      <c r="BA258" s="236"/>
      <c r="BB258" s="236"/>
      <c r="BC258" s="236"/>
      <c r="BD258" s="236"/>
      <c r="BE258" s="236"/>
      <c r="BF258" s="236"/>
      <c r="BG258" s="236"/>
      <c r="BH258" s="236"/>
      <c r="BI258" s="236"/>
      <c r="BJ258" s="236"/>
      <c r="BK258" s="236"/>
      <c r="BL258" s="236"/>
      <c r="BM258" s="236"/>
      <c r="BN258" s="236"/>
      <c r="BO258" s="236"/>
      <c r="BP258" s="236"/>
    </row>
    <row r="259" spans="1:68" ht="12.75" customHeight="1" x14ac:dyDescent="0.15">
      <c r="A259" s="236"/>
      <c r="B259" s="236"/>
      <c r="C259" s="236"/>
      <c r="D259" s="236"/>
      <c r="E259" s="236"/>
      <c r="F259" s="237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  <c r="AK259" s="236"/>
      <c r="AL259" s="236"/>
      <c r="AM259" s="236"/>
      <c r="AN259" s="236"/>
      <c r="AO259" s="236"/>
      <c r="AP259" s="236"/>
      <c r="AQ259" s="236"/>
      <c r="AR259" s="236"/>
      <c r="AS259" s="236"/>
      <c r="AT259" s="236"/>
      <c r="AU259" s="236"/>
      <c r="AV259" s="236"/>
      <c r="AW259" s="236"/>
      <c r="AX259" s="236"/>
      <c r="AY259" s="236"/>
      <c r="AZ259" s="236"/>
      <c r="BA259" s="236"/>
      <c r="BB259" s="236"/>
      <c r="BC259" s="236"/>
      <c r="BD259" s="236"/>
      <c r="BE259" s="236"/>
      <c r="BF259" s="236"/>
      <c r="BG259" s="236"/>
      <c r="BH259" s="236"/>
      <c r="BI259" s="236"/>
      <c r="BJ259" s="236"/>
      <c r="BK259" s="236"/>
      <c r="BL259" s="236"/>
      <c r="BM259" s="236"/>
      <c r="BN259" s="236"/>
      <c r="BO259" s="236"/>
      <c r="BP259" s="236"/>
    </row>
    <row r="260" spans="1:68" ht="12.75" customHeight="1" x14ac:dyDescent="0.15">
      <c r="A260" s="236"/>
      <c r="B260" s="236"/>
      <c r="C260" s="236"/>
      <c r="D260" s="236"/>
      <c r="E260" s="236"/>
      <c r="F260" s="237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236"/>
      <c r="AQ260" s="236"/>
      <c r="AR260" s="236"/>
      <c r="AS260" s="236"/>
      <c r="AT260" s="236"/>
      <c r="AU260" s="236"/>
      <c r="AV260" s="236"/>
      <c r="AW260" s="236"/>
      <c r="AX260" s="236"/>
      <c r="AY260" s="236"/>
      <c r="AZ260" s="236"/>
      <c r="BA260" s="236"/>
      <c r="BB260" s="236"/>
      <c r="BC260" s="236"/>
      <c r="BD260" s="236"/>
      <c r="BE260" s="236"/>
      <c r="BF260" s="236"/>
      <c r="BG260" s="236"/>
      <c r="BH260" s="236"/>
      <c r="BI260" s="236"/>
      <c r="BJ260" s="236"/>
      <c r="BK260" s="236"/>
      <c r="BL260" s="236"/>
      <c r="BM260" s="236"/>
      <c r="BN260" s="236"/>
      <c r="BO260" s="236"/>
      <c r="BP260" s="236"/>
    </row>
    <row r="261" spans="1:68" ht="12.75" customHeight="1" x14ac:dyDescent="0.15">
      <c r="A261" s="236"/>
      <c r="B261" s="236"/>
      <c r="C261" s="236"/>
      <c r="D261" s="236"/>
      <c r="E261" s="236"/>
      <c r="F261" s="237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  <c r="AK261" s="236"/>
      <c r="AL261" s="236"/>
      <c r="AM261" s="236"/>
      <c r="AN261" s="236"/>
      <c r="AO261" s="236"/>
      <c r="AP261" s="236"/>
      <c r="AQ261" s="236"/>
      <c r="AR261" s="236"/>
      <c r="AS261" s="236"/>
      <c r="AT261" s="236"/>
      <c r="AU261" s="236"/>
      <c r="AV261" s="236"/>
      <c r="AW261" s="236"/>
      <c r="AX261" s="236"/>
      <c r="AY261" s="236"/>
      <c r="AZ261" s="236"/>
      <c r="BA261" s="236"/>
      <c r="BB261" s="236"/>
      <c r="BC261" s="236"/>
      <c r="BD261" s="236"/>
      <c r="BE261" s="236"/>
      <c r="BF261" s="236"/>
      <c r="BG261" s="236"/>
      <c r="BH261" s="236"/>
      <c r="BI261" s="236"/>
      <c r="BJ261" s="236"/>
      <c r="BK261" s="236"/>
      <c r="BL261" s="236"/>
      <c r="BM261" s="236"/>
      <c r="BN261" s="236"/>
      <c r="BO261" s="236"/>
      <c r="BP261" s="236"/>
    </row>
    <row r="262" spans="1:68" ht="12.75" customHeight="1" x14ac:dyDescent="0.15">
      <c r="A262" s="236"/>
      <c r="B262" s="236"/>
      <c r="C262" s="236"/>
      <c r="D262" s="236"/>
      <c r="E262" s="236"/>
      <c r="F262" s="237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  <c r="AK262" s="236"/>
      <c r="AL262" s="236"/>
      <c r="AM262" s="236"/>
      <c r="AN262" s="236"/>
      <c r="AO262" s="236"/>
      <c r="AP262" s="236"/>
      <c r="AQ262" s="236"/>
      <c r="AR262" s="236"/>
      <c r="AS262" s="236"/>
      <c r="AT262" s="236"/>
      <c r="AU262" s="236"/>
      <c r="AV262" s="236"/>
      <c r="AW262" s="236"/>
      <c r="AX262" s="236"/>
      <c r="AY262" s="236"/>
      <c r="AZ262" s="236"/>
      <c r="BA262" s="236"/>
      <c r="BB262" s="236"/>
      <c r="BC262" s="236"/>
      <c r="BD262" s="236"/>
      <c r="BE262" s="236"/>
      <c r="BF262" s="236"/>
      <c r="BG262" s="236"/>
      <c r="BH262" s="236"/>
      <c r="BI262" s="236"/>
      <c r="BJ262" s="236"/>
      <c r="BK262" s="236"/>
      <c r="BL262" s="236"/>
      <c r="BM262" s="236"/>
      <c r="BN262" s="236"/>
      <c r="BO262" s="236"/>
      <c r="BP262" s="236"/>
    </row>
    <row r="263" spans="1:68" ht="12.75" customHeight="1" x14ac:dyDescent="0.15">
      <c r="A263" s="236"/>
      <c r="B263" s="236"/>
      <c r="C263" s="236"/>
      <c r="D263" s="236"/>
      <c r="E263" s="236"/>
      <c r="F263" s="237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  <c r="AK263" s="236"/>
      <c r="AL263" s="236"/>
      <c r="AM263" s="236"/>
      <c r="AN263" s="236"/>
      <c r="AO263" s="236"/>
      <c r="AP263" s="236"/>
      <c r="AQ263" s="236"/>
      <c r="AR263" s="236"/>
      <c r="AS263" s="236"/>
      <c r="AT263" s="236"/>
      <c r="AU263" s="236"/>
      <c r="AV263" s="236"/>
      <c r="AW263" s="236"/>
      <c r="AX263" s="236"/>
      <c r="AY263" s="236"/>
      <c r="AZ263" s="236"/>
      <c r="BA263" s="236"/>
      <c r="BB263" s="236"/>
      <c r="BC263" s="236"/>
      <c r="BD263" s="236"/>
      <c r="BE263" s="236"/>
      <c r="BF263" s="236"/>
      <c r="BG263" s="236"/>
      <c r="BH263" s="236"/>
      <c r="BI263" s="236"/>
      <c r="BJ263" s="236"/>
      <c r="BK263" s="236"/>
      <c r="BL263" s="236"/>
      <c r="BM263" s="236"/>
      <c r="BN263" s="236"/>
      <c r="BO263" s="236"/>
      <c r="BP263" s="236"/>
    </row>
    <row r="264" spans="1:68" ht="12.75" customHeight="1" x14ac:dyDescent="0.15">
      <c r="A264" s="236"/>
      <c r="B264" s="236"/>
      <c r="C264" s="236"/>
      <c r="D264" s="236"/>
      <c r="E264" s="236"/>
      <c r="F264" s="237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236"/>
      <c r="AL264" s="236"/>
      <c r="AM264" s="236"/>
      <c r="AN264" s="236"/>
      <c r="AO264" s="236"/>
      <c r="AP264" s="236"/>
      <c r="AQ264" s="236"/>
      <c r="AR264" s="236"/>
      <c r="AS264" s="236"/>
      <c r="AT264" s="236"/>
      <c r="AU264" s="236"/>
      <c r="AV264" s="236"/>
      <c r="AW264" s="236"/>
      <c r="AX264" s="236"/>
      <c r="AY264" s="236"/>
      <c r="AZ264" s="236"/>
      <c r="BA264" s="236"/>
      <c r="BB264" s="236"/>
      <c r="BC264" s="236"/>
      <c r="BD264" s="236"/>
      <c r="BE264" s="236"/>
      <c r="BF264" s="236"/>
      <c r="BG264" s="236"/>
      <c r="BH264" s="236"/>
      <c r="BI264" s="236"/>
      <c r="BJ264" s="236"/>
      <c r="BK264" s="236"/>
      <c r="BL264" s="236"/>
      <c r="BM264" s="236"/>
      <c r="BN264" s="236"/>
      <c r="BO264" s="236"/>
      <c r="BP264" s="236"/>
    </row>
    <row r="265" spans="1:68" ht="12.75" customHeight="1" x14ac:dyDescent="0.15">
      <c r="A265" s="236"/>
      <c r="B265" s="236"/>
      <c r="C265" s="236"/>
      <c r="D265" s="236"/>
      <c r="E265" s="236"/>
      <c r="F265" s="237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  <c r="AK265" s="236"/>
      <c r="AL265" s="236"/>
      <c r="AM265" s="236"/>
      <c r="AN265" s="236"/>
      <c r="AO265" s="236"/>
      <c r="AP265" s="236"/>
      <c r="AQ265" s="236"/>
      <c r="AR265" s="236"/>
      <c r="AS265" s="236"/>
      <c r="AT265" s="236"/>
      <c r="AU265" s="236"/>
      <c r="AV265" s="236"/>
      <c r="AW265" s="236"/>
      <c r="AX265" s="236"/>
      <c r="AY265" s="236"/>
      <c r="AZ265" s="236"/>
      <c r="BA265" s="236"/>
      <c r="BB265" s="236"/>
      <c r="BC265" s="236"/>
      <c r="BD265" s="236"/>
      <c r="BE265" s="236"/>
      <c r="BF265" s="236"/>
      <c r="BG265" s="236"/>
      <c r="BH265" s="236"/>
      <c r="BI265" s="236"/>
      <c r="BJ265" s="236"/>
      <c r="BK265" s="236"/>
      <c r="BL265" s="236"/>
      <c r="BM265" s="236"/>
      <c r="BN265" s="236"/>
      <c r="BO265" s="236"/>
      <c r="BP265" s="236"/>
    </row>
    <row r="266" spans="1:68" ht="12.75" customHeight="1" x14ac:dyDescent="0.15">
      <c r="A266" s="236"/>
      <c r="B266" s="236"/>
      <c r="C266" s="236"/>
      <c r="D266" s="236"/>
      <c r="E266" s="236"/>
      <c r="F266" s="237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  <c r="AK266" s="236"/>
      <c r="AL266" s="236"/>
      <c r="AM266" s="236"/>
      <c r="AN266" s="236"/>
      <c r="AO266" s="236"/>
      <c r="AP266" s="236"/>
      <c r="AQ266" s="236"/>
      <c r="AR266" s="236"/>
      <c r="AS266" s="236"/>
      <c r="AT266" s="236"/>
      <c r="AU266" s="236"/>
      <c r="AV266" s="236"/>
      <c r="AW266" s="236"/>
      <c r="AX266" s="236"/>
      <c r="AY266" s="236"/>
      <c r="AZ266" s="236"/>
      <c r="BA266" s="236"/>
      <c r="BB266" s="236"/>
      <c r="BC266" s="236"/>
      <c r="BD266" s="236"/>
      <c r="BE266" s="236"/>
      <c r="BF266" s="236"/>
      <c r="BG266" s="236"/>
      <c r="BH266" s="236"/>
      <c r="BI266" s="236"/>
      <c r="BJ266" s="236"/>
      <c r="BK266" s="236"/>
      <c r="BL266" s="236"/>
      <c r="BM266" s="236"/>
      <c r="BN266" s="236"/>
      <c r="BO266" s="236"/>
      <c r="BP266" s="236"/>
    </row>
    <row r="267" spans="1:68" ht="12.75" customHeight="1" x14ac:dyDescent="0.15">
      <c r="A267" s="236"/>
      <c r="B267" s="236"/>
      <c r="C267" s="236"/>
      <c r="D267" s="236"/>
      <c r="E267" s="236"/>
      <c r="F267" s="237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  <c r="AK267" s="236"/>
      <c r="AL267" s="236"/>
      <c r="AM267" s="236"/>
      <c r="AN267" s="236"/>
      <c r="AO267" s="236"/>
      <c r="AP267" s="236"/>
      <c r="AQ267" s="236"/>
      <c r="AR267" s="236"/>
      <c r="AS267" s="236"/>
      <c r="AT267" s="236"/>
      <c r="AU267" s="236"/>
      <c r="AV267" s="236"/>
      <c r="AW267" s="236"/>
      <c r="AX267" s="236"/>
      <c r="AY267" s="236"/>
      <c r="AZ267" s="236"/>
      <c r="BA267" s="236"/>
      <c r="BB267" s="236"/>
      <c r="BC267" s="236"/>
      <c r="BD267" s="236"/>
      <c r="BE267" s="236"/>
      <c r="BF267" s="236"/>
      <c r="BG267" s="236"/>
      <c r="BH267" s="236"/>
      <c r="BI267" s="236"/>
      <c r="BJ267" s="236"/>
      <c r="BK267" s="236"/>
      <c r="BL267" s="236"/>
      <c r="BM267" s="236"/>
      <c r="BN267" s="236"/>
      <c r="BO267" s="236"/>
      <c r="BP267" s="236"/>
    </row>
    <row r="268" spans="1:68" ht="12.75" customHeight="1" x14ac:dyDescent="0.15">
      <c r="A268" s="236"/>
      <c r="B268" s="236"/>
      <c r="C268" s="236"/>
      <c r="D268" s="236"/>
      <c r="E268" s="236"/>
      <c r="F268" s="237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  <c r="AK268" s="236"/>
      <c r="AL268" s="236"/>
      <c r="AM268" s="236"/>
      <c r="AN268" s="236"/>
      <c r="AO268" s="236"/>
      <c r="AP268" s="236"/>
      <c r="AQ268" s="236"/>
      <c r="AR268" s="236"/>
      <c r="AS268" s="236"/>
      <c r="AT268" s="236"/>
      <c r="AU268" s="236"/>
      <c r="AV268" s="236"/>
      <c r="AW268" s="236"/>
      <c r="AX268" s="236"/>
      <c r="AY268" s="236"/>
      <c r="AZ268" s="236"/>
      <c r="BA268" s="236"/>
      <c r="BB268" s="236"/>
      <c r="BC268" s="236"/>
      <c r="BD268" s="236"/>
      <c r="BE268" s="236"/>
      <c r="BF268" s="236"/>
      <c r="BG268" s="236"/>
      <c r="BH268" s="236"/>
      <c r="BI268" s="236"/>
      <c r="BJ268" s="236"/>
      <c r="BK268" s="236"/>
      <c r="BL268" s="236"/>
      <c r="BM268" s="236"/>
      <c r="BN268" s="236"/>
      <c r="BO268" s="236"/>
      <c r="BP268" s="236"/>
    </row>
    <row r="269" spans="1:68" ht="12.75" customHeight="1" x14ac:dyDescent="0.15">
      <c r="A269" s="236"/>
      <c r="B269" s="236"/>
      <c r="C269" s="236"/>
      <c r="D269" s="236"/>
      <c r="E269" s="236"/>
      <c r="F269" s="237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  <c r="AK269" s="236"/>
      <c r="AL269" s="236"/>
      <c r="AM269" s="236"/>
      <c r="AN269" s="236"/>
      <c r="AO269" s="236"/>
      <c r="AP269" s="236"/>
      <c r="AQ269" s="236"/>
      <c r="AR269" s="236"/>
      <c r="AS269" s="236"/>
      <c r="AT269" s="236"/>
      <c r="AU269" s="236"/>
      <c r="AV269" s="236"/>
      <c r="AW269" s="236"/>
      <c r="AX269" s="236"/>
      <c r="AY269" s="236"/>
      <c r="AZ269" s="236"/>
      <c r="BA269" s="236"/>
      <c r="BB269" s="236"/>
      <c r="BC269" s="236"/>
      <c r="BD269" s="236"/>
      <c r="BE269" s="236"/>
      <c r="BF269" s="236"/>
      <c r="BG269" s="236"/>
      <c r="BH269" s="236"/>
      <c r="BI269" s="236"/>
      <c r="BJ269" s="236"/>
      <c r="BK269" s="236"/>
      <c r="BL269" s="236"/>
      <c r="BM269" s="236"/>
      <c r="BN269" s="236"/>
      <c r="BO269" s="236"/>
      <c r="BP269" s="236"/>
    </row>
    <row r="270" spans="1:68" ht="12.75" customHeight="1" x14ac:dyDescent="0.15">
      <c r="A270" s="236"/>
      <c r="B270" s="236"/>
      <c r="C270" s="236"/>
      <c r="D270" s="236"/>
      <c r="E270" s="236"/>
      <c r="F270" s="237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  <c r="AK270" s="236"/>
      <c r="AL270" s="236"/>
      <c r="AM270" s="236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36"/>
      <c r="AY270" s="236"/>
      <c r="AZ270" s="236"/>
      <c r="BA270" s="236"/>
      <c r="BB270" s="236"/>
      <c r="BC270" s="236"/>
      <c r="BD270" s="236"/>
      <c r="BE270" s="236"/>
      <c r="BF270" s="236"/>
      <c r="BG270" s="236"/>
      <c r="BH270" s="236"/>
      <c r="BI270" s="236"/>
      <c r="BJ270" s="236"/>
      <c r="BK270" s="236"/>
      <c r="BL270" s="236"/>
      <c r="BM270" s="236"/>
      <c r="BN270" s="236"/>
      <c r="BO270" s="236"/>
      <c r="BP270" s="236"/>
    </row>
    <row r="271" spans="1:68" ht="12.75" customHeight="1" x14ac:dyDescent="0.15">
      <c r="A271" s="236"/>
      <c r="B271" s="236"/>
      <c r="C271" s="236"/>
      <c r="D271" s="236"/>
      <c r="E271" s="236"/>
      <c r="F271" s="237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  <c r="AK271" s="236"/>
      <c r="AL271" s="236"/>
      <c r="AM271" s="236"/>
      <c r="AN271" s="236"/>
      <c r="AO271" s="236"/>
      <c r="AP271" s="236"/>
      <c r="AQ271" s="236"/>
      <c r="AR271" s="236"/>
      <c r="AS271" s="236"/>
      <c r="AT271" s="236"/>
      <c r="AU271" s="236"/>
      <c r="AV271" s="236"/>
      <c r="AW271" s="236"/>
      <c r="AX271" s="236"/>
      <c r="AY271" s="236"/>
      <c r="AZ271" s="236"/>
      <c r="BA271" s="236"/>
      <c r="BB271" s="236"/>
      <c r="BC271" s="236"/>
      <c r="BD271" s="236"/>
      <c r="BE271" s="236"/>
      <c r="BF271" s="236"/>
      <c r="BG271" s="236"/>
      <c r="BH271" s="236"/>
      <c r="BI271" s="236"/>
      <c r="BJ271" s="236"/>
      <c r="BK271" s="236"/>
      <c r="BL271" s="236"/>
      <c r="BM271" s="236"/>
      <c r="BN271" s="236"/>
      <c r="BO271" s="236"/>
      <c r="BP271" s="236"/>
    </row>
    <row r="272" spans="1:68" ht="12.75" customHeight="1" x14ac:dyDescent="0.15">
      <c r="A272" s="236"/>
      <c r="B272" s="236"/>
      <c r="C272" s="236"/>
      <c r="D272" s="236"/>
      <c r="E272" s="236"/>
      <c r="F272" s="237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  <c r="AK272" s="236"/>
      <c r="AL272" s="236"/>
      <c r="AM272" s="236"/>
      <c r="AN272" s="236"/>
      <c r="AO272" s="236"/>
      <c r="AP272" s="236"/>
      <c r="AQ272" s="236"/>
      <c r="AR272" s="236"/>
      <c r="AS272" s="236"/>
      <c r="AT272" s="236"/>
      <c r="AU272" s="236"/>
      <c r="AV272" s="236"/>
      <c r="AW272" s="236"/>
      <c r="AX272" s="236"/>
      <c r="AY272" s="236"/>
      <c r="AZ272" s="236"/>
      <c r="BA272" s="236"/>
      <c r="BB272" s="236"/>
      <c r="BC272" s="236"/>
      <c r="BD272" s="236"/>
      <c r="BE272" s="236"/>
      <c r="BF272" s="236"/>
      <c r="BG272" s="236"/>
      <c r="BH272" s="236"/>
      <c r="BI272" s="236"/>
      <c r="BJ272" s="236"/>
      <c r="BK272" s="236"/>
      <c r="BL272" s="236"/>
      <c r="BM272" s="236"/>
      <c r="BN272" s="236"/>
      <c r="BO272" s="236"/>
      <c r="BP272" s="236"/>
    </row>
    <row r="273" spans="1:68" ht="12.75" customHeight="1" x14ac:dyDescent="0.15">
      <c r="A273" s="236"/>
      <c r="B273" s="236"/>
      <c r="C273" s="236"/>
      <c r="D273" s="236"/>
      <c r="E273" s="236"/>
      <c r="F273" s="237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  <c r="AK273" s="236"/>
      <c r="AL273" s="236"/>
      <c r="AM273" s="236"/>
      <c r="AN273" s="236"/>
      <c r="AO273" s="236"/>
      <c r="AP273" s="236"/>
      <c r="AQ273" s="236"/>
      <c r="AR273" s="236"/>
      <c r="AS273" s="236"/>
      <c r="AT273" s="236"/>
      <c r="AU273" s="236"/>
      <c r="AV273" s="236"/>
      <c r="AW273" s="236"/>
      <c r="AX273" s="236"/>
      <c r="AY273" s="236"/>
      <c r="AZ273" s="236"/>
      <c r="BA273" s="236"/>
      <c r="BB273" s="236"/>
      <c r="BC273" s="236"/>
      <c r="BD273" s="236"/>
      <c r="BE273" s="236"/>
      <c r="BF273" s="236"/>
      <c r="BG273" s="236"/>
      <c r="BH273" s="236"/>
      <c r="BI273" s="236"/>
      <c r="BJ273" s="236"/>
      <c r="BK273" s="236"/>
      <c r="BL273" s="236"/>
      <c r="BM273" s="236"/>
      <c r="BN273" s="236"/>
      <c r="BO273" s="236"/>
      <c r="BP273" s="236"/>
    </row>
    <row r="274" spans="1:68" ht="12.75" customHeight="1" x14ac:dyDescent="0.15">
      <c r="A274" s="236"/>
      <c r="B274" s="236"/>
      <c r="C274" s="236"/>
      <c r="D274" s="236"/>
      <c r="E274" s="236"/>
      <c r="F274" s="237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  <c r="AK274" s="236"/>
      <c r="AL274" s="236"/>
      <c r="AM274" s="236"/>
      <c r="AN274" s="236"/>
      <c r="AO274" s="236"/>
      <c r="AP274" s="236"/>
      <c r="AQ274" s="236"/>
      <c r="AR274" s="236"/>
      <c r="AS274" s="236"/>
      <c r="AT274" s="236"/>
      <c r="AU274" s="236"/>
      <c r="AV274" s="236"/>
      <c r="AW274" s="236"/>
      <c r="AX274" s="236"/>
      <c r="AY274" s="236"/>
      <c r="AZ274" s="236"/>
      <c r="BA274" s="236"/>
      <c r="BB274" s="236"/>
      <c r="BC274" s="236"/>
      <c r="BD274" s="236"/>
      <c r="BE274" s="236"/>
      <c r="BF274" s="236"/>
      <c r="BG274" s="236"/>
      <c r="BH274" s="236"/>
      <c r="BI274" s="236"/>
      <c r="BJ274" s="236"/>
      <c r="BK274" s="236"/>
      <c r="BL274" s="236"/>
      <c r="BM274" s="236"/>
      <c r="BN274" s="236"/>
      <c r="BO274" s="236"/>
      <c r="BP274" s="236"/>
    </row>
    <row r="275" spans="1:68" ht="12.75" customHeight="1" x14ac:dyDescent="0.15">
      <c r="A275" s="236"/>
      <c r="B275" s="236"/>
      <c r="C275" s="236"/>
      <c r="D275" s="236"/>
      <c r="E275" s="236"/>
      <c r="F275" s="237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  <c r="AK275" s="236"/>
      <c r="AL275" s="236"/>
      <c r="AM275" s="236"/>
      <c r="AN275" s="236"/>
      <c r="AO275" s="236"/>
      <c r="AP275" s="236"/>
      <c r="AQ275" s="236"/>
      <c r="AR275" s="236"/>
      <c r="AS275" s="236"/>
      <c r="AT275" s="236"/>
      <c r="AU275" s="236"/>
      <c r="AV275" s="236"/>
      <c r="AW275" s="236"/>
      <c r="AX275" s="236"/>
      <c r="AY275" s="236"/>
      <c r="AZ275" s="236"/>
      <c r="BA275" s="236"/>
      <c r="BB275" s="236"/>
      <c r="BC275" s="236"/>
      <c r="BD275" s="236"/>
      <c r="BE275" s="236"/>
      <c r="BF275" s="236"/>
      <c r="BG275" s="236"/>
      <c r="BH275" s="236"/>
      <c r="BI275" s="236"/>
      <c r="BJ275" s="236"/>
      <c r="BK275" s="236"/>
      <c r="BL275" s="236"/>
      <c r="BM275" s="236"/>
      <c r="BN275" s="236"/>
      <c r="BO275" s="236"/>
      <c r="BP275" s="236"/>
    </row>
    <row r="276" spans="1:68" ht="12.75" customHeight="1" x14ac:dyDescent="0.15">
      <c r="A276" s="236"/>
      <c r="B276" s="236"/>
      <c r="C276" s="236"/>
      <c r="D276" s="236"/>
      <c r="E276" s="236"/>
      <c r="F276" s="237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  <c r="AK276" s="236"/>
      <c r="AL276" s="236"/>
      <c r="AM276" s="236"/>
      <c r="AN276" s="236"/>
      <c r="AO276" s="236"/>
      <c r="AP276" s="236"/>
      <c r="AQ276" s="236"/>
      <c r="AR276" s="236"/>
      <c r="AS276" s="236"/>
      <c r="AT276" s="236"/>
      <c r="AU276" s="236"/>
      <c r="AV276" s="236"/>
      <c r="AW276" s="236"/>
      <c r="AX276" s="236"/>
      <c r="AY276" s="236"/>
      <c r="AZ276" s="236"/>
      <c r="BA276" s="236"/>
      <c r="BB276" s="236"/>
      <c r="BC276" s="236"/>
      <c r="BD276" s="236"/>
      <c r="BE276" s="236"/>
      <c r="BF276" s="236"/>
      <c r="BG276" s="236"/>
      <c r="BH276" s="236"/>
      <c r="BI276" s="236"/>
      <c r="BJ276" s="236"/>
      <c r="BK276" s="236"/>
      <c r="BL276" s="236"/>
      <c r="BM276" s="236"/>
      <c r="BN276" s="236"/>
      <c r="BO276" s="236"/>
      <c r="BP276" s="236"/>
    </row>
    <row r="277" spans="1:68" ht="12.75" customHeight="1" x14ac:dyDescent="0.15">
      <c r="A277" s="236"/>
      <c r="B277" s="236"/>
      <c r="C277" s="236"/>
      <c r="D277" s="236"/>
      <c r="E277" s="236"/>
      <c r="F277" s="237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  <c r="AK277" s="236"/>
      <c r="AL277" s="236"/>
      <c r="AM277" s="236"/>
      <c r="AN277" s="236"/>
      <c r="AO277" s="236"/>
      <c r="AP277" s="236"/>
      <c r="AQ277" s="236"/>
      <c r="AR277" s="236"/>
      <c r="AS277" s="236"/>
      <c r="AT277" s="236"/>
      <c r="AU277" s="236"/>
      <c r="AV277" s="236"/>
      <c r="AW277" s="236"/>
      <c r="AX277" s="236"/>
      <c r="AY277" s="236"/>
      <c r="AZ277" s="236"/>
      <c r="BA277" s="236"/>
      <c r="BB277" s="236"/>
      <c r="BC277" s="236"/>
      <c r="BD277" s="236"/>
      <c r="BE277" s="236"/>
      <c r="BF277" s="236"/>
      <c r="BG277" s="236"/>
      <c r="BH277" s="236"/>
      <c r="BI277" s="236"/>
      <c r="BJ277" s="236"/>
      <c r="BK277" s="236"/>
      <c r="BL277" s="236"/>
      <c r="BM277" s="236"/>
      <c r="BN277" s="236"/>
      <c r="BO277" s="236"/>
      <c r="BP277" s="236"/>
    </row>
    <row r="278" spans="1:68" ht="12.75" customHeight="1" x14ac:dyDescent="0.15">
      <c r="A278" s="236"/>
      <c r="B278" s="236"/>
      <c r="C278" s="236"/>
      <c r="D278" s="236"/>
      <c r="E278" s="236"/>
      <c r="F278" s="237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  <c r="AK278" s="236"/>
      <c r="AL278" s="236"/>
      <c r="AM278" s="236"/>
      <c r="AN278" s="236"/>
      <c r="AO278" s="236"/>
      <c r="AP278" s="236"/>
      <c r="AQ278" s="236"/>
      <c r="AR278" s="236"/>
      <c r="AS278" s="236"/>
      <c r="AT278" s="236"/>
      <c r="AU278" s="236"/>
      <c r="AV278" s="236"/>
      <c r="AW278" s="236"/>
      <c r="AX278" s="236"/>
      <c r="AY278" s="236"/>
      <c r="AZ278" s="236"/>
      <c r="BA278" s="236"/>
      <c r="BB278" s="236"/>
      <c r="BC278" s="236"/>
      <c r="BD278" s="236"/>
      <c r="BE278" s="236"/>
      <c r="BF278" s="236"/>
      <c r="BG278" s="236"/>
      <c r="BH278" s="236"/>
      <c r="BI278" s="236"/>
      <c r="BJ278" s="236"/>
      <c r="BK278" s="236"/>
      <c r="BL278" s="236"/>
      <c r="BM278" s="236"/>
      <c r="BN278" s="236"/>
      <c r="BO278" s="236"/>
      <c r="BP278" s="236"/>
    </row>
    <row r="279" spans="1:68" ht="12.75" customHeight="1" x14ac:dyDescent="0.15">
      <c r="A279" s="236"/>
      <c r="B279" s="236"/>
      <c r="C279" s="236"/>
      <c r="D279" s="236"/>
      <c r="E279" s="236"/>
      <c r="F279" s="237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K279" s="236"/>
      <c r="AL279" s="236"/>
      <c r="AM279" s="236"/>
      <c r="AN279" s="236"/>
      <c r="AO279" s="236"/>
      <c r="AP279" s="236"/>
      <c r="AQ279" s="236"/>
      <c r="AR279" s="236"/>
      <c r="AS279" s="236"/>
      <c r="AT279" s="236"/>
      <c r="AU279" s="236"/>
      <c r="AV279" s="236"/>
      <c r="AW279" s="236"/>
      <c r="AX279" s="236"/>
      <c r="AY279" s="236"/>
      <c r="AZ279" s="236"/>
      <c r="BA279" s="236"/>
      <c r="BB279" s="236"/>
      <c r="BC279" s="236"/>
      <c r="BD279" s="236"/>
      <c r="BE279" s="236"/>
      <c r="BF279" s="236"/>
      <c r="BG279" s="236"/>
      <c r="BH279" s="236"/>
      <c r="BI279" s="236"/>
      <c r="BJ279" s="236"/>
      <c r="BK279" s="236"/>
      <c r="BL279" s="236"/>
      <c r="BM279" s="236"/>
      <c r="BN279" s="236"/>
      <c r="BO279" s="236"/>
      <c r="BP279" s="236"/>
    </row>
    <row r="280" spans="1:68" ht="12.75" customHeight="1" x14ac:dyDescent="0.15">
      <c r="A280" s="236"/>
      <c r="B280" s="236"/>
      <c r="C280" s="236"/>
      <c r="D280" s="236"/>
      <c r="E280" s="236"/>
      <c r="F280" s="237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K280" s="236"/>
      <c r="AL280" s="236"/>
      <c r="AM280" s="236"/>
      <c r="AN280" s="236"/>
      <c r="AO280" s="236"/>
      <c r="AP280" s="236"/>
      <c r="AQ280" s="236"/>
      <c r="AR280" s="236"/>
      <c r="AS280" s="236"/>
      <c r="AT280" s="236"/>
      <c r="AU280" s="236"/>
      <c r="AV280" s="236"/>
      <c r="AW280" s="236"/>
      <c r="AX280" s="236"/>
      <c r="AY280" s="236"/>
      <c r="AZ280" s="236"/>
      <c r="BA280" s="236"/>
      <c r="BB280" s="236"/>
      <c r="BC280" s="236"/>
      <c r="BD280" s="236"/>
      <c r="BE280" s="236"/>
      <c r="BF280" s="236"/>
      <c r="BG280" s="236"/>
      <c r="BH280" s="236"/>
      <c r="BI280" s="236"/>
      <c r="BJ280" s="236"/>
      <c r="BK280" s="236"/>
      <c r="BL280" s="236"/>
      <c r="BM280" s="236"/>
      <c r="BN280" s="236"/>
      <c r="BO280" s="236"/>
      <c r="BP280" s="236"/>
    </row>
    <row r="281" spans="1:68" ht="12.75" customHeight="1" x14ac:dyDescent="0.15">
      <c r="A281" s="236"/>
      <c r="B281" s="236"/>
      <c r="C281" s="236"/>
      <c r="D281" s="236"/>
      <c r="E281" s="236"/>
      <c r="F281" s="237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K281" s="236"/>
      <c r="AL281" s="236"/>
      <c r="AM281" s="236"/>
      <c r="AN281" s="236"/>
      <c r="AO281" s="236"/>
      <c r="AP281" s="236"/>
      <c r="AQ281" s="236"/>
      <c r="AR281" s="236"/>
      <c r="AS281" s="236"/>
      <c r="AT281" s="236"/>
      <c r="AU281" s="236"/>
      <c r="AV281" s="236"/>
      <c r="AW281" s="236"/>
      <c r="AX281" s="236"/>
      <c r="AY281" s="236"/>
      <c r="AZ281" s="236"/>
      <c r="BA281" s="236"/>
      <c r="BB281" s="236"/>
      <c r="BC281" s="236"/>
      <c r="BD281" s="236"/>
      <c r="BE281" s="236"/>
      <c r="BF281" s="236"/>
      <c r="BG281" s="236"/>
      <c r="BH281" s="236"/>
      <c r="BI281" s="236"/>
      <c r="BJ281" s="236"/>
      <c r="BK281" s="236"/>
      <c r="BL281" s="236"/>
      <c r="BM281" s="236"/>
      <c r="BN281" s="236"/>
      <c r="BO281" s="236"/>
      <c r="BP281" s="236"/>
    </row>
    <row r="282" spans="1:68" ht="12.75" customHeight="1" x14ac:dyDescent="0.15">
      <c r="A282" s="236"/>
      <c r="B282" s="236"/>
      <c r="C282" s="236"/>
      <c r="D282" s="236"/>
      <c r="E282" s="236"/>
      <c r="F282" s="237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K282" s="236"/>
      <c r="AL282" s="236"/>
      <c r="AM282" s="236"/>
      <c r="AN282" s="236"/>
      <c r="AO282" s="236"/>
      <c r="AP282" s="236"/>
      <c r="AQ282" s="236"/>
      <c r="AR282" s="236"/>
      <c r="AS282" s="236"/>
      <c r="AT282" s="236"/>
      <c r="AU282" s="236"/>
      <c r="AV282" s="236"/>
      <c r="AW282" s="236"/>
      <c r="AX282" s="236"/>
      <c r="AY282" s="236"/>
      <c r="AZ282" s="236"/>
      <c r="BA282" s="236"/>
      <c r="BB282" s="236"/>
      <c r="BC282" s="236"/>
      <c r="BD282" s="236"/>
      <c r="BE282" s="236"/>
      <c r="BF282" s="236"/>
      <c r="BG282" s="236"/>
      <c r="BH282" s="236"/>
      <c r="BI282" s="236"/>
      <c r="BJ282" s="236"/>
      <c r="BK282" s="236"/>
      <c r="BL282" s="236"/>
      <c r="BM282" s="236"/>
      <c r="BN282" s="236"/>
      <c r="BO282" s="236"/>
      <c r="BP282" s="236"/>
    </row>
    <row r="283" spans="1:68" ht="12.75" customHeight="1" x14ac:dyDescent="0.15">
      <c r="A283" s="236"/>
      <c r="B283" s="236"/>
      <c r="C283" s="236"/>
      <c r="D283" s="236"/>
      <c r="E283" s="236"/>
      <c r="F283" s="237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K283" s="236"/>
      <c r="AL283" s="236"/>
      <c r="AM283" s="236"/>
      <c r="AN283" s="236"/>
      <c r="AO283" s="236"/>
      <c r="AP283" s="236"/>
      <c r="AQ283" s="236"/>
      <c r="AR283" s="236"/>
      <c r="AS283" s="236"/>
      <c r="AT283" s="236"/>
      <c r="AU283" s="236"/>
      <c r="AV283" s="236"/>
      <c r="AW283" s="236"/>
      <c r="AX283" s="236"/>
      <c r="AY283" s="236"/>
      <c r="AZ283" s="236"/>
      <c r="BA283" s="236"/>
      <c r="BB283" s="236"/>
      <c r="BC283" s="236"/>
      <c r="BD283" s="236"/>
      <c r="BE283" s="236"/>
      <c r="BF283" s="236"/>
      <c r="BG283" s="236"/>
      <c r="BH283" s="236"/>
      <c r="BI283" s="236"/>
      <c r="BJ283" s="236"/>
      <c r="BK283" s="236"/>
      <c r="BL283" s="236"/>
      <c r="BM283" s="236"/>
      <c r="BN283" s="236"/>
      <c r="BO283" s="236"/>
      <c r="BP283" s="236"/>
    </row>
    <row r="284" spans="1:68" ht="12.75" customHeight="1" x14ac:dyDescent="0.15">
      <c r="A284" s="236"/>
      <c r="B284" s="236"/>
      <c r="C284" s="236"/>
      <c r="D284" s="236"/>
      <c r="E284" s="236"/>
      <c r="F284" s="237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K284" s="236"/>
      <c r="AL284" s="236"/>
      <c r="AM284" s="236"/>
      <c r="AN284" s="236"/>
      <c r="AO284" s="236"/>
      <c r="AP284" s="236"/>
      <c r="AQ284" s="236"/>
      <c r="AR284" s="236"/>
      <c r="AS284" s="236"/>
      <c r="AT284" s="236"/>
      <c r="AU284" s="236"/>
      <c r="AV284" s="236"/>
      <c r="AW284" s="236"/>
      <c r="AX284" s="236"/>
      <c r="AY284" s="236"/>
      <c r="AZ284" s="236"/>
      <c r="BA284" s="236"/>
      <c r="BB284" s="236"/>
      <c r="BC284" s="236"/>
      <c r="BD284" s="236"/>
      <c r="BE284" s="236"/>
      <c r="BF284" s="236"/>
      <c r="BG284" s="236"/>
      <c r="BH284" s="236"/>
      <c r="BI284" s="236"/>
      <c r="BJ284" s="236"/>
      <c r="BK284" s="236"/>
      <c r="BL284" s="236"/>
      <c r="BM284" s="236"/>
      <c r="BN284" s="236"/>
      <c r="BO284" s="236"/>
      <c r="BP284" s="236"/>
    </row>
    <row r="285" spans="1:68" ht="12.75" customHeight="1" x14ac:dyDescent="0.15">
      <c r="A285" s="236"/>
      <c r="B285" s="236"/>
      <c r="C285" s="236"/>
      <c r="D285" s="236"/>
      <c r="E285" s="236"/>
      <c r="F285" s="237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K285" s="236"/>
      <c r="AL285" s="236"/>
      <c r="AM285" s="236"/>
      <c r="AN285" s="236"/>
      <c r="AO285" s="236"/>
      <c r="AP285" s="236"/>
      <c r="AQ285" s="236"/>
      <c r="AR285" s="236"/>
      <c r="AS285" s="236"/>
      <c r="AT285" s="236"/>
      <c r="AU285" s="236"/>
      <c r="AV285" s="236"/>
      <c r="AW285" s="236"/>
      <c r="AX285" s="236"/>
      <c r="AY285" s="236"/>
      <c r="AZ285" s="236"/>
      <c r="BA285" s="236"/>
      <c r="BB285" s="236"/>
      <c r="BC285" s="236"/>
      <c r="BD285" s="236"/>
      <c r="BE285" s="236"/>
      <c r="BF285" s="236"/>
      <c r="BG285" s="236"/>
      <c r="BH285" s="236"/>
      <c r="BI285" s="236"/>
      <c r="BJ285" s="236"/>
      <c r="BK285" s="236"/>
      <c r="BL285" s="236"/>
      <c r="BM285" s="236"/>
      <c r="BN285" s="236"/>
      <c r="BO285" s="236"/>
      <c r="BP285" s="236"/>
    </row>
    <row r="286" spans="1:68" ht="12.75" customHeight="1" x14ac:dyDescent="0.15">
      <c r="A286" s="236"/>
      <c r="B286" s="236"/>
      <c r="C286" s="236"/>
      <c r="D286" s="236"/>
      <c r="E286" s="236"/>
      <c r="F286" s="237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K286" s="236"/>
      <c r="AL286" s="236"/>
      <c r="AM286" s="236"/>
      <c r="AN286" s="236"/>
      <c r="AO286" s="236"/>
      <c r="AP286" s="236"/>
      <c r="AQ286" s="236"/>
      <c r="AR286" s="236"/>
      <c r="AS286" s="236"/>
      <c r="AT286" s="236"/>
      <c r="AU286" s="236"/>
      <c r="AV286" s="236"/>
      <c r="AW286" s="236"/>
      <c r="AX286" s="236"/>
      <c r="AY286" s="236"/>
      <c r="AZ286" s="236"/>
      <c r="BA286" s="236"/>
      <c r="BB286" s="236"/>
      <c r="BC286" s="236"/>
      <c r="BD286" s="236"/>
      <c r="BE286" s="236"/>
      <c r="BF286" s="236"/>
      <c r="BG286" s="236"/>
      <c r="BH286" s="236"/>
      <c r="BI286" s="236"/>
      <c r="BJ286" s="236"/>
      <c r="BK286" s="236"/>
      <c r="BL286" s="236"/>
      <c r="BM286" s="236"/>
      <c r="BN286" s="236"/>
      <c r="BO286" s="236"/>
      <c r="BP286" s="236"/>
    </row>
    <row r="287" spans="1:68" ht="12.75" customHeight="1" x14ac:dyDescent="0.15">
      <c r="A287" s="236"/>
      <c r="B287" s="236"/>
      <c r="C287" s="236"/>
      <c r="D287" s="236"/>
      <c r="E287" s="236"/>
      <c r="F287" s="237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K287" s="236"/>
      <c r="AL287" s="236"/>
      <c r="AM287" s="236"/>
      <c r="AN287" s="236"/>
      <c r="AO287" s="236"/>
      <c r="AP287" s="236"/>
      <c r="AQ287" s="236"/>
      <c r="AR287" s="236"/>
      <c r="AS287" s="236"/>
      <c r="AT287" s="236"/>
      <c r="AU287" s="236"/>
      <c r="AV287" s="236"/>
      <c r="AW287" s="236"/>
      <c r="AX287" s="236"/>
      <c r="AY287" s="236"/>
      <c r="AZ287" s="236"/>
      <c r="BA287" s="236"/>
      <c r="BB287" s="236"/>
      <c r="BC287" s="236"/>
      <c r="BD287" s="236"/>
      <c r="BE287" s="236"/>
      <c r="BF287" s="236"/>
      <c r="BG287" s="236"/>
      <c r="BH287" s="236"/>
      <c r="BI287" s="236"/>
      <c r="BJ287" s="236"/>
      <c r="BK287" s="236"/>
      <c r="BL287" s="236"/>
      <c r="BM287" s="236"/>
      <c r="BN287" s="236"/>
      <c r="BO287" s="236"/>
      <c r="BP287" s="236"/>
    </row>
    <row r="288" spans="1:68" ht="12.75" customHeight="1" x14ac:dyDescent="0.15">
      <c r="A288" s="236"/>
      <c r="B288" s="236"/>
      <c r="C288" s="236"/>
      <c r="D288" s="236"/>
      <c r="E288" s="236"/>
      <c r="F288" s="237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K288" s="236"/>
      <c r="AL288" s="236"/>
      <c r="AM288" s="236"/>
      <c r="AN288" s="236"/>
      <c r="AO288" s="236"/>
      <c r="AP288" s="236"/>
      <c r="AQ288" s="236"/>
      <c r="AR288" s="236"/>
      <c r="AS288" s="236"/>
      <c r="AT288" s="236"/>
      <c r="AU288" s="236"/>
      <c r="AV288" s="236"/>
      <c r="AW288" s="236"/>
      <c r="AX288" s="236"/>
      <c r="AY288" s="236"/>
      <c r="AZ288" s="236"/>
      <c r="BA288" s="236"/>
      <c r="BB288" s="236"/>
      <c r="BC288" s="236"/>
      <c r="BD288" s="236"/>
      <c r="BE288" s="236"/>
      <c r="BF288" s="236"/>
      <c r="BG288" s="236"/>
      <c r="BH288" s="236"/>
      <c r="BI288" s="236"/>
      <c r="BJ288" s="236"/>
      <c r="BK288" s="236"/>
      <c r="BL288" s="236"/>
      <c r="BM288" s="236"/>
      <c r="BN288" s="236"/>
      <c r="BO288" s="236"/>
      <c r="BP288" s="236"/>
    </row>
    <row r="289" spans="1:68" ht="12.75" customHeight="1" x14ac:dyDescent="0.15">
      <c r="A289" s="236"/>
      <c r="B289" s="236"/>
      <c r="C289" s="236"/>
      <c r="D289" s="236"/>
      <c r="E289" s="236"/>
      <c r="F289" s="237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K289" s="236"/>
      <c r="AL289" s="236"/>
      <c r="AM289" s="236"/>
      <c r="AN289" s="236"/>
      <c r="AO289" s="236"/>
      <c r="AP289" s="236"/>
      <c r="AQ289" s="236"/>
      <c r="AR289" s="236"/>
      <c r="AS289" s="236"/>
      <c r="AT289" s="236"/>
      <c r="AU289" s="236"/>
      <c r="AV289" s="236"/>
      <c r="AW289" s="236"/>
      <c r="AX289" s="236"/>
      <c r="AY289" s="236"/>
      <c r="AZ289" s="236"/>
      <c r="BA289" s="236"/>
      <c r="BB289" s="236"/>
      <c r="BC289" s="236"/>
      <c r="BD289" s="236"/>
      <c r="BE289" s="236"/>
      <c r="BF289" s="236"/>
      <c r="BG289" s="236"/>
      <c r="BH289" s="236"/>
      <c r="BI289" s="236"/>
      <c r="BJ289" s="236"/>
      <c r="BK289" s="236"/>
      <c r="BL289" s="236"/>
      <c r="BM289" s="236"/>
      <c r="BN289" s="236"/>
      <c r="BO289" s="236"/>
      <c r="BP289" s="236"/>
    </row>
    <row r="290" spans="1:68" ht="12.75" customHeight="1" x14ac:dyDescent="0.15">
      <c r="A290" s="236"/>
      <c r="B290" s="236"/>
      <c r="C290" s="236"/>
      <c r="D290" s="236"/>
      <c r="E290" s="236"/>
      <c r="F290" s="237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K290" s="236"/>
      <c r="AL290" s="236"/>
      <c r="AM290" s="236"/>
      <c r="AN290" s="236"/>
      <c r="AO290" s="236"/>
      <c r="AP290" s="236"/>
      <c r="AQ290" s="236"/>
      <c r="AR290" s="236"/>
      <c r="AS290" s="236"/>
      <c r="AT290" s="236"/>
      <c r="AU290" s="236"/>
      <c r="AV290" s="236"/>
      <c r="AW290" s="236"/>
      <c r="AX290" s="236"/>
      <c r="AY290" s="236"/>
      <c r="AZ290" s="236"/>
      <c r="BA290" s="236"/>
      <c r="BB290" s="236"/>
      <c r="BC290" s="236"/>
      <c r="BD290" s="236"/>
      <c r="BE290" s="236"/>
      <c r="BF290" s="236"/>
      <c r="BG290" s="236"/>
      <c r="BH290" s="236"/>
      <c r="BI290" s="236"/>
      <c r="BJ290" s="236"/>
      <c r="BK290" s="236"/>
      <c r="BL290" s="236"/>
      <c r="BM290" s="236"/>
      <c r="BN290" s="236"/>
      <c r="BO290" s="236"/>
      <c r="BP290" s="236"/>
    </row>
    <row r="291" spans="1:68" ht="12.75" customHeight="1" x14ac:dyDescent="0.15">
      <c r="A291" s="236"/>
      <c r="B291" s="236"/>
      <c r="C291" s="236"/>
      <c r="D291" s="236"/>
      <c r="E291" s="236"/>
      <c r="F291" s="237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K291" s="236"/>
      <c r="AL291" s="236"/>
      <c r="AM291" s="236"/>
      <c r="AN291" s="236"/>
      <c r="AO291" s="236"/>
      <c r="AP291" s="236"/>
      <c r="AQ291" s="236"/>
      <c r="AR291" s="236"/>
      <c r="AS291" s="236"/>
      <c r="AT291" s="236"/>
      <c r="AU291" s="236"/>
      <c r="AV291" s="236"/>
      <c r="AW291" s="236"/>
      <c r="AX291" s="236"/>
      <c r="AY291" s="236"/>
      <c r="AZ291" s="236"/>
      <c r="BA291" s="236"/>
      <c r="BB291" s="236"/>
      <c r="BC291" s="236"/>
      <c r="BD291" s="236"/>
      <c r="BE291" s="236"/>
      <c r="BF291" s="236"/>
      <c r="BG291" s="236"/>
      <c r="BH291" s="236"/>
      <c r="BI291" s="236"/>
      <c r="BJ291" s="236"/>
      <c r="BK291" s="236"/>
      <c r="BL291" s="236"/>
      <c r="BM291" s="236"/>
      <c r="BN291" s="236"/>
      <c r="BO291" s="236"/>
      <c r="BP291" s="236"/>
    </row>
    <row r="292" spans="1:68" ht="12.75" customHeight="1" x14ac:dyDescent="0.15">
      <c r="A292" s="236"/>
      <c r="B292" s="236"/>
      <c r="C292" s="236"/>
      <c r="D292" s="236"/>
      <c r="E292" s="236"/>
      <c r="F292" s="237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K292" s="236"/>
      <c r="AL292" s="236"/>
      <c r="AM292" s="236"/>
      <c r="AN292" s="236"/>
      <c r="AO292" s="236"/>
      <c r="AP292" s="236"/>
      <c r="AQ292" s="236"/>
      <c r="AR292" s="236"/>
      <c r="AS292" s="236"/>
      <c r="AT292" s="236"/>
      <c r="AU292" s="236"/>
      <c r="AV292" s="236"/>
      <c r="AW292" s="236"/>
      <c r="AX292" s="236"/>
      <c r="AY292" s="236"/>
      <c r="AZ292" s="236"/>
      <c r="BA292" s="236"/>
      <c r="BB292" s="236"/>
      <c r="BC292" s="236"/>
      <c r="BD292" s="236"/>
      <c r="BE292" s="236"/>
      <c r="BF292" s="236"/>
      <c r="BG292" s="236"/>
      <c r="BH292" s="236"/>
      <c r="BI292" s="236"/>
      <c r="BJ292" s="236"/>
      <c r="BK292" s="236"/>
      <c r="BL292" s="236"/>
      <c r="BM292" s="236"/>
      <c r="BN292" s="236"/>
      <c r="BO292" s="236"/>
      <c r="BP292" s="236"/>
    </row>
    <row r="293" spans="1:68" ht="12.75" customHeight="1" x14ac:dyDescent="0.15">
      <c r="A293" s="236"/>
      <c r="B293" s="236"/>
      <c r="C293" s="236"/>
      <c r="D293" s="236"/>
      <c r="E293" s="236"/>
      <c r="F293" s="237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K293" s="236"/>
      <c r="AL293" s="236"/>
      <c r="AM293" s="236"/>
      <c r="AN293" s="236"/>
      <c r="AO293" s="236"/>
      <c r="AP293" s="236"/>
      <c r="AQ293" s="236"/>
      <c r="AR293" s="236"/>
      <c r="AS293" s="236"/>
      <c r="AT293" s="236"/>
      <c r="AU293" s="236"/>
      <c r="AV293" s="236"/>
      <c r="AW293" s="236"/>
      <c r="AX293" s="236"/>
      <c r="AY293" s="236"/>
      <c r="AZ293" s="236"/>
      <c r="BA293" s="236"/>
      <c r="BB293" s="236"/>
      <c r="BC293" s="236"/>
      <c r="BD293" s="236"/>
      <c r="BE293" s="236"/>
      <c r="BF293" s="236"/>
      <c r="BG293" s="236"/>
      <c r="BH293" s="236"/>
      <c r="BI293" s="236"/>
      <c r="BJ293" s="236"/>
      <c r="BK293" s="236"/>
      <c r="BL293" s="236"/>
      <c r="BM293" s="236"/>
      <c r="BN293" s="236"/>
      <c r="BO293" s="236"/>
      <c r="BP293" s="236"/>
    </row>
    <row r="294" spans="1:68" ht="12.75" customHeight="1" x14ac:dyDescent="0.15">
      <c r="A294" s="236"/>
      <c r="B294" s="236"/>
      <c r="C294" s="236"/>
      <c r="D294" s="236"/>
      <c r="E294" s="236"/>
      <c r="F294" s="237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K294" s="236"/>
      <c r="AL294" s="236"/>
      <c r="AM294" s="236"/>
      <c r="AN294" s="236"/>
      <c r="AO294" s="236"/>
      <c r="AP294" s="236"/>
      <c r="AQ294" s="236"/>
      <c r="AR294" s="236"/>
      <c r="AS294" s="236"/>
      <c r="AT294" s="236"/>
      <c r="AU294" s="236"/>
      <c r="AV294" s="236"/>
      <c r="AW294" s="236"/>
      <c r="AX294" s="236"/>
      <c r="AY294" s="236"/>
      <c r="AZ294" s="236"/>
      <c r="BA294" s="236"/>
      <c r="BB294" s="236"/>
      <c r="BC294" s="236"/>
      <c r="BD294" s="236"/>
      <c r="BE294" s="236"/>
      <c r="BF294" s="236"/>
      <c r="BG294" s="236"/>
      <c r="BH294" s="236"/>
      <c r="BI294" s="236"/>
      <c r="BJ294" s="236"/>
      <c r="BK294" s="236"/>
      <c r="BL294" s="236"/>
      <c r="BM294" s="236"/>
      <c r="BN294" s="236"/>
      <c r="BO294" s="236"/>
      <c r="BP294" s="236"/>
    </row>
    <row r="295" spans="1:68" ht="12.75" customHeight="1" x14ac:dyDescent="0.15">
      <c r="A295" s="236"/>
      <c r="B295" s="236"/>
      <c r="C295" s="236"/>
      <c r="D295" s="236"/>
      <c r="E295" s="236"/>
      <c r="F295" s="237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K295" s="236"/>
      <c r="AL295" s="236"/>
      <c r="AM295" s="236"/>
      <c r="AN295" s="236"/>
      <c r="AO295" s="236"/>
      <c r="AP295" s="236"/>
      <c r="AQ295" s="236"/>
      <c r="AR295" s="236"/>
      <c r="AS295" s="236"/>
      <c r="AT295" s="236"/>
      <c r="AU295" s="236"/>
      <c r="AV295" s="236"/>
      <c r="AW295" s="236"/>
      <c r="AX295" s="236"/>
      <c r="AY295" s="236"/>
      <c r="AZ295" s="236"/>
      <c r="BA295" s="236"/>
      <c r="BB295" s="236"/>
      <c r="BC295" s="236"/>
      <c r="BD295" s="236"/>
      <c r="BE295" s="236"/>
      <c r="BF295" s="236"/>
      <c r="BG295" s="236"/>
      <c r="BH295" s="236"/>
      <c r="BI295" s="236"/>
      <c r="BJ295" s="236"/>
      <c r="BK295" s="236"/>
      <c r="BL295" s="236"/>
      <c r="BM295" s="236"/>
      <c r="BN295" s="236"/>
      <c r="BO295" s="236"/>
      <c r="BP295" s="236"/>
    </row>
    <row r="296" spans="1:68" ht="12.75" customHeight="1" x14ac:dyDescent="0.15">
      <c r="A296" s="236"/>
      <c r="B296" s="236"/>
      <c r="C296" s="236"/>
      <c r="D296" s="236"/>
      <c r="E296" s="236"/>
      <c r="F296" s="237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K296" s="236"/>
      <c r="AL296" s="236"/>
      <c r="AM296" s="236"/>
      <c r="AN296" s="236"/>
      <c r="AO296" s="236"/>
      <c r="AP296" s="236"/>
      <c r="AQ296" s="236"/>
      <c r="AR296" s="236"/>
      <c r="AS296" s="236"/>
      <c r="AT296" s="236"/>
      <c r="AU296" s="236"/>
      <c r="AV296" s="236"/>
      <c r="AW296" s="236"/>
      <c r="AX296" s="236"/>
      <c r="AY296" s="236"/>
      <c r="AZ296" s="236"/>
      <c r="BA296" s="236"/>
      <c r="BB296" s="236"/>
      <c r="BC296" s="236"/>
      <c r="BD296" s="236"/>
      <c r="BE296" s="236"/>
      <c r="BF296" s="236"/>
      <c r="BG296" s="236"/>
      <c r="BH296" s="236"/>
      <c r="BI296" s="236"/>
      <c r="BJ296" s="236"/>
      <c r="BK296" s="236"/>
      <c r="BL296" s="236"/>
      <c r="BM296" s="236"/>
      <c r="BN296" s="236"/>
      <c r="BO296" s="236"/>
      <c r="BP296" s="236"/>
    </row>
    <row r="297" spans="1:68" ht="12.75" customHeight="1" x14ac:dyDescent="0.15">
      <c r="A297" s="236"/>
      <c r="B297" s="236"/>
      <c r="C297" s="236"/>
      <c r="D297" s="236"/>
      <c r="E297" s="236"/>
      <c r="F297" s="237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K297" s="236"/>
      <c r="AL297" s="236"/>
      <c r="AM297" s="236"/>
      <c r="AN297" s="236"/>
      <c r="AO297" s="236"/>
      <c r="AP297" s="236"/>
      <c r="AQ297" s="236"/>
      <c r="AR297" s="236"/>
      <c r="AS297" s="236"/>
      <c r="AT297" s="236"/>
      <c r="AU297" s="236"/>
      <c r="AV297" s="236"/>
      <c r="AW297" s="236"/>
      <c r="AX297" s="236"/>
      <c r="AY297" s="236"/>
      <c r="AZ297" s="236"/>
      <c r="BA297" s="236"/>
      <c r="BB297" s="236"/>
      <c r="BC297" s="236"/>
      <c r="BD297" s="236"/>
      <c r="BE297" s="236"/>
      <c r="BF297" s="236"/>
      <c r="BG297" s="236"/>
      <c r="BH297" s="236"/>
      <c r="BI297" s="236"/>
      <c r="BJ297" s="236"/>
      <c r="BK297" s="236"/>
      <c r="BL297" s="236"/>
      <c r="BM297" s="236"/>
      <c r="BN297" s="236"/>
      <c r="BO297" s="236"/>
      <c r="BP297" s="236"/>
    </row>
    <row r="298" spans="1:68" ht="12.75" customHeight="1" x14ac:dyDescent="0.15">
      <c r="A298" s="236"/>
      <c r="B298" s="236"/>
      <c r="C298" s="236"/>
      <c r="D298" s="236"/>
      <c r="E298" s="236"/>
      <c r="F298" s="237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K298" s="236"/>
      <c r="AL298" s="236"/>
      <c r="AM298" s="236"/>
      <c r="AN298" s="236"/>
      <c r="AO298" s="236"/>
      <c r="AP298" s="236"/>
      <c r="AQ298" s="236"/>
      <c r="AR298" s="236"/>
      <c r="AS298" s="236"/>
      <c r="AT298" s="236"/>
      <c r="AU298" s="236"/>
      <c r="AV298" s="236"/>
      <c r="AW298" s="236"/>
      <c r="AX298" s="236"/>
      <c r="AY298" s="236"/>
      <c r="AZ298" s="236"/>
      <c r="BA298" s="236"/>
      <c r="BB298" s="236"/>
      <c r="BC298" s="236"/>
      <c r="BD298" s="236"/>
      <c r="BE298" s="236"/>
      <c r="BF298" s="236"/>
      <c r="BG298" s="236"/>
      <c r="BH298" s="236"/>
      <c r="BI298" s="236"/>
      <c r="BJ298" s="236"/>
      <c r="BK298" s="236"/>
      <c r="BL298" s="236"/>
      <c r="BM298" s="236"/>
      <c r="BN298" s="236"/>
      <c r="BO298" s="236"/>
      <c r="BP298" s="236"/>
    </row>
    <row r="299" spans="1:68" ht="12.75" customHeight="1" x14ac:dyDescent="0.15">
      <c r="A299" s="236"/>
      <c r="B299" s="236"/>
      <c r="C299" s="236"/>
      <c r="D299" s="236"/>
      <c r="E299" s="236"/>
      <c r="F299" s="237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K299" s="236"/>
      <c r="AL299" s="236"/>
      <c r="AM299" s="236"/>
      <c r="AN299" s="236"/>
      <c r="AO299" s="236"/>
      <c r="AP299" s="236"/>
      <c r="AQ299" s="236"/>
      <c r="AR299" s="236"/>
      <c r="AS299" s="236"/>
      <c r="AT299" s="236"/>
      <c r="AU299" s="236"/>
      <c r="AV299" s="236"/>
      <c r="AW299" s="236"/>
      <c r="AX299" s="236"/>
      <c r="AY299" s="236"/>
      <c r="AZ299" s="236"/>
      <c r="BA299" s="236"/>
      <c r="BB299" s="236"/>
      <c r="BC299" s="236"/>
      <c r="BD299" s="236"/>
      <c r="BE299" s="236"/>
      <c r="BF299" s="236"/>
      <c r="BG299" s="236"/>
      <c r="BH299" s="236"/>
      <c r="BI299" s="236"/>
      <c r="BJ299" s="236"/>
      <c r="BK299" s="236"/>
      <c r="BL299" s="236"/>
      <c r="BM299" s="236"/>
      <c r="BN299" s="236"/>
      <c r="BO299" s="236"/>
      <c r="BP299" s="236"/>
    </row>
    <row r="300" spans="1:68" ht="12.75" customHeight="1" x14ac:dyDescent="0.15">
      <c r="A300" s="236"/>
      <c r="B300" s="236"/>
      <c r="C300" s="236"/>
      <c r="D300" s="236"/>
      <c r="E300" s="236"/>
      <c r="F300" s="237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K300" s="236"/>
      <c r="AL300" s="236"/>
      <c r="AM300" s="236"/>
      <c r="AN300" s="236"/>
      <c r="AO300" s="236"/>
      <c r="AP300" s="236"/>
      <c r="AQ300" s="236"/>
      <c r="AR300" s="236"/>
      <c r="AS300" s="236"/>
      <c r="AT300" s="236"/>
      <c r="AU300" s="236"/>
      <c r="AV300" s="236"/>
      <c r="AW300" s="236"/>
      <c r="AX300" s="236"/>
      <c r="AY300" s="236"/>
      <c r="AZ300" s="236"/>
      <c r="BA300" s="236"/>
      <c r="BB300" s="236"/>
      <c r="BC300" s="236"/>
      <c r="BD300" s="236"/>
      <c r="BE300" s="236"/>
      <c r="BF300" s="236"/>
      <c r="BG300" s="236"/>
      <c r="BH300" s="236"/>
      <c r="BI300" s="236"/>
      <c r="BJ300" s="236"/>
      <c r="BK300" s="236"/>
      <c r="BL300" s="236"/>
      <c r="BM300" s="236"/>
      <c r="BN300" s="236"/>
      <c r="BO300" s="236"/>
      <c r="BP300" s="236"/>
    </row>
    <row r="301" spans="1:68" ht="12.75" customHeight="1" x14ac:dyDescent="0.15">
      <c r="A301" s="236"/>
      <c r="B301" s="236"/>
      <c r="C301" s="236"/>
      <c r="D301" s="236"/>
      <c r="E301" s="236"/>
      <c r="F301" s="237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K301" s="236"/>
      <c r="AL301" s="236"/>
      <c r="AM301" s="236"/>
      <c r="AN301" s="236"/>
      <c r="AO301" s="236"/>
      <c r="AP301" s="236"/>
      <c r="AQ301" s="236"/>
      <c r="AR301" s="236"/>
      <c r="AS301" s="236"/>
      <c r="AT301" s="236"/>
      <c r="AU301" s="236"/>
      <c r="AV301" s="236"/>
      <c r="AW301" s="236"/>
      <c r="AX301" s="236"/>
      <c r="AY301" s="236"/>
      <c r="AZ301" s="236"/>
      <c r="BA301" s="236"/>
      <c r="BB301" s="236"/>
      <c r="BC301" s="236"/>
      <c r="BD301" s="236"/>
      <c r="BE301" s="236"/>
      <c r="BF301" s="236"/>
      <c r="BG301" s="236"/>
      <c r="BH301" s="236"/>
      <c r="BI301" s="236"/>
      <c r="BJ301" s="236"/>
      <c r="BK301" s="236"/>
      <c r="BL301" s="236"/>
      <c r="BM301" s="236"/>
      <c r="BN301" s="236"/>
      <c r="BO301" s="236"/>
      <c r="BP301" s="236"/>
    </row>
    <row r="302" spans="1:68" ht="12.75" customHeight="1" x14ac:dyDescent="0.15">
      <c r="A302" s="236"/>
      <c r="B302" s="236"/>
      <c r="C302" s="236"/>
      <c r="D302" s="236"/>
      <c r="E302" s="236"/>
      <c r="F302" s="237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K302" s="236"/>
      <c r="AL302" s="236"/>
      <c r="AM302" s="236"/>
      <c r="AN302" s="236"/>
      <c r="AO302" s="236"/>
      <c r="AP302" s="236"/>
      <c r="AQ302" s="236"/>
      <c r="AR302" s="236"/>
      <c r="AS302" s="236"/>
      <c r="AT302" s="236"/>
      <c r="AU302" s="236"/>
      <c r="AV302" s="236"/>
      <c r="AW302" s="236"/>
      <c r="AX302" s="236"/>
      <c r="AY302" s="236"/>
      <c r="AZ302" s="236"/>
      <c r="BA302" s="236"/>
      <c r="BB302" s="236"/>
      <c r="BC302" s="236"/>
      <c r="BD302" s="236"/>
      <c r="BE302" s="236"/>
      <c r="BF302" s="236"/>
      <c r="BG302" s="236"/>
      <c r="BH302" s="236"/>
      <c r="BI302" s="236"/>
      <c r="BJ302" s="236"/>
      <c r="BK302" s="236"/>
      <c r="BL302" s="236"/>
      <c r="BM302" s="236"/>
      <c r="BN302" s="236"/>
      <c r="BO302" s="236"/>
      <c r="BP302" s="236"/>
    </row>
    <row r="303" spans="1:68" ht="12.75" customHeight="1" x14ac:dyDescent="0.15">
      <c r="A303" s="236"/>
      <c r="B303" s="236"/>
      <c r="C303" s="236"/>
      <c r="D303" s="236"/>
      <c r="E303" s="236"/>
      <c r="F303" s="237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K303" s="236"/>
      <c r="AL303" s="236"/>
      <c r="AM303" s="236"/>
      <c r="AN303" s="236"/>
      <c r="AO303" s="236"/>
      <c r="AP303" s="236"/>
      <c r="AQ303" s="236"/>
      <c r="AR303" s="236"/>
      <c r="AS303" s="236"/>
      <c r="AT303" s="236"/>
      <c r="AU303" s="236"/>
      <c r="AV303" s="236"/>
      <c r="AW303" s="236"/>
      <c r="AX303" s="236"/>
      <c r="AY303" s="236"/>
      <c r="AZ303" s="236"/>
      <c r="BA303" s="236"/>
      <c r="BB303" s="236"/>
      <c r="BC303" s="236"/>
      <c r="BD303" s="236"/>
      <c r="BE303" s="236"/>
      <c r="BF303" s="236"/>
      <c r="BG303" s="236"/>
      <c r="BH303" s="236"/>
      <c r="BI303" s="236"/>
      <c r="BJ303" s="236"/>
      <c r="BK303" s="236"/>
      <c r="BL303" s="236"/>
      <c r="BM303" s="236"/>
      <c r="BN303" s="236"/>
      <c r="BO303" s="236"/>
      <c r="BP303" s="236"/>
    </row>
    <row r="304" spans="1:68" ht="12.75" customHeight="1" x14ac:dyDescent="0.15">
      <c r="A304" s="236"/>
      <c r="B304" s="236"/>
      <c r="C304" s="236"/>
      <c r="D304" s="236"/>
      <c r="E304" s="236"/>
      <c r="F304" s="237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K304" s="236"/>
      <c r="AL304" s="236"/>
      <c r="AM304" s="236"/>
      <c r="AN304" s="236"/>
      <c r="AO304" s="236"/>
      <c r="AP304" s="236"/>
      <c r="AQ304" s="236"/>
      <c r="AR304" s="236"/>
      <c r="AS304" s="236"/>
      <c r="AT304" s="236"/>
      <c r="AU304" s="236"/>
      <c r="AV304" s="236"/>
      <c r="AW304" s="236"/>
      <c r="AX304" s="236"/>
      <c r="AY304" s="236"/>
      <c r="AZ304" s="236"/>
      <c r="BA304" s="236"/>
      <c r="BB304" s="236"/>
      <c r="BC304" s="236"/>
      <c r="BD304" s="236"/>
      <c r="BE304" s="236"/>
      <c r="BF304" s="236"/>
      <c r="BG304" s="236"/>
      <c r="BH304" s="236"/>
      <c r="BI304" s="236"/>
      <c r="BJ304" s="236"/>
      <c r="BK304" s="236"/>
      <c r="BL304" s="236"/>
      <c r="BM304" s="236"/>
      <c r="BN304" s="236"/>
      <c r="BO304" s="236"/>
      <c r="BP304" s="236"/>
    </row>
    <row r="305" spans="1:68" ht="12.75" customHeight="1" x14ac:dyDescent="0.15">
      <c r="A305" s="236"/>
      <c r="B305" s="236"/>
      <c r="C305" s="236"/>
      <c r="D305" s="236"/>
      <c r="E305" s="236"/>
      <c r="F305" s="237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K305" s="236"/>
      <c r="AL305" s="236"/>
      <c r="AM305" s="236"/>
      <c r="AN305" s="236"/>
      <c r="AO305" s="236"/>
      <c r="AP305" s="236"/>
      <c r="AQ305" s="236"/>
      <c r="AR305" s="236"/>
      <c r="AS305" s="236"/>
      <c r="AT305" s="236"/>
      <c r="AU305" s="236"/>
      <c r="AV305" s="236"/>
      <c r="AW305" s="236"/>
      <c r="AX305" s="236"/>
      <c r="AY305" s="236"/>
      <c r="AZ305" s="236"/>
      <c r="BA305" s="236"/>
      <c r="BB305" s="236"/>
      <c r="BC305" s="236"/>
      <c r="BD305" s="236"/>
      <c r="BE305" s="236"/>
      <c r="BF305" s="236"/>
      <c r="BG305" s="236"/>
      <c r="BH305" s="236"/>
      <c r="BI305" s="236"/>
      <c r="BJ305" s="236"/>
      <c r="BK305" s="236"/>
      <c r="BL305" s="236"/>
      <c r="BM305" s="236"/>
      <c r="BN305" s="236"/>
      <c r="BO305" s="236"/>
      <c r="BP305" s="236"/>
    </row>
    <row r="306" spans="1:68" ht="12.75" customHeight="1" x14ac:dyDescent="0.15">
      <c r="A306" s="236"/>
      <c r="B306" s="236"/>
      <c r="C306" s="236"/>
      <c r="D306" s="236"/>
      <c r="E306" s="236"/>
      <c r="F306" s="237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K306" s="236"/>
      <c r="AL306" s="236"/>
      <c r="AM306" s="236"/>
      <c r="AN306" s="236"/>
      <c r="AO306" s="236"/>
      <c r="AP306" s="236"/>
      <c r="AQ306" s="236"/>
      <c r="AR306" s="236"/>
      <c r="AS306" s="236"/>
      <c r="AT306" s="236"/>
      <c r="AU306" s="236"/>
      <c r="AV306" s="236"/>
      <c r="AW306" s="236"/>
      <c r="AX306" s="236"/>
      <c r="AY306" s="236"/>
      <c r="AZ306" s="236"/>
      <c r="BA306" s="236"/>
      <c r="BB306" s="236"/>
      <c r="BC306" s="236"/>
      <c r="BD306" s="236"/>
      <c r="BE306" s="236"/>
      <c r="BF306" s="236"/>
      <c r="BG306" s="236"/>
      <c r="BH306" s="236"/>
      <c r="BI306" s="236"/>
      <c r="BJ306" s="236"/>
      <c r="BK306" s="236"/>
      <c r="BL306" s="236"/>
      <c r="BM306" s="236"/>
      <c r="BN306" s="236"/>
      <c r="BO306" s="236"/>
      <c r="BP306" s="236"/>
    </row>
    <row r="307" spans="1:68" ht="12.75" customHeight="1" x14ac:dyDescent="0.15">
      <c r="A307" s="236"/>
      <c r="B307" s="236"/>
      <c r="C307" s="236"/>
      <c r="D307" s="236"/>
      <c r="E307" s="236"/>
      <c r="F307" s="237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 s="236"/>
      <c r="AL307" s="236"/>
      <c r="AM307" s="236"/>
      <c r="AN307" s="236"/>
      <c r="AO307" s="236"/>
      <c r="AP307" s="236"/>
      <c r="AQ307" s="236"/>
      <c r="AR307" s="236"/>
      <c r="AS307" s="236"/>
      <c r="AT307" s="236"/>
      <c r="AU307" s="236"/>
      <c r="AV307" s="236"/>
      <c r="AW307" s="236"/>
      <c r="AX307" s="236"/>
      <c r="AY307" s="236"/>
      <c r="AZ307" s="236"/>
      <c r="BA307" s="236"/>
      <c r="BB307" s="236"/>
      <c r="BC307" s="236"/>
      <c r="BD307" s="236"/>
      <c r="BE307" s="236"/>
      <c r="BF307" s="236"/>
      <c r="BG307" s="236"/>
      <c r="BH307" s="236"/>
      <c r="BI307" s="236"/>
      <c r="BJ307" s="236"/>
      <c r="BK307" s="236"/>
      <c r="BL307" s="236"/>
      <c r="BM307" s="236"/>
      <c r="BN307" s="236"/>
      <c r="BO307" s="236"/>
      <c r="BP307" s="236"/>
    </row>
    <row r="308" spans="1:68" ht="12.75" customHeight="1" x14ac:dyDescent="0.15">
      <c r="A308" s="236"/>
      <c r="B308" s="236"/>
      <c r="C308" s="236"/>
      <c r="D308" s="236"/>
      <c r="E308" s="236"/>
      <c r="F308" s="237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K308" s="236"/>
      <c r="AL308" s="236"/>
      <c r="AM308" s="236"/>
      <c r="AN308" s="236"/>
      <c r="AO308" s="236"/>
      <c r="AP308" s="236"/>
      <c r="AQ308" s="236"/>
      <c r="AR308" s="236"/>
      <c r="AS308" s="236"/>
      <c r="AT308" s="236"/>
      <c r="AU308" s="236"/>
      <c r="AV308" s="236"/>
      <c r="AW308" s="236"/>
      <c r="AX308" s="236"/>
      <c r="AY308" s="236"/>
      <c r="AZ308" s="236"/>
      <c r="BA308" s="236"/>
      <c r="BB308" s="236"/>
      <c r="BC308" s="236"/>
      <c r="BD308" s="236"/>
      <c r="BE308" s="236"/>
      <c r="BF308" s="236"/>
      <c r="BG308" s="236"/>
      <c r="BH308" s="236"/>
      <c r="BI308" s="236"/>
      <c r="BJ308" s="236"/>
      <c r="BK308" s="236"/>
      <c r="BL308" s="236"/>
      <c r="BM308" s="236"/>
      <c r="BN308" s="236"/>
      <c r="BO308" s="236"/>
      <c r="BP308" s="236"/>
    </row>
    <row r="309" spans="1:68" ht="12.75" customHeight="1" x14ac:dyDescent="0.15">
      <c r="A309" s="236"/>
      <c r="B309" s="236"/>
      <c r="C309" s="236"/>
      <c r="D309" s="236"/>
      <c r="E309" s="236"/>
      <c r="F309" s="237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K309" s="236"/>
      <c r="AL309" s="236"/>
      <c r="AM309" s="236"/>
      <c r="AN309" s="236"/>
      <c r="AO309" s="236"/>
      <c r="AP309" s="236"/>
      <c r="AQ309" s="236"/>
      <c r="AR309" s="236"/>
      <c r="AS309" s="236"/>
      <c r="AT309" s="236"/>
      <c r="AU309" s="236"/>
      <c r="AV309" s="236"/>
      <c r="AW309" s="236"/>
      <c r="AX309" s="236"/>
      <c r="AY309" s="236"/>
      <c r="AZ309" s="236"/>
      <c r="BA309" s="236"/>
      <c r="BB309" s="236"/>
      <c r="BC309" s="236"/>
      <c r="BD309" s="236"/>
      <c r="BE309" s="236"/>
      <c r="BF309" s="236"/>
      <c r="BG309" s="236"/>
      <c r="BH309" s="236"/>
      <c r="BI309" s="236"/>
      <c r="BJ309" s="236"/>
      <c r="BK309" s="236"/>
      <c r="BL309" s="236"/>
      <c r="BM309" s="236"/>
      <c r="BN309" s="236"/>
      <c r="BO309" s="236"/>
      <c r="BP309" s="236"/>
    </row>
    <row r="310" spans="1:68" ht="12.75" customHeight="1" x14ac:dyDescent="0.15">
      <c r="A310" s="236"/>
      <c r="B310" s="236"/>
      <c r="C310" s="236"/>
      <c r="D310" s="236"/>
      <c r="E310" s="236"/>
      <c r="F310" s="237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K310" s="236"/>
      <c r="AL310" s="236"/>
      <c r="AM310" s="236"/>
      <c r="AN310" s="236"/>
      <c r="AO310" s="236"/>
      <c r="AP310" s="236"/>
      <c r="AQ310" s="236"/>
      <c r="AR310" s="236"/>
      <c r="AS310" s="236"/>
      <c r="AT310" s="236"/>
      <c r="AU310" s="236"/>
      <c r="AV310" s="236"/>
      <c r="AW310" s="236"/>
      <c r="AX310" s="236"/>
      <c r="AY310" s="236"/>
      <c r="AZ310" s="236"/>
      <c r="BA310" s="236"/>
      <c r="BB310" s="236"/>
      <c r="BC310" s="236"/>
      <c r="BD310" s="236"/>
      <c r="BE310" s="236"/>
      <c r="BF310" s="236"/>
      <c r="BG310" s="236"/>
      <c r="BH310" s="236"/>
      <c r="BI310" s="236"/>
      <c r="BJ310" s="236"/>
      <c r="BK310" s="236"/>
      <c r="BL310" s="236"/>
      <c r="BM310" s="236"/>
      <c r="BN310" s="236"/>
      <c r="BO310" s="236"/>
      <c r="BP310" s="236"/>
    </row>
    <row r="311" spans="1:68" ht="12.75" customHeight="1" x14ac:dyDescent="0.15">
      <c r="A311" s="236"/>
      <c r="B311" s="236"/>
      <c r="C311" s="236"/>
      <c r="D311" s="236"/>
      <c r="E311" s="236"/>
      <c r="F311" s="237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J311" s="236"/>
      <c r="AK311" s="236"/>
      <c r="AL311" s="236"/>
      <c r="AM311" s="236"/>
      <c r="AN311" s="236"/>
      <c r="AO311" s="236"/>
      <c r="AP311" s="236"/>
      <c r="AQ311" s="236"/>
      <c r="AR311" s="236"/>
      <c r="AS311" s="236"/>
      <c r="AT311" s="236"/>
      <c r="AU311" s="236"/>
      <c r="AV311" s="236"/>
      <c r="AW311" s="236"/>
      <c r="AX311" s="236"/>
      <c r="AY311" s="236"/>
      <c r="AZ311" s="236"/>
      <c r="BA311" s="236"/>
      <c r="BB311" s="236"/>
      <c r="BC311" s="236"/>
      <c r="BD311" s="236"/>
      <c r="BE311" s="236"/>
      <c r="BF311" s="236"/>
      <c r="BG311" s="236"/>
      <c r="BH311" s="236"/>
      <c r="BI311" s="236"/>
      <c r="BJ311" s="236"/>
      <c r="BK311" s="236"/>
      <c r="BL311" s="236"/>
      <c r="BM311" s="236"/>
      <c r="BN311" s="236"/>
      <c r="BO311" s="236"/>
      <c r="BP311" s="236"/>
    </row>
    <row r="312" spans="1:68" ht="12.75" customHeight="1" x14ac:dyDescent="0.15">
      <c r="A312" s="236"/>
      <c r="B312" s="236"/>
      <c r="C312" s="236"/>
      <c r="D312" s="236"/>
      <c r="E312" s="236"/>
      <c r="F312" s="237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J312" s="236"/>
      <c r="AK312" s="236"/>
      <c r="AL312" s="236"/>
      <c r="AM312" s="236"/>
      <c r="AN312" s="236"/>
      <c r="AO312" s="236"/>
      <c r="AP312" s="236"/>
      <c r="AQ312" s="236"/>
      <c r="AR312" s="236"/>
      <c r="AS312" s="236"/>
      <c r="AT312" s="236"/>
      <c r="AU312" s="236"/>
      <c r="AV312" s="236"/>
      <c r="AW312" s="236"/>
      <c r="AX312" s="236"/>
      <c r="AY312" s="236"/>
      <c r="AZ312" s="236"/>
      <c r="BA312" s="236"/>
      <c r="BB312" s="236"/>
      <c r="BC312" s="236"/>
      <c r="BD312" s="236"/>
      <c r="BE312" s="236"/>
      <c r="BF312" s="236"/>
      <c r="BG312" s="236"/>
      <c r="BH312" s="236"/>
      <c r="BI312" s="236"/>
      <c r="BJ312" s="236"/>
      <c r="BK312" s="236"/>
      <c r="BL312" s="236"/>
      <c r="BM312" s="236"/>
      <c r="BN312" s="236"/>
      <c r="BO312" s="236"/>
      <c r="BP312" s="236"/>
    </row>
    <row r="313" spans="1:68" ht="12.75" customHeight="1" x14ac:dyDescent="0.15">
      <c r="A313" s="236"/>
      <c r="B313" s="236"/>
      <c r="C313" s="236"/>
      <c r="D313" s="236"/>
      <c r="E313" s="236"/>
      <c r="F313" s="237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J313" s="236"/>
      <c r="AK313" s="236"/>
      <c r="AL313" s="236"/>
      <c r="AM313" s="236"/>
      <c r="AN313" s="236"/>
      <c r="AO313" s="236"/>
      <c r="AP313" s="236"/>
      <c r="AQ313" s="236"/>
      <c r="AR313" s="236"/>
      <c r="AS313" s="236"/>
      <c r="AT313" s="236"/>
      <c r="AU313" s="236"/>
      <c r="AV313" s="236"/>
      <c r="AW313" s="236"/>
      <c r="AX313" s="236"/>
      <c r="AY313" s="236"/>
      <c r="AZ313" s="236"/>
      <c r="BA313" s="236"/>
      <c r="BB313" s="236"/>
      <c r="BC313" s="236"/>
      <c r="BD313" s="236"/>
      <c r="BE313" s="236"/>
      <c r="BF313" s="236"/>
      <c r="BG313" s="236"/>
      <c r="BH313" s="236"/>
      <c r="BI313" s="236"/>
      <c r="BJ313" s="236"/>
      <c r="BK313" s="236"/>
      <c r="BL313" s="236"/>
      <c r="BM313" s="236"/>
      <c r="BN313" s="236"/>
      <c r="BO313" s="236"/>
      <c r="BP313" s="236"/>
    </row>
    <row r="314" spans="1:68" ht="12.75" customHeight="1" x14ac:dyDescent="0.15">
      <c r="A314" s="236"/>
      <c r="B314" s="236"/>
      <c r="C314" s="236"/>
      <c r="D314" s="236"/>
      <c r="E314" s="236"/>
      <c r="F314" s="237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J314" s="236"/>
      <c r="AK314" s="236"/>
      <c r="AL314" s="236"/>
      <c r="AM314" s="236"/>
      <c r="AN314" s="236"/>
      <c r="AO314" s="236"/>
      <c r="AP314" s="236"/>
      <c r="AQ314" s="236"/>
      <c r="AR314" s="236"/>
      <c r="AS314" s="236"/>
      <c r="AT314" s="236"/>
      <c r="AU314" s="236"/>
      <c r="AV314" s="236"/>
      <c r="AW314" s="236"/>
      <c r="AX314" s="236"/>
      <c r="AY314" s="236"/>
      <c r="AZ314" s="236"/>
      <c r="BA314" s="236"/>
      <c r="BB314" s="236"/>
      <c r="BC314" s="236"/>
      <c r="BD314" s="236"/>
      <c r="BE314" s="236"/>
      <c r="BF314" s="236"/>
      <c r="BG314" s="236"/>
      <c r="BH314" s="236"/>
      <c r="BI314" s="236"/>
      <c r="BJ314" s="236"/>
      <c r="BK314" s="236"/>
      <c r="BL314" s="236"/>
      <c r="BM314" s="236"/>
      <c r="BN314" s="236"/>
      <c r="BO314" s="236"/>
      <c r="BP314" s="236"/>
    </row>
    <row r="315" spans="1:68" ht="12.75" customHeight="1" x14ac:dyDescent="0.15">
      <c r="A315" s="236"/>
      <c r="B315" s="236"/>
      <c r="C315" s="236"/>
      <c r="D315" s="236"/>
      <c r="E315" s="236"/>
      <c r="F315" s="237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J315" s="236"/>
      <c r="AK315" s="236"/>
      <c r="AL315" s="236"/>
      <c r="AM315" s="236"/>
      <c r="AN315" s="236"/>
      <c r="AO315" s="236"/>
      <c r="AP315" s="236"/>
      <c r="AQ315" s="236"/>
      <c r="AR315" s="236"/>
      <c r="AS315" s="236"/>
      <c r="AT315" s="236"/>
      <c r="AU315" s="236"/>
      <c r="AV315" s="236"/>
      <c r="AW315" s="236"/>
      <c r="AX315" s="236"/>
      <c r="AY315" s="236"/>
      <c r="AZ315" s="236"/>
      <c r="BA315" s="236"/>
      <c r="BB315" s="236"/>
      <c r="BC315" s="236"/>
      <c r="BD315" s="236"/>
      <c r="BE315" s="236"/>
      <c r="BF315" s="236"/>
      <c r="BG315" s="236"/>
      <c r="BH315" s="236"/>
      <c r="BI315" s="236"/>
      <c r="BJ315" s="236"/>
      <c r="BK315" s="236"/>
      <c r="BL315" s="236"/>
      <c r="BM315" s="236"/>
      <c r="BN315" s="236"/>
      <c r="BO315" s="236"/>
      <c r="BP315" s="236"/>
    </row>
    <row r="316" spans="1:68" ht="12.75" customHeight="1" x14ac:dyDescent="0.15">
      <c r="A316" s="236"/>
      <c r="B316" s="236"/>
      <c r="C316" s="236"/>
      <c r="D316" s="236"/>
      <c r="E316" s="236"/>
      <c r="F316" s="237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J316" s="236"/>
      <c r="AK316" s="236"/>
      <c r="AL316" s="236"/>
      <c r="AM316" s="236"/>
      <c r="AN316" s="236"/>
      <c r="AO316" s="236"/>
      <c r="AP316" s="236"/>
      <c r="AQ316" s="236"/>
      <c r="AR316" s="236"/>
      <c r="AS316" s="236"/>
      <c r="AT316" s="236"/>
      <c r="AU316" s="236"/>
      <c r="AV316" s="236"/>
      <c r="AW316" s="236"/>
      <c r="AX316" s="236"/>
      <c r="AY316" s="236"/>
      <c r="AZ316" s="236"/>
      <c r="BA316" s="236"/>
      <c r="BB316" s="236"/>
      <c r="BC316" s="236"/>
      <c r="BD316" s="236"/>
      <c r="BE316" s="236"/>
      <c r="BF316" s="236"/>
      <c r="BG316" s="236"/>
      <c r="BH316" s="236"/>
      <c r="BI316" s="236"/>
      <c r="BJ316" s="236"/>
      <c r="BK316" s="236"/>
      <c r="BL316" s="236"/>
      <c r="BM316" s="236"/>
      <c r="BN316" s="236"/>
      <c r="BO316" s="236"/>
      <c r="BP316" s="236"/>
    </row>
    <row r="317" spans="1:68" ht="12.75" customHeight="1" x14ac:dyDescent="0.15">
      <c r="A317" s="236"/>
      <c r="B317" s="236"/>
      <c r="C317" s="236"/>
      <c r="D317" s="236"/>
      <c r="E317" s="236"/>
      <c r="F317" s="237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J317" s="236"/>
      <c r="AK317" s="236"/>
      <c r="AL317" s="236"/>
      <c r="AM317" s="236"/>
      <c r="AN317" s="236"/>
      <c r="AO317" s="236"/>
      <c r="AP317" s="236"/>
      <c r="AQ317" s="236"/>
      <c r="AR317" s="236"/>
      <c r="AS317" s="236"/>
      <c r="AT317" s="236"/>
      <c r="AU317" s="236"/>
      <c r="AV317" s="236"/>
      <c r="AW317" s="236"/>
      <c r="AX317" s="236"/>
      <c r="AY317" s="236"/>
      <c r="AZ317" s="236"/>
      <c r="BA317" s="236"/>
      <c r="BB317" s="236"/>
      <c r="BC317" s="236"/>
      <c r="BD317" s="236"/>
      <c r="BE317" s="236"/>
      <c r="BF317" s="236"/>
      <c r="BG317" s="236"/>
      <c r="BH317" s="236"/>
      <c r="BI317" s="236"/>
      <c r="BJ317" s="236"/>
      <c r="BK317" s="236"/>
      <c r="BL317" s="236"/>
      <c r="BM317" s="236"/>
      <c r="BN317" s="236"/>
      <c r="BO317" s="236"/>
      <c r="BP317" s="236"/>
    </row>
    <row r="318" spans="1:68" ht="12.75" customHeight="1" x14ac:dyDescent="0.15">
      <c r="A318" s="236"/>
      <c r="B318" s="236"/>
      <c r="C318" s="236"/>
      <c r="D318" s="236"/>
      <c r="E318" s="236"/>
      <c r="F318" s="237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J318" s="236"/>
      <c r="AK318" s="236"/>
      <c r="AL318" s="236"/>
      <c r="AM318" s="236"/>
      <c r="AN318" s="236"/>
      <c r="AO318" s="236"/>
      <c r="AP318" s="236"/>
      <c r="AQ318" s="236"/>
      <c r="AR318" s="236"/>
      <c r="AS318" s="236"/>
      <c r="AT318" s="236"/>
      <c r="AU318" s="236"/>
      <c r="AV318" s="236"/>
      <c r="AW318" s="236"/>
      <c r="AX318" s="236"/>
      <c r="AY318" s="236"/>
      <c r="AZ318" s="236"/>
      <c r="BA318" s="236"/>
      <c r="BB318" s="236"/>
      <c r="BC318" s="236"/>
      <c r="BD318" s="236"/>
      <c r="BE318" s="236"/>
      <c r="BF318" s="236"/>
      <c r="BG318" s="236"/>
      <c r="BH318" s="236"/>
      <c r="BI318" s="236"/>
      <c r="BJ318" s="236"/>
      <c r="BK318" s="236"/>
      <c r="BL318" s="236"/>
      <c r="BM318" s="236"/>
      <c r="BN318" s="236"/>
      <c r="BO318" s="236"/>
      <c r="BP318" s="236"/>
    </row>
    <row r="319" spans="1:68" ht="12.75" customHeight="1" x14ac:dyDescent="0.15">
      <c r="A319" s="236"/>
      <c r="B319" s="236"/>
      <c r="C319" s="236"/>
      <c r="D319" s="236"/>
      <c r="E319" s="236"/>
      <c r="F319" s="237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J319" s="236"/>
      <c r="AK319" s="236"/>
      <c r="AL319" s="236"/>
      <c r="AM319" s="236"/>
      <c r="AN319" s="236"/>
      <c r="AO319" s="236"/>
      <c r="AP319" s="236"/>
      <c r="AQ319" s="236"/>
      <c r="AR319" s="236"/>
      <c r="AS319" s="236"/>
      <c r="AT319" s="236"/>
      <c r="AU319" s="236"/>
      <c r="AV319" s="236"/>
      <c r="AW319" s="236"/>
      <c r="AX319" s="236"/>
      <c r="AY319" s="236"/>
      <c r="AZ319" s="236"/>
      <c r="BA319" s="236"/>
      <c r="BB319" s="236"/>
      <c r="BC319" s="236"/>
      <c r="BD319" s="236"/>
      <c r="BE319" s="236"/>
      <c r="BF319" s="236"/>
      <c r="BG319" s="236"/>
      <c r="BH319" s="236"/>
      <c r="BI319" s="236"/>
      <c r="BJ319" s="236"/>
      <c r="BK319" s="236"/>
      <c r="BL319" s="236"/>
      <c r="BM319" s="236"/>
      <c r="BN319" s="236"/>
      <c r="BO319" s="236"/>
      <c r="BP319" s="236"/>
    </row>
    <row r="320" spans="1:68" ht="12.75" customHeight="1" x14ac:dyDescent="0.15">
      <c r="A320" s="236"/>
      <c r="B320" s="236"/>
      <c r="C320" s="236"/>
      <c r="D320" s="236"/>
      <c r="E320" s="236"/>
      <c r="F320" s="237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J320" s="236"/>
      <c r="AK320" s="236"/>
      <c r="AL320" s="236"/>
      <c r="AM320" s="236"/>
      <c r="AN320" s="236"/>
      <c r="AO320" s="236"/>
      <c r="AP320" s="236"/>
      <c r="AQ320" s="236"/>
      <c r="AR320" s="236"/>
      <c r="AS320" s="236"/>
      <c r="AT320" s="236"/>
      <c r="AU320" s="236"/>
      <c r="AV320" s="236"/>
      <c r="AW320" s="236"/>
      <c r="AX320" s="236"/>
      <c r="AY320" s="236"/>
      <c r="AZ320" s="236"/>
      <c r="BA320" s="236"/>
      <c r="BB320" s="236"/>
      <c r="BC320" s="236"/>
      <c r="BD320" s="236"/>
      <c r="BE320" s="236"/>
      <c r="BF320" s="236"/>
      <c r="BG320" s="236"/>
      <c r="BH320" s="236"/>
      <c r="BI320" s="236"/>
      <c r="BJ320" s="236"/>
      <c r="BK320" s="236"/>
      <c r="BL320" s="236"/>
      <c r="BM320" s="236"/>
      <c r="BN320" s="236"/>
      <c r="BO320" s="236"/>
      <c r="BP320" s="236"/>
    </row>
    <row r="321" spans="1:68" ht="12.75" customHeight="1" x14ac:dyDescent="0.15">
      <c r="A321" s="236"/>
      <c r="B321" s="236"/>
      <c r="C321" s="236"/>
      <c r="D321" s="236"/>
      <c r="E321" s="236"/>
      <c r="F321" s="237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J321" s="236"/>
      <c r="AK321" s="236"/>
      <c r="AL321" s="236"/>
      <c r="AM321" s="236"/>
      <c r="AN321" s="236"/>
      <c r="AO321" s="236"/>
      <c r="AP321" s="236"/>
      <c r="AQ321" s="236"/>
      <c r="AR321" s="236"/>
      <c r="AS321" s="236"/>
      <c r="AT321" s="236"/>
      <c r="AU321" s="236"/>
      <c r="AV321" s="236"/>
      <c r="AW321" s="236"/>
      <c r="AX321" s="236"/>
      <c r="AY321" s="236"/>
      <c r="AZ321" s="236"/>
      <c r="BA321" s="236"/>
      <c r="BB321" s="236"/>
      <c r="BC321" s="236"/>
      <c r="BD321" s="236"/>
      <c r="BE321" s="236"/>
      <c r="BF321" s="236"/>
      <c r="BG321" s="236"/>
      <c r="BH321" s="236"/>
      <c r="BI321" s="236"/>
      <c r="BJ321" s="236"/>
      <c r="BK321" s="236"/>
      <c r="BL321" s="236"/>
      <c r="BM321" s="236"/>
      <c r="BN321" s="236"/>
      <c r="BO321" s="236"/>
      <c r="BP321" s="236"/>
    </row>
    <row r="322" spans="1:68" ht="12.75" customHeight="1" x14ac:dyDescent="0.15">
      <c r="A322" s="236"/>
      <c r="B322" s="236"/>
      <c r="C322" s="236"/>
      <c r="D322" s="236"/>
      <c r="E322" s="236"/>
      <c r="F322" s="237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J322" s="236"/>
      <c r="AK322" s="236"/>
      <c r="AL322" s="236"/>
      <c r="AM322" s="236"/>
      <c r="AN322" s="236"/>
      <c r="AO322" s="236"/>
      <c r="AP322" s="236"/>
      <c r="AQ322" s="236"/>
      <c r="AR322" s="236"/>
      <c r="AS322" s="236"/>
      <c r="AT322" s="236"/>
      <c r="AU322" s="236"/>
      <c r="AV322" s="236"/>
      <c r="AW322" s="236"/>
      <c r="AX322" s="236"/>
      <c r="AY322" s="236"/>
      <c r="AZ322" s="236"/>
      <c r="BA322" s="236"/>
      <c r="BB322" s="236"/>
      <c r="BC322" s="236"/>
      <c r="BD322" s="236"/>
      <c r="BE322" s="236"/>
      <c r="BF322" s="236"/>
      <c r="BG322" s="236"/>
      <c r="BH322" s="236"/>
      <c r="BI322" s="236"/>
      <c r="BJ322" s="236"/>
      <c r="BK322" s="236"/>
      <c r="BL322" s="236"/>
      <c r="BM322" s="236"/>
      <c r="BN322" s="236"/>
      <c r="BO322" s="236"/>
      <c r="BP322" s="236"/>
    </row>
    <row r="323" spans="1:68" ht="12.75" customHeight="1" x14ac:dyDescent="0.15">
      <c r="A323" s="236"/>
      <c r="B323" s="236"/>
      <c r="C323" s="236"/>
      <c r="D323" s="236"/>
      <c r="E323" s="236"/>
      <c r="F323" s="237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J323" s="236"/>
      <c r="AK323" s="236"/>
      <c r="AL323" s="236"/>
      <c r="AM323" s="236"/>
      <c r="AN323" s="236"/>
      <c r="AO323" s="236"/>
      <c r="AP323" s="236"/>
      <c r="AQ323" s="236"/>
      <c r="AR323" s="236"/>
      <c r="AS323" s="236"/>
      <c r="AT323" s="236"/>
      <c r="AU323" s="236"/>
      <c r="AV323" s="236"/>
      <c r="AW323" s="236"/>
      <c r="AX323" s="236"/>
      <c r="AY323" s="236"/>
      <c r="AZ323" s="236"/>
      <c r="BA323" s="236"/>
      <c r="BB323" s="236"/>
      <c r="BC323" s="236"/>
      <c r="BD323" s="236"/>
      <c r="BE323" s="236"/>
      <c r="BF323" s="236"/>
      <c r="BG323" s="236"/>
      <c r="BH323" s="236"/>
      <c r="BI323" s="236"/>
      <c r="BJ323" s="236"/>
      <c r="BK323" s="236"/>
      <c r="BL323" s="236"/>
      <c r="BM323" s="236"/>
      <c r="BN323" s="236"/>
      <c r="BO323" s="236"/>
      <c r="BP323" s="236"/>
    </row>
    <row r="324" spans="1:68" ht="12.75" customHeight="1" x14ac:dyDescent="0.15">
      <c r="A324" s="236"/>
      <c r="B324" s="236"/>
      <c r="C324" s="236"/>
      <c r="D324" s="236"/>
      <c r="E324" s="236"/>
      <c r="F324" s="237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J324" s="236"/>
      <c r="AK324" s="236"/>
      <c r="AL324" s="236"/>
      <c r="AM324" s="236"/>
      <c r="AN324" s="236"/>
      <c r="AO324" s="236"/>
      <c r="AP324" s="236"/>
      <c r="AQ324" s="236"/>
      <c r="AR324" s="236"/>
      <c r="AS324" s="236"/>
      <c r="AT324" s="236"/>
      <c r="AU324" s="236"/>
      <c r="AV324" s="236"/>
      <c r="AW324" s="236"/>
      <c r="AX324" s="236"/>
      <c r="AY324" s="236"/>
      <c r="AZ324" s="236"/>
      <c r="BA324" s="236"/>
      <c r="BB324" s="236"/>
      <c r="BC324" s="236"/>
      <c r="BD324" s="236"/>
      <c r="BE324" s="236"/>
      <c r="BF324" s="236"/>
      <c r="BG324" s="236"/>
      <c r="BH324" s="236"/>
      <c r="BI324" s="236"/>
      <c r="BJ324" s="236"/>
      <c r="BK324" s="236"/>
      <c r="BL324" s="236"/>
      <c r="BM324" s="236"/>
      <c r="BN324" s="236"/>
      <c r="BO324" s="236"/>
      <c r="BP324" s="236"/>
    </row>
    <row r="325" spans="1:68" ht="12.75" customHeight="1" x14ac:dyDescent="0.15">
      <c r="A325" s="236"/>
      <c r="B325" s="236"/>
      <c r="C325" s="236"/>
      <c r="D325" s="236"/>
      <c r="E325" s="236"/>
      <c r="F325" s="237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J325" s="236"/>
      <c r="AK325" s="236"/>
      <c r="AL325" s="236"/>
      <c r="AM325" s="236"/>
      <c r="AN325" s="236"/>
      <c r="AO325" s="236"/>
      <c r="AP325" s="236"/>
      <c r="AQ325" s="236"/>
      <c r="AR325" s="236"/>
      <c r="AS325" s="236"/>
      <c r="AT325" s="236"/>
      <c r="AU325" s="236"/>
      <c r="AV325" s="236"/>
      <c r="AW325" s="236"/>
      <c r="AX325" s="236"/>
      <c r="AY325" s="236"/>
      <c r="AZ325" s="236"/>
      <c r="BA325" s="236"/>
      <c r="BB325" s="236"/>
      <c r="BC325" s="236"/>
      <c r="BD325" s="236"/>
      <c r="BE325" s="236"/>
      <c r="BF325" s="236"/>
      <c r="BG325" s="236"/>
      <c r="BH325" s="236"/>
      <c r="BI325" s="236"/>
      <c r="BJ325" s="236"/>
      <c r="BK325" s="236"/>
      <c r="BL325" s="236"/>
      <c r="BM325" s="236"/>
      <c r="BN325" s="236"/>
      <c r="BO325" s="236"/>
      <c r="BP325" s="236"/>
    </row>
    <row r="326" spans="1:68" ht="12.75" customHeight="1" x14ac:dyDescent="0.15">
      <c r="A326" s="236"/>
      <c r="B326" s="236"/>
      <c r="C326" s="236"/>
      <c r="D326" s="236"/>
      <c r="E326" s="236"/>
      <c r="F326" s="237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J326" s="236"/>
      <c r="AK326" s="236"/>
      <c r="AL326" s="236"/>
      <c r="AM326" s="236"/>
      <c r="AN326" s="236"/>
      <c r="AO326" s="236"/>
      <c r="AP326" s="236"/>
      <c r="AQ326" s="236"/>
      <c r="AR326" s="236"/>
      <c r="AS326" s="236"/>
      <c r="AT326" s="236"/>
      <c r="AU326" s="236"/>
      <c r="AV326" s="236"/>
      <c r="AW326" s="236"/>
      <c r="AX326" s="236"/>
      <c r="AY326" s="236"/>
      <c r="AZ326" s="236"/>
      <c r="BA326" s="236"/>
      <c r="BB326" s="236"/>
      <c r="BC326" s="236"/>
      <c r="BD326" s="236"/>
      <c r="BE326" s="236"/>
      <c r="BF326" s="236"/>
      <c r="BG326" s="236"/>
      <c r="BH326" s="236"/>
      <c r="BI326" s="236"/>
      <c r="BJ326" s="236"/>
      <c r="BK326" s="236"/>
      <c r="BL326" s="236"/>
      <c r="BM326" s="236"/>
      <c r="BN326" s="236"/>
      <c r="BO326" s="236"/>
      <c r="BP326" s="236"/>
    </row>
    <row r="327" spans="1:68" ht="12.75" customHeight="1" x14ac:dyDescent="0.15">
      <c r="A327" s="236"/>
      <c r="B327" s="236"/>
      <c r="C327" s="236"/>
      <c r="D327" s="236"/>
      <c r="E327" s="236"/>
      <c r="F327" s="237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J327" s="236"/>
      <c r="AK327" s="236"/>
      <c r="AL327" s="236"/>
      <c r="AM327" s="236"/>
      <c r="AN327" s="236"/>
      <c r="AO327" s="236"/>
      <c r="AP327" s="236"/>
      <c r="AQ327" s="236"/>
      <c r="AR327" s="236"/>
      <c r="AS327" s="236"/>
      <c r="AT327" s="236"/>
      <c r="AU327" s="236"/>
      <c r="AV327" s="236"/>
      <c r="AW327" s="236"/>
      <c r="AX327" s="236"/>
      <c r="AY327" s="236"/>
      <c r="AZ327" s="236"/>
      <c r="BA327" s="236"/>
      <c r="BB327" s="236"/>
      <c r="BC327" s="236"/>
      <c r="BD327" s="236"/>
      <c r="BE327" s="236"/>
      <c r="BF327" s="236"/>
      <c r="BG327" s="236"/>
      <c r="BH327" s="236"/>
      <c r="BI327" s="236"/>
      <c r="BJ327" s="236"/>
      <c r="BK327" s="236"/>
      <c r="BL327" s="236"/>
      <c r="BM327" s="236"/>
      <c r="BN327" s="236"/>
      <c r="BO327" s="236"/>
      <c r="BP327" s="236"/>
    </row>
    <row r="328" spans="1:68" ht="12.75" customHeight="1" x14ac:dyDescent="0.15">
      <c r="A328" s="236"/>
      <c r="B328" s="236"/>
      <c r="C328" s="236"/>
      <c r="D328" s="236"/>
      <c r="E328" s="236"/>
      <c r="F328" s="237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J328" s="236"/>
      <c r="AK328" s="236"/>
      <c r="AL328" s="236"/>
      <c r="AM328" s="236"/>
      <c r="AN328" s="236"/>
      <c r="AO328" s="236"/>
      <c r="AP328" s="236"/>
      <c r="AQ328" s="236"/>
      <c r="AR328" s="236"/>
      <c r="AS328" s="236"/>
      <c r="AT328" s="236"/>
      <c r="AU328" s="236"/>
      <c r="AV328" s="236"/>
      <c r="AW328" s="236"/>
      <c r="AX328" s="236"/>
      <c r="AY328" s="236"/>
      <c r="AZ328" s="236"/>
      <c r="BA328" s="236"/>
      <c r="BB328" s="236"/>
      <c r="BC328" s="236"/>
      <c r="BD328" s="236"/>
      <c r="BE328" s="236"/>
      <c r="BF328" s="236"/>
      <c r="BG328" s="236"/>
      <c r="BH328" s="236"/>
      <c r="BI328" s="236"/>
      <c r="BJ328" s="236"/>
      <c r="BK328" s="236"/>
      <c r="BL328" s="236"/>
      <c r="BM328" s="236"/>
      <c r="BN328" s="236"/>
      <c r="BO328" s="236"/>
      <c r="BP328" s="236"/>
    </row>
    <row r="329" spans="1:68" ht="12.75" customHeight="1" x14ac:dyDescent="0.15">
      <c r="A329" s="236"/>
      <c r="B329" s="236"/>
      <c r="C329" s="236"/>
      <c r="D329" s="236"/>
      <c r="E329" s="236"/>
      <c r="F329" s="237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J329" s="236"/>
      <c r="AK329" s="236"/>
      <c r="AL329" s="236"/>
      <c r="AM329" s="236"/>
      <c r="AN329" s="236"/>
      <c r="AO329" s="236"/>
      <c r="AP329" s="236"/>
      <c r="AQ329" s="236"/>
      <c r="AR329" s="236"/>
      <c r="AS329" s="236"/>
      <c r="AT329" s="236"/>
      <c r="AU329" s="236"/>
      <c r="AV329" s="236"/>
      <c r="AW329" s="236"/>
      <c r="AX329" s="236"/>
      <c r="AY329" s="236"/>
      <c r="AZ329" s="236"/>
      <c r="BA329" s="236"/>
      <c r="BB329" s="236"/>
      <c r="BC329" s="236"/>
      <c r="BD329" s="236"/>
      <c r="BE329" s="236"/>
      <c r="BF329" s="236"/>
      <c r="BG329" s="236"/>
      <c r="BH329" s="236"/>
      <c r="BI329" s="236"/>
      <c r="BJ329" s="236"/>
      <c r="BK329" s="236"/>
      <c r="BL329" s="236"/>
      <c r="BM329" s="236"/>
      <c r="BN329" s="236"/>
      <c r="BO329" s="236"/>
      <c r="BP329" s="236"/>
    </row>
    <row r="330" spans="1:68" ht="12.75" customHeight="1" x14ac:dyDescent="0.15">
      <c r="A330" s="236"/>
      <c r="B330" s="236"/>
      <c r="C330" s="236"/>
      <c r="D330" s="236"/>
      <c r="E330" s="236"/>
      <c r="F330" s="237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J330" s="236"/>
      <c r="AK330" s="236"/>
      <c r="AL330" s="236"/>
      <c r="AM330" s="236"/>
      <c r="AN330" s="236"/>
      <c r="AO330" s="236"/>
      <c r="AP330" s="236"/>
      <c r="AQ330" s="236"/>
      <c r="AR330" s="236"/>
      <c r="AS330" s="236"/>
      <c r="AT330" s="236"/>
      <c r="AU330" s="236"/>
      <c r="AV330" s="236"/>
      <c r="AW330" s="236"/>
      <c r="AX330" s="236"/>
      <c r="AY330" s="236"/>
      <c r="AZ330" s="236"/>
      <c r="BA330" s="236"/>
      <c r="BB330" s="236"/>
      <c r="BC330" s="236"/>
      <c r="BD330" s="236"/>
      <c r="BE330" s="236"/>
      <c r="BF330" s="236"/>
      <c r="BG330" s="236"/>
      <c r="BH330" s="236"/>
      <c r="BI330" s="236"/>
      <c r="BJ330" s="236"/>
      <c r="BK330" s="236"/>
      <c r="BL330" s="236"/>
      <c r="BM330" s="236"/>
      <c r="BN330" s="236"/>
      <c r="BO330" s="236"/>
      <c r="BP330" s="236"/>
    </row>
    <row r="331" spans="1:68" ht="12.75" customHeight="1" x14ac:dyDescent="0.15">
      <c r="A331" s="236"/>
      <c r="B331" s="236"/>
      <c r="C331" s="236"/>
      <c r="D331" s="236"/>
      <c r="E331" s="236"/>
      <c r="F331" s="237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J331" s="236"/>
      <c r="AK331" s="236"/>
      <c r="AL331" s="236"/>
      <c r="AM331" s="236"/>
      <c r="AN331" s="236"/>
      <c r="AO331" s="236"/>
      <c r="AP331" s="236"/>
      <c r="AQ331" s="236"/>
      <c r="AR331" s="236"/>
      <c r="AS331" s="236"/>
      <c r="AT331" s="236"/>
      <c r="AU331" s="236"/>
      <c r="AV331" s="236"/>
      <c r="AW331" s="236"/>
      <c r="AX331" s="236"/>
      <c r="AY331" s="236"/>
      <c r="AZ331" s="236"/>
      <c r="BA331" s="236"/>
      <c r="BB331" s="236"/>
      <c r="BC331" s="236"/>
      <c r="BD331" s="236"/>
      <c r="BE331" s="236"/>
      <c r="BF331" s="236"/>
      <c r="BG331" s="236"/>
      <c r="BH331" s="236"/>
      <c r="BI331" s="236"/>
      <c r="BJ331" s="236"/>
      <c r="BK331" s="236"/>
      <c r="BL331" s="236"/>
      <c r="BM331" s="236"/>
      <c r="BN331" s="236"/>
      <c r="BO331" s="236"/>
      <c r="BP331" s="236"/>
    </row>
    <row r="332" spans="1:68" ht="12.75" customHeight="1" x14ac:dyDescent="0.15">
      <c r="A332" s="236"/>
      <c r="B332" s="236"/>
      <c r="C332" s="236"/>
      <c r="D332" s="236"/>
      <c r="E332" s="236"/>
      <c r="F332" s="237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J332" s="236"/>
      <c r="AK332" s="236"/>
      <c r="AL332" s="236"/>
      <c r="AM332" s="236"/>
      <c r="AN332" s="236"/>
      <c r="AO332" s="236"/>
      <c r="AP332" s="236"/>
      <c r="AQ332" s="236"/>
      <c r="AR332" s="236"/>
      <c r="AS332" s="236"/>
      <c r="AT332" s="236"/>
      <c r="AU332" s="236"/>
      <c r="AV332" s="236"/>
      <c r="AW332" s="236"/>
      <c r="AX332" s="236"/>
      <c r="AY332" s="236"/>
      <c r="AZ332" s="236"/>
      <c r="BA332" s="236"/>
      <c r="BB332" s="236"/>
      <c r="BC332" s="236"/>
      <c r="BD332" s="236"/>
      <c r="BE332" s="236"/>
      <c r="BF332" s="236"/>
      <c r="BG332" s="236"/>
      <c r="BH332" s="236"/>
      <c r="BI332" s="236"/>
      <c r="BJ332" s="236"/>
      <c r="BK332" s="236"/>
      <c r="BL332" s="236"/>
      <c r="BM332" s="236"/>
      <c r="BN332" s="236"/>
      <c r="BO332" s="236"/>
      <c r="BP332" s="236"/>
    </row>
    <row r="333" spans="1:68" ht="12.75" customHeight="1" x14ac:dyDescent="0.15">
      <c r="A333" s="236"/>
      <c r="B333" s="236"/>
      <c r="C333" s="236"/>
      <c r="D333" s="236"/>
      <c r="E333" s="236"/>
      <c r="F333" s="237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J333" s="236"/>
      <c r="AK333" s="236"/>
      <c r="AL333" s="236"/>
      <c r="AM333" s="236"/>
      <c r="AN333" s="236"/>
      <c r="AO333" s="236"/>
      <c r="AP333" s="236"/>
      <c r="AQ333" s="236"/>
      <c r="AR333" s="236"/>
      <c r="AS333" s="236"/>
      <c r="AT333" s="236"/>
      <c r="AU333" s="236"/>
      <c r="AV333" s="236"/>
      <c r="AW333" s="236"/>
      <c r="AX333" s="236"/>
      <c r="AY333" s="236"/>
      <c r="AZ333" s="236"/>
      <c r="BA333" s="236"/>
      <c r="BB333" s="236"/>
      <c r="BC333" s="236"/>
      <c r="BD333" s="236"/>
      <c r="BE333" s="236"/>
      <c r="BF333" s="236"/>
      <c r="BG333" s="236"/>
      <c r="BH333" s="236"/>
      <c r="BI333" s="236"/>
      <c r="BJ333" s="236"/>
      <c r="BK333" s="236"/>
      <c r="BL333" s="236"/>
      <c r="BM333" s="236"/>
      <c r="BN333" s="236"/>
      <c r="BO333" s="236"/>
      <c r="BP333" s="236"/>
    </row>
    <row r="334" spans="1:68" ht="12.75" customHeight="1" x14ac:dyDescent="0.15">
      <c r="A334" s="236"/>
      <c r="B334" s="236"/>
      <c r="C334" s="236"/>
      <c r="D334" s="236"/>
      <c r="E334" s="236"/>
      <c r="F334" s="237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J334" s="236"/>
      <c r="AK334" s="236"/>
      <c r="AL334" s="236"/>
      <c r="AM334" s="236"/>
      <c r="AN334" s="236"/>
      <c r="AO334" s="236"/>
      <c r="AP334" s="236"/>
      <c r="AQ334" s="236"/>
      <c r="AR334" s="236"/>
      <c r="AS334" s="236"/>
      <c r="AT334" s="236"/>
      <c r="AU334" s="236"/>
      <c r="AV334" s="236"/>
      <c r="AW334" s="236"/>
      <c r="AX334" s="236"/>
      <c r="AY334" s="236"/>
      <c r="AZ334" s="236"/>
      <c r="BA334" s="236"/>
      <c r="BB334" s="236"/>
      <c r="BC334" s="236"/>
      <c r="BD334" s="236"/>
      <c r="BE334" s="236"/>
      <c r="BF334" s="236"/>
      <c r="BG334" s="236"/>
      <c r="BH334" s="236"/>
      <c r="BI334" s="236"/>
      <c r="BJ334" s="236"/>
      <c r="BK334" s="236"/>
      <c r="BL334" s="236"/>
      <c r="BM334" s="236"/>
      <c r="BN334" s="236"/>
      <c r="BO334" s="236"/>
      <c r="BP334" s="236"/>
    </row>
    <row r="335" spans="1:68" ht="12.75" customHeight="1" x14ac:dyDescent="0.15">
      <c r="A335" s="236"/>
      <c r="B335" s="236"/>
      <c r="C335" s="236"/>
      <c r="D335" s="236"/>
      <c r="E335" s="236"/>
      <c r="F335" s="237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6"/>
      <c r="AK335" s="236"/>
      <c r="AL335" s="236"/>
      <c r="AM335" s="236"/>
      <c r="AN335" s="236"/>
      <c r="AO335" s="236"/>
      <c r="AP335" s="236"/>
      <c r="AQ335" s="236"/>
      <c r="AR335" s="236"/>
      <c r="AS335" s="236"/>
      <c r="AT335" s="236"/>
      <c r="AU335" s="236"/>
      <c r="AV335" s="236"/>
      <c r="AW335" s="236"/>
      <c r="AX335" s="236"/>
      <c r="AY335" s="236"/>
      <c r="AZ335" s="236"/>
      <c r="BA335" s="236"/>
      <c r="BB335" s="236"/>
      <c r="BC335" s="236"/>
      <c r="BD335" s="236"/>
      <c r="BE335" s="236"/>
      <c r="BF335" s="236"/>
      <c r="BG335" s="236"/>
      <c r="BH335" s="236"/>
      <c r="BI335" s="236"/>
      <c r="BJ335" s="236"/>
      <c r="BK335" s="236"/>
      <c r="BL335" s="236"/>
      <c r="BM335" s="236"/>
      <c r="BN335" s="236"/>
      <c r="BO335" s="236"/>
      <c r="BP335" s="236"/>
    </row>
    <row r="336" spans="1:68" ht="12.75" customHeight="1" x14ac:dyDescent="0.15">
      <c r="A336" s="236"/>
      <c r="B336" s="236"/>
      <c r="C336" s="236"/>
      <c r="D336" s="236"/>
      <c r="E336" s="236"/>
      <c r="F336" s="237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J336" s="236"/>
      <c r="AK336" s="236"/>
      <c r="AL336" s="236"/>
      <c r="AM336" s="236"/>
      <c r="AN336" s="236"/>
      <c r="AO336" s="236"/>
      <c r="AP336" s="236"/>
      <c r="AQ336" s="236"/>
      <c r="AR336" s="236"/>
      <c r="AS336" s="236"/>
      <c r="AT336" s="236"/>
      <c r="AU336" s="236"/>
      <c r="AV336" s="236"/>
      <c r="AW336" s="236"/>
      <c r="AX336" s="236"/>
      <c r="AY336" s="236"/>
      <c r="AZ336" s="236"/>
      <c r="BA336" s="236"/>
      <c r="BB336" s="236"/>
      <c r="BC336" s="236"/>
      <c r="BD336" s="236"/>
      <c r="BE336" s="236"/>
      <c r="BF336" s="236"/>
      <c r="BG336" s="236"/>
      <c r="BH336" s="236"/>
      <c r="BI336" s="236"/>
      <c r="BJ336" s="236"/>
      <c r="BK336" s="236"/>
      <c r="BL336" s="236"/>
      <c r="BM336" s="236"/>
      <c r="BN336" s="236"/>
      <c r="BO336" s="236"/>
      <c r="BP336" s="236"/>
    </row>
    <row r="337" spans="1:68" ht="12.75" customHeight="1" x14ac:dyDescent="0.15">
      <c r="A337" s="236"/>
      <c r="B337" s="236"/>
      <c r="C337" s="236"/>
      <c r="D337" s="236"/>
      <c r="E337" s="236"/>
      <c r="F337" s="237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J337" s="236"/>
      <c r="AK337" s="236"/>
      <c r="AL337" s="236"/>
      <c r="AM337" s="236"/>
      <c r="AN337" s="236"/>
      <c r="AO337" s="236"/>
      <c r="AP337" s="236"/>
      <c r="AQ337" s="236"/>
      <c r="AR337" s="236"/>
      <c r="AS337" s="236"/>
      <c r="AT337" s="236"/>
      <c r="AU337" s="236"/>
      <c r="AV337" s="236"/>
      <c r="AW337" s="236"/>
      <c r="AX337" s="236"/>
      <c r="AY337" s="236"/>
      <c r="AZ337" s="236"/>
      <c r="BA337" s="236"/>
      <c r="BB337" s="236"/>
      <c r="BC337" s="236"/>
      <c r="BD337" s="236"/>
      <c r="BE337" s="236"/>
      <c r="BF337" s="236"/>
      <c r="BG337" s="236"/>
      <c r="BH337" s="236"/>
      <c r="BI337" s="236"/>
      <c r="BJ337" s="236"/>
      <c r="BK337" s="236"/>
      <c r="BL337" s="236"/>
      <c r="BM337" s="236"/>
      <c r="BN337" s="236"/>
      <c r="BO337" s="236"/>
      <c r="BP337" s="236"/>
    </row>
    <row r="338" spans="1:68" ht="12.75" customHeight="1" x14ac:dyDescent="0.15">
      <c r="A338" s="236"/>
      <c r="B338" s="236"/>
      <c r="C338" s="236"/>
      <c r="D338" s="236"/>
      <c r="E338" s="236"/>
      <c r="F338" s="237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J338" s="236"/>
      <c r="AK338" s="236"/>
      <c r="AL338" s="236"/>
      <c r="AM338" s="236"/>
      <c r="AN338" s="236"/>
      <c r="AO338" s="236"/>
      <c r="AP338" s="236"/>
      <c r="AQ338" s="236"/>
      <c r="AR338" s="236"/>
      <c r="AS338" s="236"/>
      <c r="AT338" s="236"/>
      <c r="AU338" s="236"/>
      <c r="AV338" s="236"/>
      <c r="AW338" s="236"/>
      <c r="AX338" s="236"/>
      <c r="AY338" s="236"/>
      <c r="AZ338" s="236"/>
      <c r="BA338" s="236"/>
      <c r="BB338" s="236"/>
      <c r="BC338" s="236"/>
      <c r="BD338" s="236"/>
      <c r="BE338" s="236"/>
      <c r="BF338" s="236"/>
      <c r="BG338" s="236"/>
      <c r="BH338" s="236"/>
      <c r="BI338" s="236"/>
      <c r="BJ338" s="236"/>
      <c r="BK338" s="236"/>
      <c r="BL338" s="236"/>
      <c r="BM338" s="236"/>
      <c r="BN338" s="236"/>
      <c r="BO338" s="236"/>
      <c r="BP338" s="236"/>
    </row>
    <row r="339" spans="1:68" ht="12.75" customHeight="1" x14ac:dyDescent="0.15">
      <c r="A339" s="236"/>
      <c r="B339" s="236"/>
      <c r="C339" s="236"/>
      <c r="D339" s="236"/>
      <c r="E339" s="236"/>
      <c r="F339" s="237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J339" s="236"/>
      <c r="AK339" s="236"/>
      <c r="AL339" s="236"/>
      <c r="AM339" s="236"/>
      <c r="AN339" s="236"/>
      <c r="AO339" s="236"/>
      <c r="AP339" s="236"/>
      <c r="AQ339" s="236"/>
      <c r="AR339" s="236"/>
      <c r="AS339" s="236"/>
      <c r="AT339" s="236"/>
      <c r="AU339" s="236"/>
      <c r="AV339" s="236"/>
      <c r="AW339" s="236"/>
      <c r="AX339" s="236"/>
      <c r="AY339" s="236"/>
      <c r="AZ339" s="236"/>
      <c r="BA339" s="236"/>
      <c r="BB339" s="236"/>
      <c r="BC339" s="236"/>
      <c r="BD339" s="236"/>
      <c r="BE339" s="236"/>
      <c r="BF339" s="236"/>
      <c r="BG339" s="236"/>
      <c r="BH339" s="236"/>
      <c r="BI339" s="236"/>
      <c r="BJ339" s="236"/>
      <c r="BK339" s="236"/>
      <c r="BL339" s="236"/>
      <c r="BM339" s="236"/>
      <c r="BN339" s="236"/>
      <c r="BO339" s="236"/>
      <c r="BP339" s="236"/>
    </row>
    <row r="340" spans="1:68" ht="12.75" customHeight="1" x14ac:dyDescent="0.15">
      <c r="A340" s="236"/>
      <c r="B340" s="236"/>
      <c r="C340" s="236"/>
      <c r="D340" s="236"/>
      <c r="E340" s="236"/>
      <c r="F340" s="237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J340" s="236"/>
      <c r="AK340" s="236"/>
      <c r="AL340" s="236"/>
      <c r="AM340" s="236"/>
      <c r="AN340" s="236"/>
      <c r="AO340" s="236"/>
      <c r="AP340" s="236"/>
      <c r="AQ340" s="236"/>
      <c r="AR340" s="236"/>
      <c r="AS340" s="236"/>
      <c r="AT340" s="236"/>
      <c r="AU340" s="236"/>
      <c r="AV340" s="236"/>
      <c r="AW340" s="236"/>
      <c r="AX340" s="236"/>
      <c r="AY340" s="236"/>
      <c r="AZ340" s="236"/>
      <c r="BA340" s="236"/>
      <c r="BB340" s="236"/>
      <c r="BC340" s="236"/>
      <c r="BD340" s="236"/>
      <c r="BE340" s="236"/>
      <c r="BF340" s="236"/>
      <c r="BG340" s="236"/>
      <c r="BH340" s="236"/>
      <c r="BI340" s="236"/>
      <c r="BJ340" s="236"/>
      <c r="BK340" s="236"/>
      <c r="BL340" s="236"/>
      <c r="BM340" s="236"/>
      <c r="BN340" s="236"/>
      <c r="BO340" s="236"/>
      <c r="BP340" s="236"/>
    </row>
    <row r="341" spans="1:68" ht="12.75" customHeight="1" x14ac:dyDescent="0.15">
      <c r="A341" s="236"/>
      <c r="B341" s="236"/>
      <c r="C341" s="236"/>
      <c r="D341" s="236"/>
      <c r="E341" s="236"/>
      <c r="F341" s="237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J341" s="236"/>
      <c r="AK341" s="236"/>
      <c r="AL341" s="236"/>
      <c r="AM341" s="236"/>
      <c r="AN341" s="236"/>
      <c r="AO341" s="236"/>
      <c r="AP341" s="236"/>
      <c r="AQ341" s="236"/>
      <c r="AR341" s="236"/>
      <c r="AS341" s="236"/>
      <c r="AT341" s="236"/>
      <c r="AU341" s="236"/>
      <c r="AV341" s="236"/>
      <c r="AW341" s="236"/>
      <c r="AX341" s="236"/>
      <c r="AY341" s="236"/>
      <c r="AZ341" s="236"/>
      <c r="BA341" s="236"/>
      <c r="BB341" s="236"/>
      <c r="BC341" s="236"/>
      <c r="BD341" s="236"/>
      <c r="BE341" s="236"/>
      <c r="BF341" s="236"/>
      <c r="BG341" s="236"/>
      <c r="BH341" s="236"/>
      <c r="BI341" s="236"/>
      <c r="BJ341" s="236"/>
      <c r="BK341" s="236"/>
      <c r="BL341" s="236"/>
      <c r="BM341" s="236"/>
      <c r="BN341" s="236"/>
      <c r="BO341" s="236"/>
      <c r="BP341" s="236"/>
    </row>
    <row r="342" spans="1:68" ht="12.75" customHeight="1" x14ac:dyDescent="0.15">
      <c r="A342" s="236"/>
      <c r="B342" s="236"/>
      <c r="C342" s="236"/>
      <c r="D342" s="236"/>
      <c r="E342" s="236"/>
      <c r="F342" s="237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J342" s="236"/>
      <c r="AK342" s="236"/>
      <c r="AL342" s="236"/>
      <c r="AM342" s="236"/>
      <c r="AN342" s="236"/>
      <c r="AO342" s="236"/>
      <c r="AP342" s="236"/>
      <c r="AQ342" s="236"/>
      <c r="AR342" s="236"/>
      <c r="AS342" s="236"/>
      <c r="AT342" s="236"/>
      <c r="AU342" s="236"/>
      <c r="AV342" s="236"/>
      <c r="AW342" s="236"/>
      <c r="AX342" s="236"/>
      <c r="AY342" s="236"/>
      <c r="AZ342" s="236"/>
      <c r="BA342" s="236"/>
      <c r="BB342" s="236"/>
      <c r="BC342" s="236"/>
      <c r="BD342" s="236"/>
      <c r="BE342" s="236"/>
      <c r="BF342" s="236"/>
      <c r="BG342" s="236"/>
      <c r="BH342" s="236"/>
      <c r="BI342" s="236"/>
      <c r="BJ342" s="236"/>
      <c r="BK342" s="236"/>
      <c r="BL342" s="236"/>
      <c r="BM342" s="236"/>
      <c r="BN342" s="236"/>
      <c r="BO342" s="236"/>
      <c r="BP342" s="236"/>
    </row>
    <row r="343" spans="1:68" ht="12.75" customHeight="1" x14ac:dyDescent="0.15">
      <c r="A343" s="236"/>
      <c r="B343" s="236"/>
      <c r="C343" s="236"/>
      <c r="D343" s="236"/>
      <c r="E343" s="236"/>
      <c r="F343" s="237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J343" s="236"/>
      <c r="AK343" s="236"/>
      <c r="AL343" s="236"/>
      <c r="AM343" s="236"/>
      <c r="AN343" s="236"/>
      <c r="AO343" s="236"/>
      <c r="AP343" s="236"/>
      <c r="AQ343" s="236"/>
      <c r="AR343" s="236"/>
      <c r="AS343" s="236"/>
      <c r="AT343" s="236"/>
      <c r="AU343" s="236"/>
      <c r="AV343" s="236"/>
      <c r="AW343" s="236"/>
      <c r="AX343" s="236"/>
      <c r="AY343" s="236"/>
      <c r="AZ343" s="236"/>
      <c r="BA343" s="236"/>
      <c r="BB343" s="236"/>
      <c r="BC343" s="236"/>
      <c r="BD343" s="236"/>
      <c r="BE343" s="236"/>
      <c r="BF343" s="236"/>
      <c r="BG343" s="236"/>
      <c r="BH343" s="236"/>
      <c r="BI343" s="236"/>
      <c r="BJ343" s="236"/>
      <c r="BK343" s="236"/>
      <c r="BL343" s="236"/>
      <c r="BM343" s="236"/>
      <c r="BN343" s="236"/>
      <c r="BO343" s="236"/>
      <c r="BP343" s="236"/>
    </row>
    <row r="344" spans="1:68" ht="12.75" customHeight="1" x14ac:dyDescent="0.15">
      <c r="A344" s="236"/>
      <c r="B344" s="236"/>
      <c r="C344" s="236"/>
      <c r="D344" s="236"/>
      <c r="E344" s="236"/>
      <c r="F344" s="237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J344" s="236"/>
      <c r="AK344" s="236"/>
      <c r="AL344" s="236"/>
      <c r="AM344" s="236"/>
      <c r="AN344" s="236"/>
      <c r="AO344" s="236"/>
      <c r="AP344" s="236"/>
      <c r="AQ344" s="236"/>
      <c r="AR344" s="236"/>
      <c r="AS344" s="236"/>
      <c r="AT344" s="236"/>
      <c r="AU344" s="236"/>
      <c r="AV344" s="236"/>
      <c r="AW344" s="236"/>
      <c r="AX344" s="236"/>
      <c r="AY344" s="236"/>
      <c r="AZ344" s="236"/>
      <c r="BA344" s="236"/>
      <c r="BB344" s="236"/>
      <c r="BC344" s="236"/>
      <c r="BD344" s="236"/>
      <c r="BE344" s="236"/>
      <c r="BF344" s="236"/>
      <c r="BG344" s="236"/>
      <c r="BH344" s="236"/>
      <c r="BI344" s="236"/>
      <c r="BJ344" s="236"/>
      <c r="BK344" s="236"/>
      <c r="BL344" s="236"/>
      <c r="BM344" s="236"/>
      <c r="BN344" s="236"/>
      <c r="BO344" s="236"/>
      <c r="BP344" s="236"/>
    </row>
    <row r="345" spans="1:68" ht="12.75" customHeight="1" x14ac:dyDescent="0.15">
      <c r="A345" s="236"/>
      <c r="B345" s="236"/>
      <c r="C345" s="236"/>
      <c r="D345" s="236"/>
      <c r="E345" s="236"/>
      <c r="F345" s="237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J345" s="236"/>
      <c r="AK345" s="236"/>
      <c r="AL345" s="236"/>
      <c r="AM345" s="236"/>
      <c r="AN345" s="236"/>
      <c r="AO345" s="236"/>
      <c r="AP345" s="236"/>
      <c r="AQ345" s="236"/>
      <c r="AR345" s="236"/>
      <c r="AS345" s="236"/>
      <c r="AT345" s="236"/>
      <c r="AU345" s="236"/>
      <c r="AV345" s="236"/>
      <c r="AW345" s="236"/>
      <c r="AX345" s="236"/>
      <c r="AY345" s="236"/>
      <c r="AZ345" s="236"/>
      <c r="BA345" s="236"/>
      <c r="BB345" s="236"/>
      <c r="BC345" s="236"/>
      <c r="BD345" s="236"/>
      <c r="BE345" s="236"/>
      <c r="BF345" s="236"/>
      <c r="BG345" s="236"/>
      <c r="BH345" s="236"/>
      <c r="BI345" s="236"/>
      <c r="BJ345" s="236"/>
      <c r="BK345" s="236"/>
      <c r="BL345" s="236"/>
      <c r="BM345" s="236"/>
      <c r="BN345" s="236"/>
      <c r="BO345" s="236"/>
      <c r="BP345" s="236"/>
    </row>
    <row r="346" spans="1:68" ht="12.75" customHeight="1" x14ac:dyDescent="0.15">
      <c r="A346" s="236"/>
      <c r="B346" s="236"/>
      <c r="C346" s="236"/>
      <c r="D346" s="236"/>
      <c r="E346" s="236"/>
      <c r="F346" s="237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J346" s="236"/>
      <c r="AK346" s="236"/>
      <c r="AL346" s="236"/>
      <c r="AM346" s="236"/>
      <c r="AN346" s="236"/>
      <c r="AO346" s="236"/>
      <c r="AP346" s="236"/>
      <c r="AQ346" s="236"/>
      <c r="AR346" s="236"/>
      <c r="AS346" s="236"/>
      <c r="AT346" s="236"/>
      <c r="AU346" s="236"/>
      <c r="AV346" s="236"/>
      <c r="AW346" s="236"/>
      <c r="AX346" s="236"/>
      <c r="AY346" s="236"/>
      <c r="AZ346" s="236"/>
      <c r="BA346" s="236"/>
      <c r="BB346" s="236"/>
      <c r="BC346" s="236"/>
      <c r="BD346" s="236"/>
      <c r="BE346" s="236"/>
      <c r="BF346" s="236"/>
      <c r="BG346" s="236"/>
      <c r="BH346" s="236"/>
      <c r="BI346" s="236"/>
      <c r="BJ346" s="236"/>
      <c r="BK346" s="236"/>
      <c r="BL346" s="236"/>
      <c r="BM346" s="236"/>
      <c r="BN346" s="236"/>
      <c r="BO346" s="236"/>
      <c r="BP346" s="236"/>
    </row>
    <row r="347" spans="1:68" ht="12.75" customHeight="1" x14ac:dyDescent="0.15">
      <c r="A347" s="236"/>
      <c r="B347" s="236"/>
      <c r="C347" s="236"/>
      <c r="D347" s="236"/>
      <c r="E347" s="236"/>
      <c r="F347" s="237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J347" s="236"/>
      <c r="AK347" s="236"/>
      <c r="AL347" s="236"/>
      <c r="AM347" s="236"/>
      <c r="AN347" s="236"/>
      <c r="AO347" s="236"/>
      <c r="AP347" s="236"/>
      <c r="AQ347" s="236"/>
      <c r="AR347" s="236"/>
      <c r="AS347" s="236"/>
      <c r="AT347" s="236"/>
      <c r="AU347" s="236"/>
      <c r="AV347" s="236"/>
      <c r="AW347" s="236"/>
      <c r="AX347" s="236"/>
      <c r="AY347" s="236"/>
      <c r="AZ347" s="236"/>
      <c r="BA347" s="236"/>
      <c r="BB347" s="236"/>
      <c r="BC347" s="236"/>
      <c r="BD347" s="236"/>
      <c r="BE347" s="236"/>
      <c r="BF347" s="236"/>
      <c r="BG347" s="236"/>
      <c r="BH347" s="236"/>
      <c r="BI347" s="236"/>
      <c r="BJ347" s="236"/>
      <c r="BK347" s="236"/>
      <c r="BL347" s="236"/>
      <c r="BM347" s="236"/>
      <c r="BN347" s="236"/>
      <c r="BO347" s="236"/>
      <c r="BP347" s="236"/>
    </row>
    <row r="348" spans="1:68" ht="12.75" customHeight="1" x14ac:dyDescent="0.15">
      <c r="A348" s="236"/>
      <c r="B348" s="236"/>
      <c r="C348" s="236"/>
      <c r="D348" s="236"/>
      <c r="E348" s="236"/>
      <c r="F348" s="237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J348" s="236"/>
      <c r="AK348" s="236"/>
      <c r="AL348" s="236"/>
      <c r="AM348" s="236"/>
      <c r="AN348" s="236"/>
      <c r="AO348" s="236"/>
      <c r="AP348" s="236"/>
      <c r="AQ348" s="236"/>
      <c r="AR348" s="236"/>
      <c r="AS348" s="236"/>
      <c r="AT348" s="236"/>
      <c r="AU348" s="236"/>
      <c r="AV348" s="236"/>
      <c r="AW348" s="236"/>
      <c r="AX348" s="236"/>
      <c r="AY348" s="236"/>
      <c r="AZ348" s="236"/>
      <c r="BA348" s="236"/>
      <c r="BB348" s="236"/>
      <c r="BC348" s="236"/>
      <c r="BD348" s="236"/>
      <c r="BE348" s="236"/>
      <c r="BF348" s="236"/>
      <c r="BG348" s="236"/>
      <c r="BH348" s="236"/>
      <c r="BI348" s="236"/>
      <c r="BJ348" s="236"/>
      <c r="BK348" s="236"/>
      <c r="BL348" s="236"/>
      <c r="BM348" s="236"/>
      <c r="BN348" s="236"/>
      <c r="BO348" s="236"/>
      <c r="BP348" s="236"/>
    </row>
    <row r="349" spans="1:68" ht="12.75" customHeight="1" x14ac:dyDescent="0.15">
      <c r="A349" s="236"/>
      <c r="B349" s="236"/>
      <c r="C349" s="236"/>
      <c r="D349" s="236"/>
      <c r="E349" s="236"/>
      <c r="F349" s="237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J349" s="236"/>
      <c r="AK349" s="236"/>
      <c r="AL349" s="236"/>
      <c r="AM349" s="236"/>
      <c r="AN349" s="236"/>
      <c r="AO349" s="236"/>
      <c r="AP349" s="236"/>
      <c r="AQ349" s="236"/>
      <c r="AR349" s="236"/>
      <c r="AS349" s="236"/>
      <c r="AT349" s="236"/>
      <c r="AU349" s="236"/>
      <c r="AV349" s="236"/>
      <c r="AW349" s="236"/>
      <c r="AX349" s="236"/>
      <c r="AY349" s="236"/>
      <c r="AZ349" s="236"/>
      <c r="BA349" s="236"/>
      <c r="BB349" s="236"/>
      <c r="BC349" s="236"/>
      <c r="BD349" s="236"/>
      <c r="BE349" s="236"/>
      <c r="BF349" s="236"/>
      <c r="BG349" s="236"/>
      <c r="BH349" s="236"/>
      <c r="BI349" s="236"/>
      <c r="BJ349" s="236"/>
      <c r="BK349" s="236"/>
      <c r="BL349" s="236"/>
      <c r="BM349" s="236"/>
      <c r="BN349" s="236"/>
      <c r="BO349" s="236"/>
      <c r="BP349" s="236"/>
    </row>
    <row r="350" spans="1:68" ht="12.75" customHeight="1" x14ac:dyDescent="0.15">
      <c r="A350" s="236"/>
      <c r="B350" s="236"/>
      <c r="C350" s="236"/>
      <c r="D350" s="236"/>
      <c r="E350" s="236"/>
      <c r="F350" s="237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J350" s="236"/>
      <c r="AK350" s="236"/>
      <c r="AL350" s="236"/>
      <c r="AM350" s="236"/>
      <c r="AN350" s="236"/>
      <c r="AO350" s="236"/>
      <c r="AP350" s="236"/>
      <c r="AQ350" s="236"/>
      <c r="AR350" s="236"/>
      <c r="AS350" s="236"/>
      <c r="AT350" s="236"/>
      <c r="AU350" s="236"/>
      <c r="AV350" s="236"/>
      <c r="AW350" s="236"/>
      <c r="AX350" s="236"/>
      <c r="AY350" s="236"/>
      <c r="AZ350" s="236"/>
      <c r="BA350" s="236"/>
      <c r="BB350" s="236"/>
      <c r="BC350" s="236"/>
      <c r="BD350" s="236"/>
      <c r="BE350" s="236"/>
      <c r="BF350" s="236"/>
      <c r="BG350" s="236"/>
      <c r="BH350" s="236"/>
      <c r="BI350" s="236"/>
      <c r="BJ350" s="236"/>
      <c r="BK350" s="236"/>
      <c r="BL350" s="236"/>
      <c r="BM350" s="236"/>
      <c r="BN350" s="236"/>
      <c r="BO350" s="236"/>
      <c r="BP350" s="236"/>
    </row>
    <row r="351" spans="1:68" ht="12.75" customHeight="1" x14ac:dyDescent="0.15">
      <c r="A351" s="236"/>
      <c r="B351" s="236"/>
      <c r="C351" s="236"/>
      <c r="D351" s="236"/>
      <c r="E351" s="236"/>
      <c r="F351" s="237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6"/>
      <c r="AU351" s="236"/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6"/>
      <c r="BH351" s="236"/>
      <c r="BI351" s="236"/>
      <c r="BJ351" s="236"/>
      <c r="BK351" s="236"/>
      <c r="BL351" s="236"/>
      <c r="BM351" s="236"/>
      <c r="BN351" s="236"/>
      <c r="BO351" s="236"/>
      <c r="BP351" s="236"/>
    </row>
    <row r="352" spans="1:68" ht="12.75" customHeight="1" x14ac:dyDescent="0.15">
      <c r="A352" s="236"/>
      <c r="B352" s="236"/>
      <c r="C352" s="236"/>
      <c r="D352" s="236"/>
      <c r="E352" s="236"/>
      <c r="F352" s="237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J352" s="236"/>
      <c r="AK352" s="236"/>
      <c r="AL352" s="236"/>
      <c r="AM352" s="236"/>
      <c r="AN352" s="236"/>
      <c r="AO352" s="236"/>
      <c r="AP352" s="236"/>
      <c r="AQ352" s="236"/>
      <c r="AR352" s="236"/>
      <c r="AS352" s="236"/>
      <c r="AT352" s="236"/>
      <c r="AU352" s="236"/>
      <c r="AV352" s="236"/>
      <c r="AW352" s="236"/>
      <c r="AX352" s="236"/>
      <c r="AY352" s="236"/>
      <c r="AZ352" s="236"/>
      <c r="BA352" s="236"/>
      <c r="BB352" s="236"/>
      <c r="BC352" s="236"/>
      <c r="BD352" s="236"/>
      <c r="BE352" s="236"/>
      <c r="BF352" s="236"/>
      <c r="BG352" s="236"/>
      <c r="BH352" s="236"/>
      <c r="BI352" s="236"/>
      <c r="BJ352" s="236"/>
      <c r="BK352" s="236"/>
      <c r="BL352" s="236"/>
      <c r="BM352" s="236"/>
      <c r="BN352" s="236"/>
      <c r="BO352" s="236"/>
      <c r="BP352" s="236"/>
    </row>
    <row r="353" spans="1:68" ht="12.75" customHeight="1" x14ac:dyDescent="0.15">
      <c r="A353" s="236"/>
      <c r="B353" s="236"/>
      <c r="C353" s="236"/>
      <c r="D353" s="236"/>
      <c r="E353" s="236"/>
      <c r="F353" s="237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236"/>
      <c r="AQ353" s="236"/>
      <c r="AR353" s="236"/>
      <c r="AS353" s="236"/>
      <c r="AT353" s="236"/>
      <c r="AU353" s="236"/>
      <c r="AV353" s="236"/>
      <c r="AW353" s="236"/>
      <c r="AX353" s="236"/>
      <c r="AY353" s="236"/>
      <c r="AZ353" s="236"/>
      <c r="BA353" s="236"/>
      <c r="BB353" s="236"/>
      <c r="BC353" s="236"/>
      <c r="BD353" s="236"/>
      <c r="BE353" s="236"/>
      <c r="BF353" s="236"/>
      <c r="BG353" s="236"/>
      <c r="BH353" s="236"/>
      <c r="BI353" s="236"/>
      <c r="BJ353" s="236"/>
      <c r="BK353" s="236"/>
      <c r="BL353" s="236"/>
      <c r="BM353" s="236"/>
      <c r="BN353" s="236"/>
      <c r="BO353" s="236"/>
      <c r="BP353" s="236"/>
    </row>
    <row r="354" spans="1:68" ht="12.75" customHeight="1" x14ac:dyDescent="0.15">
      <c r="A354" s="236"/>
      <c r="B354" s="236"/>
      <c r="C354" s="236"/>
      <c r="D354" s="236"/>
      <c r="E354" s="236"/>
      <c r="F354" s="237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J354" s="236"/>
      <c r="AK354" s="236"/>
      <c r="AL354" s="236"/>
      <c r="AM354" s="236"/>
      <c r="AN354" s="236"/>
      <c r="AO354" s="236"/>
      <c r="AP354" s="236"/>
      <c r="AQ354" s="236"/>
      <c r="AR354" s="236"/>
      <c r="AS354" s="236"/>
      <c r="AT354" s="236"/>
      <c r="AU354" s="236"/>
      <c r="AV354" s="236"/>
      <c r="AW354" s="236"/>
      <c r="AX354" s="236"/>
      <c r="AY354" s="236"/>
      <c r="AZ354" s="236"/>
      <c r="BA354" s="236"/>
      <c r="BB354" s="236"/>
      <c r="BC354" s="236"/>
      <c r="BD354" s="236"/>
      <c r="BE354" s="236"/>
      <c r="BF354" s="236"/>
      <c r="BG354" s="236"/>
      <c r="BH354" s="236"/>
      <c r="BI354" s="236"/>
      <c r="BJ354" s="236"/>
      <c r="BK354" s="236"/>
      <c r="BL354" s="236"/>
      <c r="BM354" s="236"/>
      <c r="BN354" s="236"/>
      <c r="BO354" s="236"/>
      <c r="BP354" s="236"/>
    </row>
    <row r="355" spans="1:68" ht="12.75" customHeight="1" x14ac:dyDescent="0.15">
      <c r="A355" s="236"/>
      <c r="B355" s="236"/>
      <c r="C355" s="236"/>
      <c r="D355" s="236"/>
      <c r="E355" s="236"/>
      <c r="F355" s="237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J355" s="236"/>
      <c r="AK355" s="236"/>
      <c r="AL355" s="236"/>
      <c r="AM355" s="236"/>
      <c r="AN355" s="236"/>
      <c r="AO355" s="236"/>
      <c r="AP355" s="236"/>
      <c r="AQ355" s="236"/>
      <c r="AR355" s="236"/>
      <c r="AS355" s="236"/>
      <c r="AT355" s="236"/>
      <c r="AU355" s="236"/>
      <c r="AV355" s="236"/>
      <c r="AW355" s="236"/>
      <c r="AX355" s="236"/>
      <c r="AY355" s="236"/>
      <c r="AZ355" s="236"/>
      <c r="BA355" s="236"/>
      <c r="BB355" s="236"/>
      <c r="BC355" s="236"/>
      <c r="BD355" s="236"/>
      <c r="BE355" s="236"/>
      <c r="BF355" s="236"/>
      <c r="BG355" s="236"/>
      <c r="BH355" s="236"/>
      <c r="BI355" s="236"/>
      <c r="BJ355" s="236"/>
      <c r="BK355" s="236"/>
      <c r="BL355" s="236"/>
      <c r="BM355" s="236"/>
      <c r="BN355" s="236"/>
      <c r="BO355" s="236"/>
      <c r="BP355" s="236"/>
    </row>
    <row r="356" spans="1:68" ht="12.75" customHeight="1" x14ac:dyDescent="0.15">
      <c r="A356" s="236"/>
      <c r="B356" s="236"/>
      <c r="C356" s="236"/>
      <c r="D356" s="236"/>
      <c r="E356" s="236"/>
      <c r="F356" s="237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J356" s="236"/>
      <c r="AK356" s="236"/>
      <c r="AL356" s="236"/>
      <c r="AM356" s="236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36"/>
      <c r="AY356" s="236"/>
      <c r="AZ356" s="236"/>
      <c r="BA356" s="236"/>
      <c r="BB356" s="236"/>
      <c r="BC356" s="236"/>
      <c r="BD356" s="236"/>
      <c r="BE356" s="236"/>
      <c r="BF356" s="236"/>
      <c r="BG356" s="236"/>
      <c r="BH356" s="236"/>
      <c r="BI356" s="236"/>
      <c r="BJ356" s="236"/>
      <c r="BK356" s="236"/>
      <c r="BL356" s="236"/>
      <c r="BM356" s="236"/>
      <c r="BN356" s="236"/>
      <c r="BO356" s="236"/>
      <c r="BP356" s="236"/>
    </row>
    <row r="357" spans="1:68" ht="12.75" customHeight="1" x14ac:dyDescent="0.15">
      <c r="A357" s="236"/>
      <c r="B357" s="236"/>
      <c r="C357" s="236"/>
      <c r="D357" s="236"/>
      <c r="E357" s="236"/>
      <c r="F357" s="237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J357" s="236"/>
      <c r="AK357" s="236"/>
      <c r="AL357" s="236"/>
      <c r="AM357" s="236"/>
      <c r="AN357" s="236"/>
      <c r="AO357" s="236"/>
      <c r="AP357" s="236"/>
      <c r="AQ357" s="236"/>
      <c r="AR357" s="236"/>
      <c r="AS357" s="236"/>
      <c r="AT357" s="236"/>
      <c r="AU357" s="236"/>
      <c r="AV357" s="236"/>
      <c r="AW357" s="236"/>
      <c r="AX357" s="236"/>
      <c r="AY357" s="236"/>
      <c r="AZ357" s="236"/>
      <c r="BA357" s="236"/>
      <c r="BB357" s="236"/>
      <c r="BC357" s="236"/>
      <c r="BD357" s="236"/>
      <c r="BE357" s="236"/>
      <c r="BF357" s="236"/>
      <c r="BG357" s="236"/>
      <c r="BH357" s="236"/>
      <c r="BI357" s="236"/>
      <c r="BJ357" s="236"/>
      <c r="BK357" s="236"/>
      <c r="BL357" s="236"/>
      <c r="BM357" s="236"/>
      <c r="BN357" s="236"/>
      <c r="BO357" s="236"/>
      <c r="BP357" s="236"/>
    </row>
    <row r="358" spans="1:68" ht="12.75" customHeight="1" x14ac:dyDescent="0.15">
      <c r="A358" s="236"/>
      <c r="B358" s="236"/>
      <c r="C358" s="236"/>
      <c r="D358" s="236"/>
      <c r="E358" s="236"/>
      <c r="F358" s="237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J358" s="236"/>
      <c r="AK358" s="236"/>
      <c r="AL358" s="236"/>
      <c r="AM358" s="236"/>
      <c r="AN358" s="236"/>
      <c r="AO358" s="236"/>
      <c r="AP358" s="236"/>
      <c r="AQ358" s="236"/>
      <c r="AR358" s="236"/>
      <c r="AS358" s="236"/>
      <c r="AT358" s="236"/>
      <c r="AU358" s="236"/>
      <c r="AV358" s="236"/>
      <c r="AW358" s="236"/>
      <c r="AX358" s="236"/>
      <c r="AY358" s="236"/>
      <c r="AZ358" s="236"/>
      <c r="BA358" s="236"/>
      <c r="BB358" s="236"/>
      <c r="BC358" s="236"/>
      <c r="BD358" s="236"/>
      <c r="BE358" s="236"/>
      <c r="BF358" s="236"/>
      <c r="BG358" s="236"/>
      <c r="BH358" s="236"/>
      <c r="BI358" s="236"/>
      <c r="BJ358" s="236"/>
      <c r="BK358" s="236"/>
      <c r="BL358" s="236"/>
      <c r="BM358" s="236"/>
      <c r="BN358" s="236"/>
      <c r="BO358" s="236"/>
      <c r="BP358" s="236"/>
    </row>
    <row r="359" spans="1:68" ht="12.75" customHeight="1" x14ac:dyDescent="0.15">
      <c r="A359" s="236"/>
      <c r="B359" s="236"/>
      <c r="C359" s="236"/>
      <c r="D359" s="236"/>
      <c r="E359" s="236"/>
      <c r="F359" s="237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  <c r="BD359" s="236"/>
      <c r="BE359" s="236"/>
      <c r="BF359" s="236"/>
      <c r="BG359" s="236"/>
      <c r="BH359" s="236"/>
      <c r="BI359" s="236"/>
      <c r="BJ359" s="236"/>
      <c r="BK359" s="236"/>
      <c r="BL359" s="236"/>
      <c r="BM359" s="236"/>
      <c r="BN359" s="236"/>
      <c r="BO359" s="236"/>
      <c r="BP359" s="236"/>
    </row>
    <row r="360" spans="1:68" ht="12.75" customHeight="1" x14ac:dyDescent="0.15">
      <c r="A360" s="236"/>
      <c r="B360" s="236"/>
      <c r="C360" s="236"/>
      <c r="D360" s="236"/>
      <c r="E360" s="236"/>
      <c r="F360" s="237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J360" s="236"/>
      <c r="AK360" s="236"/>
      <c r="AL360" s="236"/>
      <c r="AM360" s="236"/>
      <c r="AN360" s="236"/>
      <c r="AO360" s="236"/>
      <c r="AP360" s="236"/>
      <c r="AQ360" s="236"/>
      <c r="AR360" s="236"/>
      <c r="AS360" s="236"/>
      <c r="AT360" s="236"/>
      <c r="AU360" s="236"/>
      <c r="AV360" s="236"/>
      <c r="AW360" s="236"/>
      <c r="AX360" s="236"/>
      <c r="AY360" s="236"/>
      <c r="AZ360" s="236"/>
      <c r="BA360" s="236"/>
      <c r="BB360" s="236"/>
      <c r="BC360" s="236"/>
      <c r="BD360" s="236"/>
      <c r="BE360" s="236"/>
      <c r="BF360" s="236"/>
      <c r="BG360" s="236"/>
      <c r="BH360" s="236"/>
      <c r="BI360" s="236"/>
      <c r="BJ360" s="236"/>
      <c r="BK360" s="236"/>
      <c r="BL360" s="236"/>
      <c r="BM360" s="236"/>
      <c r="BN360" s="236"/>
      <c r="BO360" s="236"/>
      <c r="BP360" s="236"/>
    </row>
    <row r="361" spans="1:68" ht="12.75" customHeight="1" x14ac:dyDescent="0.15">
      <c r="A361" s="236"/>
      <c r="B361" s="236"/>
      <c r="C361" s="236"/>
      <c r="D361" s="236"/>
      <c r="E361" s="236"/>
      <c r="F361" s="237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J361" s="236"/>
      <c r="AK361" s="236"/>
      <c r="AL361" s="236"/>
      <c r="AM361" s="236"/>
      <c r="AN361" s="236"/>
      <c r="AO361" s="236"/>
      <c r="AP361" s="236"/>
      <c r="AQ361" s="236"/>
      <c r="AR361" s="236"/>
      <c r="AS361" s="236"/>
      <c r="AT361" s="236"/>
      <c r="AU361" s="236"/>
      <c r="AV361" s="236"/>
      <c r="AW361" s="236"/>
      <c r="AX361" s="236"/>
      <c r="AY361" s="236"/>
      <c r="AZ361" s="236"/>
      <c r="BA361" s="236"/>
      <c r="BB361" s="236"/>
      <c r="BC361" s="236"/>
      <c r="BD361" s="236"/>
      <c r="BE361" s="236"/>
      <c r="BF361" s="236"/>
      <c r="BG361" s="236"/>
      <c r="BH361" s="236"/>
      <c r="BI361" s="236"/>
      <c r="BJ361" s="236"/>
      <c r="BK361" s="236"/>
      <c r="BL361" s="236"/>
      <c r="BM361" s="236"/>
      <c r="BN361" s="236"/>
      <c r="BO361" s="236"/>
      <c r="BP361" s="236"/>
    </row>
    <row r="362" spans="1:68" ht="12.75" customHeight="1" x14ac:dyDescent="0.15">
      <c r="A362" s="236"/>
      <c r="B362" s="236"/>
      <c r="C362" s="236"/>
      <c r="D362" s="236"/>
      <c r="E362" s="236"/>
      <c r="F362" s="237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J362" s="236"/>
      <c r="AK362" s="236"/>
      <c r="AL362" s="236"/>
      <c r="AM362" s="236"/>
      <c r="AN362" s="236"/>
      <c r="AO362" s="236"/>
      <c r="AP362" s="236"/>
      <c r="AQ362" s="236"/>
      <c r="AR362" s="236"/>
      <c r="AS362" s="236"/>
      <c r="AT362" s="236"/>
      <c r="AU362" s="236"/>
      <c r="AV362" s="236"/>
      <c r="AW362" s="236"/>
      <c r="AX362" s="236"/>
      <c r="AY362" s="236"/>
      <c r="AZ362" s="236"/>
      <c r="BA362" s="236"/>
      <c r="BB362" s="236"/>
      <c r="BC362" s="236"/>
      <c r="BD362" s="236"/>
      <c r="BE362" s="236"/>
      <c r="BF362" s="236"/>
      <c r="BG362" s="236"/>
      <c r="BH362" s="236"/>
      <c r="BI362" s="236"/>
      <c r="BJ362" s="236"/>
      <c r="BK362" s="236"/>
      <c r="BL362" s="236"/>
      <c r="BM362" s="236"/>
      <c r="BN362" s="236"/>
      <c r="BO362" s="236"/>
      <c r="BP362" s="236"/>
    </row>
    <row r="363" spans="1:68" ht="12.75" customHeight="1" x14ac:dyDescent="0.15">
      <c r="A363" s="236"/>
      <c r="B363" s="236"/>
      <c r="C363" s="236"/>
      <c r="D363" s="236"/>
      <c r="E363" s="236"/>
      <c r="F363" s="237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J363" s="236"/>
      <c r="AK363" s="236"/>
      <c r="AL363" s="236"/>
      <c r="AM363" s="236"/>
      <c r="AN363" s="236"/>
      <c r="AO363" s="236"/>
      <c r="AP363" s="236"/>
      <c r="AQ363" s="236"/>
      <c r="AR363" s="236"/>
      <c r="AS363" s="236"/>
      <c r="AT363" s="236"/>
      <c r="AU363" s="236"/>
      <c r="AV363" s="236"/>
      <c r="AW363" s="236"/>
      <c r="AX363" s="236"/>
      <c r="AY363" s="236"/>
      <c r="AZ363" s="236"/>
      <c r="BA363" s="236"/>
      <c r="BB363" s="236"/>
      <c r="BC363" s="236"/>
      <c r="BD363" s="236"/>
      <c r="BE363" s="236"/>
      <c r="BF363" s="236"/>
      <c r="BG363" s="236"/>
      <c r="BH363" s="236"/>
      <c r="BI363" s="236"/>
      <c r="BJ363" s="236"/>
      <c r="BK363" s="236"/>
      <c r="BL363" s="236"/>
      <c r="BM363" s="236"/>
      <c r="BN363" s="236"/>
      <c r="BO363" s="236"/>
      <c r="BP363" s="236"/>
    </row>
    <row r="364" spans="1:68" ht="12.75" customHeight="1" x14ac:dyDescent="0.15">
      <c r="A364" s="236"/>
      <c r="B364" s="236"/>
      <c r="C364" s="236"/>
      <c r="D364" s="236"/>
      <c r="E364" s="236"/>
      <c r="F364" s="237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J364" s="236"/>
      <c r="AK364" s="236"/>
      <c r="AL364" s="236"/>
      <c r="AM364" s="236"/>
      <c r="AN364" s="236"/>
      <c r="AO364" s="236"/>
      <c r="AP364" s="236"/>
      <c r="AQ364" s="236"/>
      <c r="AR364" s="236"/>
      <c r="AS364" s="236"/>
      <c r="AT364" s="236"/>
      <c r="AU364" s="236"/>
      <c r="AV364" s="236"/>
      <c r="AW364" s="236"/>
      <c r="AX364" s="236"/>
      <c r="AY364" s="236"/>
      <c r="AZ364" s="236"/>
      <c r="BA364" s="236"/>
      <c r="BB364" s="236"/>
      <c r="BC364" s="236"/>
      <c r="BD364" s="236"/>
      <c r="BE364" s="236"/>
      <c r="BF364" s="236"/>
      <c r="BG364" s="236"/>
      <c r="BH364" s="236"/>
      <c r="BI364" s="236"/>
      <c r="BJ364" s="236"/>
      <c r="BK364" s="236"/>
      <c r="BL364" s="236"/>
      <c r="BM364" s="236"/>
      <c r="BN364" s="236"/>
      <c r="BO364" s="236"/>
      <c r="BP364" s="236"/>
    </row>
    <row r="365" spans="1:68" ht="12.75" customHeight="1" x14ac:dyDescent="0.15">
      <c r="A365" s="236"/>
      <c r="B365" s="236"/>
      <c r="C365" s="236"/>
      <c r="D365" s="236"/>
      <c r="E365" s="236"/>
      <c r="F365" s="237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J365" s="236"/>
      <c r="AK365" s="236"/>
      <c r="AL365" s="236"/>
      <c r="AM365" s="236"/>
      <c r="AN365" s="236"/>
      <c r="AO365" s="236"/>
      <c r="AP365" s="236"/>
      <c r="AQ365" s="236"/>
      <c r="AR365" s="236"/>
      <c r="AS365" s="236"/>
      <c r="AT365" s="236"/>
      <c r="AU365" s="236"/>
      <c r="AV365" s="236"/>
      <c r="AW365" s="236"/>
      <c r="AX365" s="236"/>
      <c r="AY365" s="236"/>
      <c r="AZ365" s="236"/>
      <c r="BA365" s="236"/>
      <c r="BB365" s="236"/>
      <c r="BC365" s="236"/>
      <c r="BD365" s="236"/>
      <c r="BE365" s="236"/>
      <c r="BF365" s="236"/>
      <c r="BG365" s="236"/>
      <c r="BH365" s="236"/>
      <c r="BI365" s="236"/>
      <c r="BJ365" s="236"/>
      <c r="BK365" s="236"/>
      <c r="BL365" s="236"/>
      <c r="BM365" s="236"/>
      <c r="BN365" s="236"/>
      <c r="BO365" s="236"/>
      <c r="BP365" s="236"/>
    </row>
    <row r="366" spans="1:68" ht="12.75" customHeight="1" x14ac:dyDescent="0.15">
      <c r="A366" s="236"/>
      <c r="B366" s="236"/>
      <c r="C366" s="236"/>
      <c r="D366" s="236"/>
      <c r="E366" s="236"/>
      <c r="F366" s="237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J366" s="236"/>
      <c r="AK366" s="236"/>
      <c r="AL366" s="236"/>
      <c r="AM366" s="236"/>
      <c r="AN366" s="236"/>
      <c r="AO366" s="236"/>
      <c r="AP366" s="236"/>
      <c r="AQ366" s="236"/>
      <c r="AR366" s="236"/>
      <c r="AS366" s="236"/>
      <c r="AT366" s="236"/>
      <c r="AU366" s="236"/>
      <c r="AV366" s="236"/>
      <c r="AW366" s="236"/>
      <c r="AX366" s="236"/>
      <c r="AY366" s="236"/>
      <c r="AZ366" s="236"/>
      <c r="BA366" s="236"/>
      <c r="BB366" s="236"/>
      <c r="BC366" s="236"/>
      <c r="BD366" s="236"/>
      <c r="BE366" s="236"/>
      <c r="BF366" s="236"/>
      <c r="BG366" s="236"/>
      <c r="BH366" s="236"/>
      <c r="BI366" s="236"/>
      <c r="BJ366" s="236"/>
      <c r="BK366" s="236"/>
      <c r="BL366" s="236"/>
      <c r="BM366" s="236"/>
      <c r="BN366" s="236"/>
      <c r="BO366" s="236"/>
      <c r="BP366" s="236"/>
    </row>
    <row r="367" spans="1:68" ht="12.75" customHeight="1" x14ac:dyDescent="0.15">
      <c r="A367" s="236"/>
      <c r="B367" s="236"/>
      <c r="C367" s="236"/>
      <c r="D367" s="236"/>
      <c r="E367" s="236"/>
      <c r="F367" s="237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  <c r="AC367" s="236"/>
      <c r="AD367" s="236"/>
      <c r="AE367" s="236"/>
      <c r="AF367" s="236"/>
      <c r="AG367" s="236"/>
      <c r="AH367" s="236"/>
      <c r="AI367" s="236"/>
      <c r="AJ367" s="236"/>
      <c r="AK367" s="236"/>
      <c r="AL367" s="236"/>
      <c r="AM367" s="236"/>
      <c r="AN367" s="236"/>
      <c r="AO367" s="236"/>
      <c r="AP367" s="236"/>
      <c r="AQ367" s="236"/>
      <c r="AR367" s="236"/>
      <c r="AS367" s="236"/>
      <c r="AT367" s="236"/>
      <c r="AU367" s="236"/>
      <c r="AV367" s="236"/>
      <c r="AW367" s="236"/>
      <c r="AX367" s="236"/>
      <c r="AY367" s="236"/>
      <c r="AZ367" s="236"/>
      <c r="BA367" s="236"/>
      <c r="BB367" s="236"/>
      <c r="BC367" s="236"/>
      <c r="BD367" s="236"/>
      <c r="BE367" s="236"/>
      <c r="BF367" s="236"/>
      <c r="BG367" s="236"/>
      <c r="BH367" s="236"/>
      <c r="BI367" s="236"/>
      <c r="BJ367" s="236"/>
      <c r="BK367" s="236"/>
      <c r="BL367" s="236"/>
      <c r="BM367" s="236"/>
      <c r="BN367" s="236"/>
      <c r="BO367" s="236"/>
      <c r="BP367" s="236"/>
    </row>
    <row r="368" spans="1:68" ht="12.75" customHeight="1" x14ac:dyDescent="0.15">
      <c r="A368" s="236"/>
      <c r="B368" s="236"/>
      <c r="C368" s="236"/>
      <c r="D368" s="236"/>
      <c r="E368" s="236"/>
      <c r="F368" s="237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  <c r="AC368" s="236"/>
      <c r="AD368" s="236"/>
      <c r="AE368" s="236"/>
      <c r="AF368" s="236"/>
      <c r="AG368" s="236"/>
      <c r="AH368" s="236"/>
      <c r="AI368" s="236"/>
      <c r="AJ368" s="236"/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  <c r="BB368" s="236"/>
      <c r="BC368" s="236"/>
      <c r="BD368" s="236"/>
      <c r="BE368" s="236"/>
      <c r="BF368" s="236"/>
      <c r="BG368" s="236"/>
      <c r="BH368" s="236"/>
      <c r="BI368" s="236"/>
      <c r="BJ368" s="236"/>
      <c r="BK368" s="236"/>
      <c r="BL368" s="236"/>
      <c r="BM368" s="236"/>
      <c r="BN368" s="236"/>
      <c r="BO368" s="236"/>
      <c r="BP368" s="236"/>
    </row>
    <row r="369" spans="1:68" ht="12.75" customHeight="1" x14ac:dyDescent="0.15">
      <c r="A369" s="236"/>
      <c r="B369" s="236"/>
      <c r="C369" s="236"/>
      <c r="D369" s="236"/>
      <c r="E369" s="236"/>
      <c r="F369" s="237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  <c r="AA369" s="236"/>
      <c r="AB369" s="236"/>
      <c r="AC369" s="236"/>
      <c r="AD369" s="236"/>
      <c r="AE369" s="236"/>
      <c r="AF369" s="236"/>
      <c r="AG369" s="236"/>
      <c r="AH369" s="236"/>
      <c r="AI369" s="236"/>
      <c r="AJ369" s="236"/>
      <c r="AK369" s="236"/>
      <c r="AL369" s="236"/>
      <c r="AM369" s="236"/>
      <c r="AN369" s="236"/>
      <c r="AO369" s="236"/>
      <c r="AP369" s="236"/>
      <c r="AQ369" s="236"/>
      <c r="AR369" s="236"/>
      <c r="AS369" s="236"/>
      <c r="AT369" s="236"/>
      <c r="AU369" s="236"/>
      <c r="AV369" s="236"/>
      <c r="AW369" s="236"/>
      <c r="AX369" s="236"/>
      <c r="AY369" s="236"/>
      <c r="AZ369" s="236"/>
      <c r="BA369" s="236"/>
      <c r="BB369" s="236"/>
      <c r="BC369" s="236"/>
      <c r="BD369" s="236"/>
      <c r="BE369" s="236"/>
      <c r="BF369" s="236"/>
      <c r="BG369" s="236"/>
      <c r="BH369" s="236"/>
      <c r="BI369" s="236"/>
      <c r="BJ369" s="236"/>
      <c r="BK369" s="236"/>
      <c r="BL369" s="236"/>
      <c r="BM369" s="236"/>
      <c r="BN369" s="236"/>
      <c r="BO369" s="236"/>
      <c r="BP369" s="236"/>
    </row>
    <row r="370" spans="1:68" ht="12.75" customHeight="1" x14ac:dyDescent="0.15">
      <c r="A370" s="236"/>
      <c r="B370" s="236"/>
      <c r="C370" s="236"/>
      <c r="D370" s="236"/>
      <c r="E370" s="236"/>
      <c r="F370" s="237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  <c r="AA370" s="236"/>
      <c r="AB370" s="236"/>
      <c r="AC370" s="236"/>
      <c r="AD370" s="236"/>
      <c r="AE370" s="236"/>
      <c r="AF370" s="236"/>
      <c r="AG370" s="236"/>
      <c r="AH370" s="236"/>
      <c r="AI370" s="236"/>
      <c r="AJ370" s="236"/>
      <c r="AK370" s="236"/>
      <c r="AL370" s="236"/>
      <c r="AM370" s="236"/>
      <c r="AN370" s="236"/>
      <c r="AO370" s="236"/>
      <c r="AP370" s="236"/>
      <c r="AQ370" s="236"/>
      <c r="AR370" s="236"/>
      <c r="AS370" s="236"/>
      <c r="AT370" s="236"/>
      <c r="AU370" s="236"/>
      <c r="AV370" s="236"/>
      <c r="AW370" s="236"/>
      <c r="AX370" s="236"/>
      <c r="AY370" s="236"/>
      <c r="AZ370" s="236"/>
      <c r="BA370" s="236"/>
      <c r="BB370" s="236"/>
      <c r="BC370" s="236"/>
      <c r="BD370" s="236"/>
      <c r="BE370" s="236"/>
      <c r="BF370" s="236"/>
      <c r="BG370" s="236"/>
      <c r="BH370" s="236"/>
      <c r="BI370" s="236"/>
      <c r="BJ370" s="236"/>
      <c r="BK370" s="236"/>
      <c r="BL370" s="236"/>
      <c r="BM370" s="236"/>
      <c r="BN370" s="236"/>
      <c r="BO370" s="236"/>
      <c r="BP370" s="236"/>
    </row>
  </sheetData>
  <mergeCells count="364">
    <mergeCell ref="G1:J1"/>
    <mergeCell ref="G41:H41"/>
    <mergeCell ref="G44:H44"/>
    <mergeCell ref="A30:B30"/>
    <mergeCell ref="A37:B37"/>
    <mergeCell ref="A31:B31"/>
    <mergeCell ref="A40:B40"/>
    <mergeCell ref="A45:B45"/>
    <mergeCell ref="G46:H46"/>
    <mergeCell ref="G35:H35"/>
    <mergeCell ref="I40:J40"/>
    <mergeCell ref="G36:H36"/>
    <mergeCell ref="I37:J37"/>
    <mergeCell ref="I45:J45"/>
    <mergeCell ref="G34:H34"/>
    <mergeCell ref="G38:H38"/>
    <mergeCell ref="G39:H39"/>
    <mergeCell ref="D20:E20"/>
    <mergeCell ref="D29:E29"/>
    <mergeCell ref="D28:E28"/>
    <mergeCell ref="G43:H43"/>
    <mergeCell ref="G42:H42"/>
    <mergeCell ref="G33:H33"/>
    <mergeCell ref="G32:H32"/>
    <mergeCell ref="Y56:Z56"/>
    <mergeCell ref="A19:B19"/>
    <mergeCell ref="A71:B71"/>
    <mergeCell ref="A58:B58"/>
    <mergeCell ref="A3:B3"/>
    <mergeCell ref="A2:B2"/>
    <mergeCell ref="C2:C3"/>
    <mergeCell ref="D2:D3"/>
    <mergeCell ref="G48:H48"/>
    <mergeCell ref="G47:H47"/>
    <mergeCell ref="G49:H49"/>
    <mergeCell ref="G50:H50"/>
    <mergeCell ref="I58:J58"/>
    <mergeCell ref="G53:H53"/>
    <mergeCell ref="G56:H56"/>
    <mergeCell ref="G57:H57"/>
    <mergeCell ref="G54:H54"/>
    <mergeCell ref="G55:H55"/>
    <mergeCell ref="D23:E23"/>
    <mergeCell ref="D24:E24"/>
    <mergeCell ref="D25:E25"/>
    <mergeCell ref="F2:F3"/>
    <mergeCell ref="D27:E27"/>
    <mergeCell ref="D26:E26"/>
    <mergeCell ref="BC41:BD41"/>
    <mergeCell ref="BE40:BF40"/>
    <mergeCell ref="BI47:BJ47"/>
    <mergeCell ref="BI46:BJ46"/>
    <mergeCell ref="BC46:BD46"/>
    <mergeCell ref="BE58:BF58"/>
    <mergeCell ref="BK58:BL58"/>
    <mergeCell ref="BN58:BO58"/>
    <mergeCell ref="Y48:Z48"/>
    <mergeCell ref="AE48:AF48"/>
    <mergeCell ref="BC57:BD57"/>
    <mergeCell ref="BC55:BD55"/>
    <mergeCell ref="BC56:BD56"/>
    <mergeCell ref="AS58:AT58"/>
    <mergeCell ref="AM58:AN58"/>
    <mergeCell ref="AQ57:AR57"/>
    <mergeCell ref="AW57:AX57"/>
    <mergeCell ref="AQ55:AR55"/>
    <mergeCell ref="AW55:AX55"/>
    <mergeCell ref="AK55:AL55"/>
    <mergeCell ref="AK56:AL56"/>
    <mergeCell ref="AK57:AL57"/>
    <mergeCell ref="AY58:AZ58"/>
    <mergeCell ref="BC48:BD48"/>
    <mergeCell ref="BI55:BJ55"/>
    <mergeCell ref="BN55:BO55"/>
    <mergeCell ref="BI56:BJ56"/>
    <mergeCell ref="BI57:BJ57"/>
    <mergeCell ref="BN57:BO57"/>
    <mergeCell ref="BN56:BO56"/>
    <mergeCell ref="AQ46:AR46"/>
    <mergeCell ref="AS45:AT45"/>
    <mergeCell ref="AQ43:AR43"/>
    <mergeCell ref="AQ44:AR44"/>
    <mergeCell ref="BN44:BO44"/>
    <mergeCell ref="BN43:BO43"/>
    <mergeCell ref="BN45:BO45"/>
    <mergeCell ref="BC49:BD49"/>
    <mergeCell ref="AQ48:AR48"/>
    <mergeCell ref="AQ49:AR49"/>
    <mergeCell ref="AW56:AX56"/>
    <mergeCell ref="AQ56:AR56"/>
    <mergeCell ref="AW44:AX44"/>
    <mergeCell ref="AW47:AX47"/>
    <mergeCell ref="AW46:AX46"/>
    <mergeCell ref="AQ50:AR50"/>
    <mergeCell ref="AQ51:AR51"/>
    <mergeCell ref="AW50:AX50"/>
    <mergeCell ref="AM40:AN40"/>
    <mergeCell ref="AM37:AN37"/>
    <mergeCell ref="AK38:AL38"/>
    <mergeCell ref="AG37:AH37"/>
    <mergeCell ref="AG40:AH40"/>
    <mergeCell ref="S41:T41"/>
    <mergeCell ref="AE46:AF46"/>
    <mergeCell ref="AK46:AL46"/>
    <mergeCell ref="AM45:AN45"/>
    <mergeCell ref="AE43:AF43"/>
    <mergeCell ref="AE42:AF42"/>
    <mergeCell ref="AK43:AL43"/>
    <mergeCell ref="AK44:AL44"/>
    <mergeCell ref="AK42:AL42"/>
    <mergeCell ref="AE39:AF39"/>
    <mergeCell ref="AE38:AF38"/>
    <mergeCell ref="AE41:AF41"/>
    <mergeCell ref="U45:V45"/>
    <mergeCell ref="S39:T39"/>
    <mergeCell ref="S38:T38"/>
    <mergeCell ref="S42:T42"/>
    <mergeCell ref="AA40:AB40"/>
    <mergeCell ref="AK39:AL39"/>
    <mergeCell ref="AK41:AL41"/>
    <mergeCell ref="AE56:AF56"/>
    <mergeCell ref="AE54:AF54"/>
    <mergeCell ref="AE55:AF55"/>
    <mergeCell ref="AE53:AF53"/>
    <mergeCell ref="AE51:AF51"/>
    <mergeCell ref="AW53:AX53"/>
    <mergeCell ref="AK53:AL53"/>
    <mergeCell ref="AQ53:AR53"/>
    <mergeCell ref="AW52:AX52"/>
    <mergeCell ref="AW51:AX51"/>
    <mergeCell ref="AK54:AL54"/>
    <mergeCell ref="AQ54:AR54"/>
    <mergeCell ref="AW54:AX54"/>
    <mergeCell ref="AQ52:AR52"/>
    <mergeCell ref="AK50:AL50"/>
    <mergeCell ref="AE47:AF47"/>
    <mergeCell ref="AG45:AH45"/>
    <mergeCell ref="AK49:AL49"/>
    <mergeCell ref="BN35:BO35"/>
    <mergeCell ref="BN36:BO36"/>
    <mergeCell ref="BN53:BO53"/>
    <mergeCell ref="BN39:BO39"/>
    <mergeCell ref="BI50:BJ50"/>
    <mergeCell ref="BI49:BJ49"/>
    <mergeCell ref="BI53:BJ53"/>
    <mergeCell ref="BI52:BJ52"/>
    <mergeCell ref="BK37:BL37"/>
    <mergeCell ref="BC42:BD42"/>
    <mergeCell ref="AE52:AF52"/>
    <mergeCell ref="AK51:AL51"/>
    <mergeCell ref="AK52:AL52"/>
    <mergeCell ref="AE44:AF44"/>
    <mergeCell ref="BC44:BD44"/>
    <mergeCell ref="BC43:BD43"/>
    <mergeCell ref="BC47:BD47"/>
    <mergeCell ref="BE45:BF45"/>
    <mergeCell ref="AE50:AF50"/>
    <mergeCell ref="AW42:AX42"/>
    <mergeCell ref="BI54:BJ54"/>
    <mergeCell ref="BI43:BJ43"/>
    <mergeCell ref="BI42:BJ42"/>
    <mergeCell ref="BK45:BL45"/>
    <mergeCell ref="BI41:BJ41"/>
    <mergeCell ref="BI38:BJ38"/>
    <mergeCell ref="BI39:BJ39"/>
    <mergeCell ref="BK40:BL40"/>
    <mergeCell ref="BN41:BO41"/>
    <mergeCell ref="BN42:BO42"/>
    <mergeCell ref="BN40:BO40"/>
    <mergeCell ref="BN54:BO54"/>
    <mergeCell ref="BN52:BO52"/>
    <mergeCell ref="BI44:BJ44"/>
    <mergeCell ref="BI51:BJ51"/>
    <mergeCell ref="AE49:AF49"/>
    <mergeCell ref="AQ41:AR41"/>
    <mergeCell ref="AS40:AT40"/>
    <mergeCell ref="AW49:AX49"/>
    <mergeCell ref="AW48:AX48"/>
    <mergeCell ref="AQ42:AR42"/>
    <mergeCell ref="AG58:AH58"/>
    <mergeCell ref="AE57:AF57"/>
    <mergeCell ref="G2:G3"/>
    <mergeCell ref="S53:T53"/>
    <mergeCell ref="S52:T52"/>
    <mergeCell ref="Y46:Z46"/>
    <mergeCell ref="S55:T55"/>
    <mergeCell ref="S56:T56"/>
    <mergeCell ref="S43:T43"/>
    <mergeCell ref="S46:T46"/>
    <mergeCell ref="S44:T44"/>
    <mergeCell ref="U58:V58"/>
    <mergeCell ref="S57:T57"/>
    <mergeCell ref="Y57:Z57"/>
    <mergeCell ref="AA58:AB58"/>
    <mergeCell ref="S54:T54"/>
    <mergeCell ref="S47:T47"/>
    <mergeCell ref="S48:T48"/>
    <mergeCell ref="D21:E21"/>
    <mergeCell ref="D22:E22"/>
    <mergeCell ref="O58:P58"/>
    <mergeCell ref="O40:P40"/>
    <mergeCell ref="M36:N36"/>
    <mergeCell ref="M35:N35"/>
    <mergeCell ref="M34:N34"/>
    <mergeCell ref="O37:P37"/>
    <mergeCell ref="M53:N53"/>
    <mergeCell ref="M52:N52"/>
    <mergeCell ref="M51:N51"/>
    <mergeCell ref="M55:N55"/>
    <mergeCell ref="M54:N54"/>
    <mergeCell ref="M48:N48"/>
    <mergeCell ref="M46:N46"/>
    <mergeCell ref="M47:N47"/>
    <mergeCell ref="O71:P71"/>
    <mergeCell ref="I71:J71"/>
    <mergeCell ref="U71:V71"/>
    <mergeCell ref="G51:H51"/>
    <mergeCell ref="G52:H52"/>
    <mergeCell ref="S51:T51"/>
    <mergeCell ref="M57:N57"/>
    <mergeCell ref="M56:N56"/>
    <mergeCell ref="S49:T49"/>
    <mergeCell ref="S50:T50"/>
    <mergeCell ref="M49:N49"/>
    <mergeCell ref="M50:N50"/>
    <mergeCell ref="M1:P1"/>
    <mergeCell ref="M2:M3"/>
    <mergeCell ref="M42:N42"/>
    <mergeCell ref="M38:N38"/>
    <mergeCell ref="M39:N39"/>
    <mergeCell ref="M32:N32"/>
    <mergeCell ref="M33:N33"/>
    <mergeCell ref="O45:P45"/>
    <mergeCell ref="M41:N41"/>
    <mergeCell ref="M44:N44"/>
    <mergeCell ref="M43:N43"/>
    <mergeCell ref="Y41:Z41"/>
    <mergeCell ref="Y38:Z38"/>
    <mergeCell ref="Y42:Z42"/>
    <mergeCell ref="S1:V1"/>
    <mergeCell ref="S2:S3"/>
    <mergeCell ref="S32:T32"/>
    <mergeCell ref="U37:V37"/>
    <mergeCell ref="S35:T35"/>
    <mergeCell ref="U40:V40"/>
    <mergeCell ref="AQ32:AR32"/>
    <mergeCell ref="AK36:AL36"/>
    <mergeCell ref="AK33:AL33"/>
    <mergeCell ref="AK34:AL34"/>
    <mergeCell ref="AK35:AL35"/>
    <mergeCell ref="AQ33:AR33"/>
    <mergeCell ref="AA71:AB71"/>
    <mergeCell ref="Y50:Z50"/>
    <mergeCell ref="Y51:Z51"/>
    <mergeCell ref="Y35:Z35"/>
    <mergeCell ref="Y32:Z32"/>
    <mergeCell ref="Y34:Z34"/>
    <mergeCell ref="Y33:Z33"/>
    <mergeCell ref="Y47:Z47"/>
    <mergeCell ref="Y39:Z39"/>
    <mergeCell ref="AA45:AB45"/>
    <mergeCell ref="Y49:Z49"/>
    <mergeCell ref="Y55:Z55"/>
    <mergeCell ref="Y54:Z54"/>
    <mergeCell ref="Y53:Z53"/>
    <mergeCell ref="Y52:Z52"/>
    <mergeCell ref="Y44:Z44"/>
    <mergeCell ref="Y43:Z43"/>
    <mergeCell ref="AA37:AB37"/>
    <mergeCell ref="AE32:AF32"/>
    <mergeCell ref="AE33:AF33"/>
    <mergeCell ref="S34:T34"/>
    <mergeCell ref="S33:T33"/>
    <mergeCell ref="AE35:AF35"/>
    <mergeCell ref="AE36:AF36"/>
    <mergeCell ref="AE34:AF34"/>
    <mergeCell ref="S36:T36"/>
    <mergeCell ref="AK32:AL32"/>
    <mergeCell ref="Y36:Z36"/>
    <mergeCell ref="AS37:AT37"/>
    <mergeCell ref="AW39:AX39"/>
    <mergeCell ref="AW38:AX38"/>
    <mergeCell ref="AW36:AX36"/>
    <mergeCell ref="AQ35:AR35"/>
    <mergeCell ref="AQ36:AR36"/>
    <mergeCell ref="AQ39:AR39"/>
    <mergeCell ref="AQ38:AR38"/>
    <mergeCell ref="BI35:BJ35"/>
    <mergeCell ref="AW35:AX35"/>
    <mergeCell ref="BE37:BF37"/>
    <mergeCell ref="AY37:AZ37"/>
    <mergeCell ref="AY71:AZ71"/>
    <mergeCell ref="AM71:AN71"/>
    <mergeCell ref="AG71:AH71"/>
    <mergeCell ref="AS71:AT71"/>
    <mergeCell ref="BK71:BL71"/>
    <mergeCell ref="BE71:BF71"/>
    <mergeCell ref="BC34:BD34"/>
    <mergeCell ref="AQ34:AR34"/>
    <mergeCell ref="BC35:BD35"/>
    <mergeCell ref="BC38:BD38"/>
    <mergeCell ref="BC39:BD39"/>
    <mergeCell ref="BC50:BD50"/>
    <mergeCell ref="BC54:BD54"/>
    <mergeCell ref="BC53:BD53"/>
    <mergeCell ref="BC52:BD52"/>
    <mergeCell ref="BI48:BJ48"/>
    <mergeCell ref="BC51:BD51"/>
    <mergeCell ref="AW43:AX43"/>
    <mergeCell ref="AY45:AZ45"/>
    <mergeCell ref="AY40:AZ40"/>
    <mergeCell ref="AW41:AX41"/>
    <mergeCell ref="AK48:AL48"/>
    <mergeCell ref="AQ47:AR47"/>
    <mergeCell ref="AK47:AL47"/>
    <mergeCell ref="BN71:BO71"/>
    <mergeCell ref="BP32:BP36"/>
    <mergeCell ref="BP46:BP57"/>
    <mergeCell ref="BP41:BP44"/>
    <mergeCell ref="BN77:BP77"/>
    <mergeCell ref="BN78:BP78"/>
    <mergeCell ref="BN72:BP72"/>
    <mergeCell ref="BP59:BP70"/>
    <mergeCell ref="BN73:BP73"/>
    <mergeCell ref="BN74:BP74"/>
    <mergeCell ref="BN75:BP75"/>
    <mergeCell ref="BN76:BP76"/>
    <mergeCell ref="BN33:BO33"/>
    <mergeCell ref="BN34:BO34"/>
    <mergeCell ref="BN32:BO32"/>
    <mergeCell ref="BP38:BP39"/>
    <mergeCell ref="BN51:BO51"/>
    <mergeCell ref="BN49:BO49"/>
    <mergeCell ref="BN50:BO50"/>
    <mergeCell ref="BN37:BO37"/>
    <mergeCell ref="BN38:BO38"/>
    <mergeCell ref="BN46:BO46"/>
    <mergeCell ref="BN48:BO48"/>
    <mergeCell ref="BN47:BO47"/>
    <mergeCell ref="BI33:BJ33"/>
    <mergeCell ref="BI32:BJ32"/>
    <mergeCell ref="BC32:BD32"/>
    <mergeCell ref="BC33:BD33"/>
    <mergeCell ref="AW32:AX32"/>
    <mergeCell ref="AW33:AX33"/>
    <mergeCell ref="BI36:BJ36"/>
    <mergeCell ref="BC36:BD36"/>
    <mergeCell ref="BI34:BJ34"/>
    <mergeCell ref="AW34:AX34"/>
    <mergeCell ref="BI1:BL1"/>
    <mergeCell ref="BC1:BF1"/>
    <mergeCell ref="AE1:AH1"/>
    <mergeCell ref="Y1:AB1"/>
    <mergeCell ref="BN1:BP1"/>
    <mergeCell ref="BI2:BI3"/>
    <mergeCell ref="AW1:AZ1"/>
    <mergeCell ref="AK1:AN1"/>
    <mergeCell ref="AK2:AK3"/>
    <mergeCell ref="AQ2:AQ3"/>
    <mergeCell ref="AQ1:AT1"/>
    <mergeCell ref="AW2:AW3"/>
    <mergeCell ref="BC2:BC3"/>
    <mergeCell ref="AE2:AE3"/>
    <mergeCell ref="Y2:Y3"/>
  </mergeCells>
  <printOptions horizontalCentered="1"/>
  <pageMargins left="0.1" right="0.1" top="0.5" bottom="0.6" header="0" footer="0"/>
  <pageSetup scale="51" orientation="landscape" cellComments="atEnd"/>
  <headerFooter>
    <oddHeader>&amp;LCollege of Engineering Office of Research Administration&amp;CBudget Spreadsheet&amp;RDate:  &amp;D Time: &amp;T</oddHeader>
    <oddFooter>&amp;Lversion 2 (Nov. 2018)&amp;CMTDC&amp;RPage 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Sheet2!$A$2:$A$3</xm:f>
          </x14:formula1>
          <xm:sqref>D4:D18</xm:sqref>
        </x14:dataValidation>
        <x14:dataValidation type="list" allowBlank="1" xr:uid="{00000000-0002-0000-0000-000001000000}">
          <x14:formula1>
            <xm:f>Sheet2!$B$2:$B$5</xm:f>
          </x14:formula1>
          <xm:sqref>E4:E18</xm:sqref>
        </x14:dataValidation>
        <x14:dataValidation type="list" allowBlank="1" xr:uid="{00000000-0002-0000-0000-000002000000}">
          <x14:formula1>
            <xm:f>Sheet2!$C$2:$C$5</xm:f>
          </x14:formula1>
          <xm:sqref>F4:F18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70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4.5" defaultRowHeight="15" customHeight="1" x14ac:dyDescent="0.15"/>
  <cols>
    <col min="1" max="1" width="3.5" customWidth="1"/>
    <col min="2" max="2" width="22.5" customWidth="1"/>
    <col min="3" max="3" width="5.5" customWidth="1"/>
    <col min="4" max="5" width="8.83203125" customWidth="1"/>
    <col min="6" max="6" width="7.6640625" customWidth="1"/>
    <col min="7" max="7" width="9.33203125" customWidth="1"/>
    <col min="8" max="8" width="8.1640625" customWidth="1"/>
    <col min="9" max="9" width="8.6640625" customWidth="1"/>
    <col min="10" max="10" width="10.83203125" customWidth="1"/>
    <col min="11" max="11" width="1.5" customWidth="1"/>
    <col min="12" max="12" width="7.1640625" customWidth="1"/>
    <col min="13" max="13" width="9.5" customWidth="1"/>
    <col min="14" max="14" width="8.1640625" customWidth="1"/>
    <col min="15" max="15" width="8.6640625" customWidth="1"/>
    <col min="16" max="16" width="10.83203125" customWidth="1"/>
    <col min="17" max="17" width="1.5" customWidth="1"/>
    <col min="18" max="18" width="7.1640625" customWidth="1"/>
    <col min="19" max="19" width="9.6640625" customWidth="1"/>
    <col min="20" max="20" width="8.1640625" customWidth="1"/>
    <col min="21" max="21" width="8.6640625" customWidth="1"/>
    <col min="22" max="22" width="10.83203125" customWidth="1"/>
    <col min="23" max="23" width="1.5" customWidth="1"/>
    <col min="24" max="24" width="7.5" hidden="1" customWidth="1"/>
    <col min="25" max="25" width="9.5" hidden="1" customWidth="1"/>
    <col min="26" max="26" width="8.1640625" hidden="1" customWidth="1"/>
    <col min="27" max="27" width="8.6640625" hidden="1" customWidth="1"/>
    <col min="28" max="28" width="10.83203125" hidden="1" customWidth="1"/>
    <col min="29" max="29" width="1.5" hidden="1" customWidth="1"/>
    <col min="30" max="30" width="7" hidden="1" customWidth="1"/>
    <col min="31" max="31" width="9.33203125" hidden="1" customWidth="1"/>
    <col min="32" max="33" width="8.6640625" hidden="1" customWidth="1"/>
    <col min="34" max="34" width="10.83203125" hidden="1" customWidth="1"/>
    <col min="35" max="35" width="1.5" hidden="1" customWidth="1"/>
    <col min="36" max="36" width="7" hidden="1" customWidth="1"/>
    <col min="37" max="37" width="8.6640625" hidden="1" customWidth="1"/>
    <col min="38" max="38" width="9" hidden="1" customWidth="1"/>
    <col min="39" max="39" width="8.6640625" hidden="1" customWidth="1"/>
    <col min="40" max="40" width="10.83203125" hidden="1" customWidth="1"/>
    <col min="41" max="41" width="1.5" hidden="1" customWidth="1"/>
    <col min="42" max="42" width="7.6640625" hidden="1" customWidth="1"/>
    <col min="43" max="43" width="9.6640625" hidden="1" customWidth="1"/>
    <col min="44" max="44" width="8.1640625" hidden="1" customWidth="1"/>
    <col min="45" max="45" width="8.6640625" hidden="1" customWidth="1"/>
    <col min="46" max="46" width="10.83203125" hidden="1" customWidth="1"/>
    <col min="47" max="47" width="1.5" hidden="1" customWidth="1"/>
    <col min="48" max="48" width="7.5" hidden="1" customWidth="1"/>
    <col min="49" max="49" width="9.5" hidden="1" customWidth="1"/>
    <col min="50" max="50" width="8.1640625" hidden="1" customWidth="1"/>
    <col min="51" max="51" width="8.6640625" hidden="1" customWidth="1"/>
    <col min="52" max="52" width="10.83203125" hidden="1" customWidth="1"/>
    <col min="53" max="53" width="1.5" hidden="1" customWidth="1"/>
    <col min="54" max="54" width="7.1640625" hidden="1" customWidth="1"/>
    <col min="55" max="55" width="9.6640625" hidden="1" customWidth="1"/>
    <col min="56" max="56" width="8.1640625" hidden="1" customWidth="1"/>
    <col min="57" max="57" width="8.6640625" hidden="1" customWidth="1"/>
    <col min="58" max="58" width="10.83203125" hidden="1" customWidth="1"/>
    <col min="59" max="59" width="1.5" hidden="1" customWidth="1"/>
    <col min="60" max="60" width="7.5" hidden="1" customWidth="1"/>
    <col min="61" max="61" width="9.5" hidden="1" customWidth="1"/>
    <col min="62" max="62" width="8.1640625" hidden="1" customWidth="1"/>
    <col min="63" max="63" width="8.6640625" hidden="1" customWidth="1"/>
    <col min="64" max="64" width="10.83203125" hidden="1" customWidth="1"/>
    <col min="65" max="65" width="1.5" customWidth="1"/>
    <col min="66" max="66" width="10.1640625" customWidth="1"/>
    <col min="67" max="67" width="8.5" customWidth="1"/>
    <col min="68" max="68" width="10.1640625" customWidth="1"/>
  </cols>
  <sheetData>
    <row r="1" spans="1:68" ht="12.75" customHeight="1" x14ac:dyDescent="0.15">
      <c r="A1" s="4"/>
      <c r="B1" s="4"/>
      <c r="C1" s="4"/>
      <c r="D1" s="4"/>
      <c r="E1" s="4"/>
      <c r="F1" s="5"/>
      <c r="G1" s="240" t="s">
        <v>3</v>
      </c>
      <c r="H1" s="241"/>
      <c r="I1" s="241"/>
      <c r="J1" s="242"/>
      <c r="K1" s="6"/>
      <c r="L1" s="7"/>
      <c r="M1" s="240" t="s">
        <v>4</v>
      </c>
      <c r="N1" s="241"/>
      <c r="O1" s="241"/>
      <c r="P1" s="242"/>
      <c r="Q1" s="6"/>
      <c r="R1" s="7"/>
      <c r="S1" s="240" t="s">
        <v>5</v>
      </c>
      <c r="T1" s="241"/>
      <c r="U1" s="241"/>
      <c r="V1" s="242"/>
      <c r="W1" s="6"/>
      <c r="X1" s="7"/>
      <c r="Y1" s="240" t="s">
        <v>6</v>
      </c>
      <c r="Z1" s="241"/>
      <c r="AA1" s="241"/>
      <c r="AB1" s="242"/>
      <c r="AC1" s="6"/>
      <c r="AD1" s="7"/>
      <c r="AE1" s="240" t="s">
        <v>7</v>
      </c>
      <c r="AF1" s="241"/>
      <c r="AG1" s="241"/>
      <c r="AH1" s="242"/>
      <c r="AI1" s="6"/>
      <c r="AJ1" s="7"/>
      <c r="AK1" s="240" t="s">
        <v>8</v>
      </c>
      <c r="AL1" s="241"/>
      <c r="AM1" s="241"/>
      <c r="AN1" s="242"/>
      <c r="AO1" s="6"/>
      <c r="AP1" s="7"/>
      <c r="AQ1" s="240" t="s">
        <v>9</v>
      </c>
      <c r="AR1" s="241"/>
      <c r="AS1" s="241"/>
      <c r="AT1" s="242"/>
      <c r="AU1" s="6"/>
      <c r="AV1" s="7"/>
      <c r="AW1" s="240" t="s">
        <v>10</v>
      </c>
      <c r="AX1" s="241"/>
      <c r="AY1" s="241"/>
      <c r="AZ1" s="242"/>
      <c r="BA1" s="6"/>
      <c r="BB1" s="7"/>
      <c r="BC1" s="240" t="s">
        <v>11</v>
      </c>
      <c r="BD1" s="241"/>
      <c r="BE1" s="241"/>
      <c r="BF1" s="242"/>
      <c r="BG1" s="6"/>
      <c r="BH1" s="7"/>
      <c r="BI1" s="240" t="s">
        <v>12</v>
      </c>
      <c r="BJ1" s="241"/>
      <c r="BK1" s="241"/>
      <c r="BL1" s="242"/>
      <c r="BM1" s="8"/>
      <c r="BN1" s="240" t="s">
        <v>13</v>
      </c>
      <c r="BO1" s="241"/>
      <c r="BP1" s="242"/>
    </row>
    <row r="2" spans="1:68" ht="14.25" customHeight="1" x14ac:dyDescent="0.15">
      <c r="A2" s="291" t="s">
        <v>14</v>
      </c>
      <c r="B2" s="244"/>
      <c r="C2" s="292" t="s">
        <v>15</v>
      </c>
      <c r="D2" s="293" t="str">
        <f>HYPERLINK("https://research.ncsu.edu/sparcs/budgeting-guidelines/budgeting-fringe/","Fringe Rates")</f>
        <v>Fringe Rates</v>
      </c>
      <c r="E2" s="9"/>
      <c r="F2" s="294" t="s">
        <v>16</v>
      </c>
      <c r="G2" s="243" t="s">
        <v>17</v>
      </c>
      <c r="H2" s="10" t="s">
        <v>18</v>
      </c>
      <c r="I2" s="11" t="s">
        <v>19</v>
      </c>
      <c r="J2" s="11" t="s">
        <v>20</v>
      </c>
      <c r="K2" s="12"/>
      <c r="L2" s="9"/>
      <c r="M2" s="243" t="s">
        <v>17</v>
      </c>
      <c r="N2" s="10" t="s">
        <v>18</v>
      </c>
      <c r="O2" s="11" t="s">
        <v>19</v>
      </c>
      <c r="P2" s="11" t="s">
        <v>20</v>
      </c>
      <c r="Q2" s="12"/>
      <c r="R2" s="9"/>
      <c r="S2" s="243" t="s">
        <v>17</v>
      </c>
      <c r="T2" s="10" t="s">
        <v>18</v>
      </c>
      <c r="U2" s="11" t="s">
        <v>19</v>
      </c>
      <c r="V2" s="11" t="s">
        <v>20</v>
      </c>
      <c r="W2" s="12"/>
      <c r="X2" s="9"/>
      <c r="Y2" s="243" t="s">
        <v>17</v>
      </c>
      <c r="Z2" s="10" t="s">
        <v>18</v>
      </c>
      <c r="AA2" s="11" t="s">
        <v>19</v>
      </c>
      <c r="AB2" s="11" t="s">
        <v>20</v>
      </c>
      <c r="AC2" s="12"/>
      <c r="AD2" s="9"/>
      <c r="AE2" s="243" t="s">
        <v>17</v>
      </c>
      <c r="AF2" s="10" t="s">
        <v>18</v>
      </c>
      <c r="AG2" s="11" t="s">
        <v>19</v>
      </c>
      <c r="AH2" s="11" t="s">
        <v>20</v>
      </c>
      <c r="AI2" s="12"/>
      <c r="AJ2" s="9"/>
      <c r="AK2" s="243" t="s">
        <v>17</v>
      </c>
      <c r="AL2" s="10" t="s">
        <v>18</v>
      </c>
      <c r="AM2" s="11" t="s">
        <v>19</v>
      </c>
      <c r="AN2" s="11" t="s">
        <v>20</v>
      </c>
      <c r="AO2" s="12"/>
      <c r="AP2" s="9"/>
      <c r="AQ2" s="243" t="s">
        <v>17</v>
      </c>
      <c r="AR2" s="10" t="s">
        <v>18</v>
      </c>
      <c r="AS2" s="11" t="s">
        <v>19</v>
      </c>
      <c r="AT2" s="11" t="s">
        <v>20</v>
      </c>
      <c r="AU2" s="12"/>
      <c r="AV2" s="9"/>
      <c r="AW2" s="243" t="s">
        <v>17</v>
      </c>
      <c r="AX2" s="10" t="s">
        <v>18</v>
      </c>
      <c r="AY2" s="11" t="s">
        <v>19</v>
      </c>
      <c r="AZ2" s="11" t="s">
        <v>20</v>
      </c>
      <c r="BA2" s="12"/>
      <c r="BB2" s="9"/>
      <c r="BC2" s="243" t="s">
        <v>17</v>
      </c>
      <c r="BD2" s="10" t="s">
        <v>18</v>
      </c>
      <c r="BE2" s="11" t="s">
        <v>19</v>
      </c>
      <c r="BF2" s="11" t="s">
        <v>20</v>
      </c>
      <c r="BG2" s="12"/>
      <c r="BH2" s="9"/>
      <c r="BI2" s="243" t="s">
        <v>17</v>
      </c>
      <c r="BJ2" s="10" t="s">
        <v>18</v>
      </c>
      <c r="BK2" s="11" t="s">
        <v>19</v>
      </c>
      <c r="BL2" s="11" t="s">
        <v>20</v>
      </c>
      <c r="BM2" s="12"/>
      <c r="BN2" s="10" t="s">
        <v>18</v>
      </c>
      <c r="BO2" s="11" t="s">
        <v>19</v>
      </c>
      <c r="BP2" s="13" t="s">
        <v>21</v>
      </c>
    </row>
    <row r="3" spans="1:68" ht="18.75" customHeight="1" x14ac:dyDescent="0.15">
      <c r="A3" s="291" t="s">
        <v>22</v>
      </c>
      <c r="B3" s="244"/>
      <c r="C3" s="244"/>
      <c r="D3" s="244"/>
      <c r="E3" s="14" t="s">
        <v>1</v>
      </c>
      <c r="F3" s="244"/>
      <c r="G3" s="244"/>
      <c r="H3" s="15" t="s">
        <v>23</v>
      </c>
      <c r="I3" s="15" t="s">
        <v>21</v>
      </c>
      <c r="J3" s="15" t="s">
        <v>21</v>
      </c>
      <c r="K3" s="12"/>
      <c r="L3" s="14" t="s">
        <v>1</v>
      </c>
      <c r="M3" s="244"/>
      <c r="N3" s="15" t="s">
        <v>23</v>
      </c>
      <c r="O3" s="15" t="s">
        <v>21</v>
      </c>
      <c r="P3" s="15" t="s">
        <v>21</v>
      </c>
      <c r="Q3" s="12"/>
      <c r="R3" s="14" t="s">
        <v>1</v>
      </c>
      <c r="S3" s="244"/>
      <c r="T3" s="15" t="s">
        <v>23</v>
      </c>
      <c r="U3" s="15" t="s">
        <v>21</v>
      </c>
      <c r="V3" s="15" t="s">
        <v>21</v>
      </c>
      <c r="W3" s="12"/>
      <c r="X3" s="14" t="s">
        <v>1</v>
      </c>
      <c r="Y3" s="244"/>
      <c r="Z3" s="15" t="s">
        <v>23</v>
      </c>
      <c r="AA3" s="15" t="s">
        <v>21</v>
      </c>
      <c r="AB3" s="15" t="s">
        <v>21</v>
      </c>
      <c r="AC3" s="12"/>
      <c r="AD3" s="14" t="s">
        <v>1</v>
      </c>
      <c r="AE3" s="244"/>
      <c r="AF3" s="15" t="s">
        <v>23</v>
      </c>
      <c r="AG3" s="15" t="s">
        <v>21</v>
      </c>
      <c r="AH3" s="15" t="s">
        <v>21</v>
      </c>
      <c r="AI3" s="12"/>
      <c r="AJ3" s="14" t="s">
        <v>1</v>
      </c>
      <c r="AK3" s="244"/>
      <c r="AL3" s="15" t="s">
        <v>23</v>
      </c>
      <c r="AM3" s="15" t="s">
        <v>21</v>
      </c>
      <c r="AN3" s="15" t="s">
        <v>21</v>
      </c>
      <c r="AO3" s="12"/>
      <c r="AP3" s="14" t="s">
        <v>1</v>
      </c>
      <c r="AQ3" s="244"/>
      <c r="AR3" s="15" t="s">
        <v>23</v>
      </c>
      <c r="AS3" s="15" t="s">
        <v>21</v>
      </c>
      <c r="AT3" s="15" t="s">
        <v>21</v>
      </c>
      <c r="AU3" s="12"/>
      <c r="AV3" s="14" t="s">
        <v>1</v>
      </c>
      <c r="AW3" s="244"/>
      <c r="AX3" s="15" t="s">
        <v>23</v>
      </c>
      <c r="AY3" s="15" t="s">
        <v>21</v>
      </c>
      <c r="AZ3" s="15" t="s">
        <v>21</v>
      </c>
      <c r="BA3" s="12"/>
      <c r="BB3" s="14" t="s">
        <v>1</v>
      </c>
      <c r="BC3" s="244"/>
      <c r="BD3" s="15" t="s">
        <v>23</v>
      </c>
      <c r="BE3" s="15" t="s">
        <v>21</v>
      </c>
      <c r="BF3" s="15" t="s">
        <v>21</v>
      </c>
      <c r="BG3" s="12"/>
      <c r="BH3" s="14" t="s">
        <v>1</v>
      </c>
      <c r="BI3" s="244"/>
      <c r="BJ3" s="15" t="s">
        <v>23</v>
      </c>
      <c r="BK3" s="15" t="s">
        <v>21</v>
      </c>
      <c r="BL3" s="15" t="s">
        <v>21</v>
      </c>
      <c r="BM3" s="12"/>
      <c r="BN3" s="16"/>
      <c r="BO3" s="15" t="s">
        <v>21</v>
      </c>
      <c r="BP3" s="17" t="s">
        <v>18</v>
      </c>
    </row>
    <row r="4" spans="1:68" ht="12.75" customHeight="1" x14ac:dyDescent="0.15">
      <c r="A4" s="18"/>
      <c r="B4" s="19" t="s">
        <v>24</v>
      </c>
      <c r="C4" s="20">
        <v>1.03</v>
      </c>
      <c r="D4" s="22">
        <v>0.26910000000000001</v>
      </c>
      <c r="E4" s="23">
        <v>6104</v>
      </c>
      <c r="F4" s="24">
        <v>12</v>
      </c>
      <c r="G4" s="26">
        <v>0</v>
      </c>
      <c r="H4" s="28">
        <v>0</v>
      </c>
      <c r="I4" s="30">
        <f t="shared" ref="I4:I5" si="0">SUM((H4*D4)+(G4/F4)*(E4))</f>
        <v>0</v>
      </c>
      <c r="J4" s="30">
        <f t="shared" ref="J4:J18" si="1">SUM(H4:I4)</f>
        <v>0</v>
      </c>
      <c r="K4" s="12"/>
      <c r="L4" s="31">
        <f t="shared" ref="L4:L18" si="2">SUM(E4*C4)</f>
        <v>6287.12</v>
      </c>
      <c r="M4" s="32">
        <f t="shared" ref="M4:M18" si="3">SUM(G4)</f>
        <v>0</v>
      </c>
      <c r="N4" s="28">
        <f t="shared" ref="N4:N18" si="4">SUM(H4*C4)</f>
        <v>0</v>
      </c>
      <c r="O4" s="30">
        <f t="shared" ref="O4:O18" si="5">SUM((N4*D4)+(L4)*(M4/F4))</f>
        <v>0</v>
      </c>
      <c r="P4" s="30">
        <f t="shared" ref="P4:P18" si="6">SUM(N4:O4)</f>
        <v>0</v>
      </c>
      <c r="Q4" s="12"/>
      <c r="R4" s="31">
        <f t="shared" ref="R4:R18" si="7">SUM(L4*C4)</f>
        <v>6475.7336000000005</v>
      </c>
      <c r="S4" s="32">
        <f t="shared" ref="S4:S18" si="8">SUM(M4)</f>
        <v>0</v>
      </c>
      <c r="T4" s="28">
        <f t="shared" ref="T4:T18" si="9">SUM(N4*C4)</f>
        <v>0</v>
      </c>
      <c r="U4" s="30">
        <f t="shared" ref="U4:U18" si="10">SUM((T4*D4)+(R4)*(S4/F4))</f>
        <v>0</v>
      </c>
      <c r="V4" s="30">
        <f t="shared" ref="V4:V18" si="11">SUM(T4:U4)</f>
        <v>0</v>
      </c>
      <c r="W4" s="12"/>
      <c r="X4" s="23">
        <f t="shared" ref="X4:X18" si="12">R4*C4</f>
        <v>6670.0056080000004</v>
      </c>
      <c r="Y4" s="32">
        <f t="shared" ref="Y4:Y18" si="13">SUM(S4)</f>
        <v>0</v>
      </c>
      <c r="Z4" s="28">
        <f t="shared" ref="Z4:Z18" si="14">SUM(T4*C4)</f>
        <v>0</v>
      </c>
      <c r="AA4" s="30">
        <f t="shared" ref="AA4:AA18" si="15">SUM((Z4*D4)+(X4)*(Y4/F4))</f>
        <v>0</v>
      </c>
      <c r="AB4" s="30">
        <f t="shared" ref="AB4:AB18" si="16">SUM(Z4:AA4)</f>
        <v>0</v>
      </c>
      <c r="AC4" s="12"/>
      <c r="AD4" s="23">
        <f t="shared" ref="AD4:AD18" si="17">X4*C4</f>
        <v>6870.1057762400005</v>
      </c>
      <c r="AE4" s="32">
        <f t="shared" ref="AE4:AE18" si="18">SUM(Y4)</f>
        <v>0</v>
      </c>
      <c r="AF4" s="28">
        <f t="shared" ref="AF4:AF18" si="19">SUM(Z4*C4)</f>
        <v>0</v>
      </c>
      <c r="AG4" s="30">
        <f t="shared" ref="AG4:AG18" si="20">SUM((AF4*D4)+(AD4)*(AE4/F4))</f>
        <v>0</v>
      </c>
      <c r="AH4" s="30">
        <f t="shared" ref="AH4:AH18" si="21">SUM(AF4:AG4)</f>
        <v>0</v>
      </c>
      <c r="AI4" s="12"/>
      <c r="AJ4" s="23">
        <f t="shared" ref="AJ4:AJ18" si="22">AD4*C4</f>
        <v>7076.2089495272003</v>
      </c>
      <c r="AK4" s="32">
        <f t="shared" ref="AK4:AK18" si="23">SUM(AE4)</f>
        <v>0</v>
      </c>
      <c r="AL4" s="28">
        <f t="shared" ref="AL4:AL18" si="24">SUM(AF4*C4)</f>
        <v>0</v>
      </c>
      <c r="AM4" s="30">
        <f t="shared" ref="AM4:AM18" si="25">SUM((AL4*D4)+(AJ4)*(AK4/F4))</f>
        <v>0</v>
      </c>
      <c r="AN4" s="33">
        <f t="shared" ref="AN4:AN18" si="26">SUM(AL4:AM4)</f>
        <v>0</v>
      </c>
      <c r="AO4" s="12"/>
      <c r="AP4" s="23">
        <f t="shared" ref="AP4:AP18" si="27">AJ4*C4</f>
        <v>7288.4952180130167</v>
      </c>
      <c r="AQ4" s="32">
        <f t="shared" ref="AQ4:AQ18" si="28">SUM(AK4)</f>
        <v>0</v>
      </c>
      <c r="AR4" s="28">
        <f t="shared" ref="AR4:AR18" si="29">SUM(AL4*C4)</f>
        <v>0</v>
      </c>
      <c r="AS4" s="30">
        <f t="shared" ref="AS4:AS18" si="30">SUM((AR4*D4)+(AP4)*(AQ4/F4))</f>
        <v>0</v>
      </c>
      <c r="AT4" s="30">
        <f t="shared" ref="AT4:AT18" si="31">SUM(AR4:AS4)</f>
        <v>0</v>
      </c>
      <c r="AU4" s="12"/>
      <c r="AV4" s="23">
        <f t="shared" ref="AV4:AV18" si="32">AP4*C4</f>
        <v>7507.1500745534076</v>
      </c>
      <c r="AW4" s="32">
        <f t="shared" ref="AW4:AW18" si="33">SUM(AQ4)</f>
        <v>0</v>
      </c>
      <c r="AX4" s="28">
        <f t="shared" ref="AX4:AX18" si="34">SUM(AR4*C4)</f>
        <v>0</v>
      </c>
      <c r="AY4" s="30">
        <f t="shared" ref="AY4:AY18" si="35">SUM((AX4*D4)+(AV4)*(AW4/F4))</f>
        <v>0</v>
      </c>
      <c r="AZ4" s="30">
        <f t="shared" ref="AZ4:AZ18" si="36">SUM(AX4:AY4)</f>
        <v>0</v>
      </c>
      <c r="BA4" s="12"/>
      <c r="BB4" s="23">
        <f t="shared" ref="BB4:BB18" si="37">AV4*C4</f>
        <v>7732.3645767900098</v>
      </c>
      <c r="BC4" s="32">
        <f t="shared" ref="BC4:BC18" si="38">SUM(AW4)</f>
        <v>0</v>
      </c>
      <c r="BD4" s="28">
        <f t="shared" ref="BD4:BD18" si="39">SUM(AX4*C4)</f>
        <v>0</v>
      </c>
      <c r="BE4" s="30">
        <f t="shared" ref="BE4:BE18" si="40">SUM((BD4*D4)+(BB4)*(BC4/F4))</f>
        <v>0</v>
      </c>
      <c r="BF4" s="30">
        <f t="shared" ref="BF4:BF18" si="41">SUM(BD4:BE4)</f>
        <v>0</v>
      </c>
      <c r="BG4" s="12"/>
      <c r="BH4" s="23">
        <f t="shared" ref="BH4:BH18" si="42">BB4*C4</f>
        <v>7964.3355140937101</v>
      </c>
      <c r="BI4" s="32">
        <f t="shared" ref="BI4:BI6" si="43">SUM(BC4)</f>
        <v>0</v>
      </c>
      <c r="BJ4" s="28">
        <f t="shared" ref="BJ4:BJ18" si="44">SUM(BD4*C4)</f>
        <v>0</v>
      </c>
      <c r="BK4" s="30">
        <f t="shared" ref="BK4:BK18" si="45">SUM((BJ4*D4)+(BH4)*(BI4/F4))</f>
        <v>0</v>
      </c>
      <c r="BL4" s="30">
        <f t="shared" ref="BL4:BL18" si="46">SUM(BJ4:BK4)</f>
        <v>0</v>
      </c>
      <c r="BM4" s="12"/>
      <c r="BN4" s="28">
        <f t="shared" ref="BN4:BN18" si="47">SUM(H4,N4,T4,Z4,AF4,AL4,AR4,AX4,BD4,BJ4)</f>
        <v>0</v>
      </c>
      <c r="BO4" s="28">
        <f t="shared" ref="BO4:BO18" si="48">SUM(I4,O4,U4,AA4,AG4,AM4,,AS4,AY4,BE4,BK4)</f>
        <v>0</v>
      </c>
      <c r="BP4" s="34">
        <f t="shared" ref="BP4:BP18" si="49">SUM(BN4:BO4)</f>
        <v>0</v>
      </c>
    </row>
    <row r="5" spans="1:68" ht="12.75" customHeight="1" x14ac:dyDescent="0.15">
      <c r="A5" s="18"/>
      <c r="B5" s="35" t="s">
        <v>25</v>
      </c>
      <c r="C5" s="36">
        <v>1.03</v>
      </c>
      <c r="D5" s="22">
        <v>0.26910000000000001</v>
      </c>
      <c r="E5" s="23">
        <v>6104</v>
      </c>
      <c r="F5" s="24">
        <v>12</v>
      </c>
      <c r="G5" s="32">
        <v>0</v>
      </c>
      <c r="H5" s="28">
        <v>0</v>
      </c>
      <c r="I5" s="30">
        <f t="shared" si="0"/>
        <v>0</v>
      </c>
      <c r="J5" s="30">
        <f t="shared" si="1"/>
        <v>0</v>
      </c>
      <c r="K5" s="12"/>
      <c r="L5" s="31">
        <f t="shared" si="2"/>
        <v>6287.12</v>
      </c>
      <c r="M5" s="32">
        <f t="shared" si="3"/>
        <v>0</v>
      </c>
      <c r="N5" s="28">
        <f t="shared" si="4"/>
        <v>0</v>
      </c>
      <c r="O5" s="30">
        <f t="shared" si="5"/>
        <v>0</v>
      </c>
      <c r="P5" s="30">
        <f t="shared" si="6"/>
        <v>0</v>
      </c>
      <c r="Q5" s="12"/>
      <c r="R5" s="31">
        <f t="shared" si="7"/>
        <v>6475.7336000000005</v>
      </c>
      <c r="S5" s="32">
        <f t="shared" si="8"/>
        <v>0</v>
      </c>
      <c r="T5" s="28">
        <f t="shared" si="9"/>
        <v>0</v>
      </c>
      <c r="U5" s="30">
        <f t="shared" si="10"/>
        <v>0</v>
      </c>
      <c r="V5" s="30">
        <f t="shared" si="11"/>
        <v>0</v>
      </c>
      <c r="W5" s="12"/>
      <c r="X5" s="23">
        <f t="shared" si="12"/>
        <v>6670.0056080000004</v>
      </c>
      <c r="Y5" s="32">
        <f t="shared" si="13"/>
        <v>0</v>
      </c>
      <c r="Z5" s="28">
        <f t="shared" si="14"/>
        <v>0</v>
      </c>
      <c r="AA5" s="30">
        <f t="shared" si="15"/>
        <v>0</v>
      </c>
      <c r="AB5" s="30">
        <f t="shared" si="16"/>
        <v>0</v>
      </c>
      <c r="AC5" s="12"/>
      <c r="AD5" s="23">
        <f t="shared" si="17"/>
        <v>6870.1057762400005</v>
      </c>
      <c r="AE5" s="32">
        <f t="shared" si="18"/>
        <v>0</v>
      </c>
      <c r="AF5" s="28">
        <f t="shared" si="19"/>
        <v>0</v>
      </c>
      <c r="AG5" s="30">
        <f t="shared" si="20"/>
        <v>0</v>
      </c>
      <c r="AH5" s="30">
        <f t="shared" si="21"/>
        <v>0</v>
      </c>
      <c r="AI5" s="12"/>
      <c r="AJ5" s="23">
        <f t="shared" si="22"/>
        <v>7076.2089495272003</v>
      </c>
      <c r="AK5" s="32">
        <f t="shared" si="23"/>
        <v>0</v>
      </c>
      <c r="AL5" s="28">
        <f t="shared" si="24"/>
        <v>0</v>
      </c>
      <c r="AM5" s="30">
        <f t="shared" si="25"/>
        <v>0</v>
      </c>
      <c r="AN5" s="33">
        <f t="shared" si="26"/>
        <v>0</v>
      </c>
      <c r="AO5" s="12"/>
      <c r="AP5" s="23">
        <f t="shared" si="27"/>
        <v>7288.4952180130167</v>
      </c>
      <c r="AQ5" s="32">
        <f t="shared" si="28"/>
        <v>0</v>
      </c>
      <c r="AR5" s="28">
        <f t="shared" si="29"/>
        <v>0</v>
      </c>
      <c r="AS5" s="30">
        <f t="shared" si="30"/>
        <v>0</v>
      </c>
      <c r="AT5" s="30">
        <f t="shared" si="31"/>
        <v>0</v>
      </c>
      <c r="AU5" s="12"/>
      <c r="AV5" s="23">
        <f t="shared" si="32"/>
        <v>7507.1500745534076</v>
      </c>
      <c r="AW5" s="32">
        <f t="shared" si="33"/>
        <v>0</v>
      </c>
      <c r="AX5" s="28">
        <f t="shared" si="34"/>
        <v>0</v>
      </c>
      <c r="AY5" s="30">
        <f t="shared" si="35"/>
        <v>0</v>
      </c>
      <c r="AZ5" s="30">
        <f t="shared" si="36"/>
        <v>0</v>
      </c>
      <c r="BA5" s="12"/>
      <c r="BB5" s="23">
        <f t="shared" si="37"/>
        <v>7732.3645767900098</v>
      </c>
      <c r="BC5" s="32">
        <f t="shared" si="38"/>
        <v>0</v>
      </c>
      <c r="BD5" s="28">
        <f t="shared" si="39"/>
        <v>0</v>
      </c>
      <c r="BE5" s="30">
        <f t="shared" si="40"/>
        <v>0</v>
      </c>
      <c r="BF5" s="30">
        <f t="shared" si="41"/>
        <v>0</v>
      </c>
      <c r="BG5" s="12"/>
      <c r="BH5" s="23">
        <f t="shared" si="42"/>
        <v>7964.3355140937101</v>
      </c>
      <c r="BI5" s="32">
        <f t="shared" si="43"/>
        <v>0</v>
      </c>
      <c r="BJ5" s="28">
        <f t="shared" si="44"/>
        <v>0</v>
      </c>
      <c r="BK5" s="30">
        <f t="shared" si="45"/>
        <v>0</v>
      </c>
      <c r="BL5" s="30">
        <f t="shared" si="46"/>
        <v>0</v>
      </c>
      <c r="BM5" s="12"/>
      <c r="BN5" s="28">
        <f t="shared" si="47"/>
        <v>0</v>
      </c>
      <c r="BO5" s="28">
        <f t="shared" si="48"/>
        <v>0</v>
      </c>
      <c r="BP5" s="34">
        <f t="shared" si="49"/>
        <v>0</v>
      </c>
    </row>
    <row r="6" spans="1:68" ht="12.75" customHeight="1" x14ac:dyDescent="0.15">
      <c r="A6" s="18"/>
      <c r="B6" s="35" t="s">
        <v>25</v>
      </c>
      <c r="C6" s="36">
        <v>1.03</v>
      </c>
      <c r="D6" s="22">
        <v>0.26910000000000001</v>
      </c>
      <c r="E6" s="23">
        <v>6104</v>
      </c>
      <c r="F6" s="24">
        <v>12</v>
      </c>
      <c r="G6" s="32">
        <v>0</v>
      </c>
      <c r="H6" s="28">
        <v>0</v>
      </c>
      <c r="I6" s="30">
        <f t="shared" ref="I6:I18" si="50">SUM((H6*D6)+(E6)*(G6/F6))</f>
        <v>0</v>
      </c>
      <c r="J6" s="30">
        <f t="shared" si="1"/>
        <v>0</v>
      </c>
      <c r="K6" s="12"/>
      <c r="L6" s="31">
        <f t="shared" si="2"/>
        <v>6287.12</v>
      </c>
      <c r="M6" s="32">
        <f t="shared" si="3"/>
        <v>0</v>
      </c>
      <c r="N6" s="28">
        <f t="shared" si="4"/>
        <v>0</v>
      </c>
      <c r="O6" s="30">
        <f t="shared" si="5"/>
        <v>0</v>
      </c>
      <c r="P6" s="30">
        <f t="shared" si="6"/>
        <v>0</v>
      </c>
      <c r="Q6" s="12"/>
      <c r="R6" s="31">
        <f t="shared" si="7"/>
        <v>6475.7336000000005</v>
      </c>
      <c r="S6" s="32">
        <f t="shared" si="8"/>
        <v>0</v>
      </c>
      <c r="T6" s="28">
        <f t="shared" si="9"/>
        <v>0</v>
      </c>
      <c r="U6" s="30">
        <f t="shared" si="10"/>
        <v>0</v>
      </c>
      <c r="V6" s="30">
        <f t="shared" si="11"/>
        <v>0</v>
      </c>
      <c r="W6" s="12"/>
      <c r="X6" s="23">
        <f t="shared" si="12"/>
        <v>6670.0056080000004</v>
      </c>
      <c r="Y6" s="32">
        <f t="shared" si="13"/>
        <v>0</v>
      </c>
      <c r="Z6" s="28">
        <f t="shared" si="14"/>
        <v>0</v>
      </c>
      <c r="AA6" s="30">
        <f t="shared" si="15"/>
        <v>0</v>
      </c>
      <c r="AB6" s="30">
        <f t="shared" si="16"/>
        <v>0</v>
      </c>
      <c r="AC6" s="12"/>
      <c r="AD6" s="23">
        <f t="shared" si="17"/>
        <v>6870.1057762400005</v>
      </c>
      <c r="AE6" s="32">
        <f t="shared" si="18"/>
        <v>0</v>
      </c>
      <c r="AF6" s="28">
        <f t="shared" si="19"/>
        <v>0</v>
      </c>
      <c r="AG6" s="30">
        <f t="shared" si="20"/>
        <v>0</v>
      </c>
      <c r="AH6" s="30">
        <f t="shared" si="21"/>
        <v>0</v>
      </c>
      <c r="AI6" s="12"/>
      <c r="AJ6" s="23">
        <f t="shared" si="22"/>
        <v>7076.2089495272003</v>
      </c>
      <c r="AK6" s="32">
        <f t="shared" si="23"/>
        <v>0</v>
      </c>
      <c r="AL6" s="28">
        <f t="shared" si="24"/>
        <v>0</v>
      </c>
      <c r="AM6" s="30">
        <f t="shared" si="25"/>
        <v>0</v>
      </c>
      <c r="AN6" s="33">
        <f t="shared" si="26"/>
        <v>0</v>
      </c>
      <c r="AO6" s="12"/>
      <c r="AP6" s="23">
        <f t="shared" si="27"/>
        <v>7288.4952180130167</v>
      </c>
      <c r="AQ6" s="32">
        <f t="shared" si="28"/>
        <v>0</v>
      </c>
      <c r="AR6" s="28">
        <f t="shared" si="29"/>
        <v>0</v>
      </c>
      <c r="AS6" s="30">
        <f t="shared" si="30"/>
        <v>0</v>
      </c>
      <c r="AT6" s="30">
        <f t="shared" si="31"/>
        <v>0</v>
      </c>
      <c r="AU6" s="12"/>
      <c r="AV6" s="23">
        <f t="shared" si="32"/>
        <v>7507.1500745534076</v>
      </c>
      <c r="AW6" s="32">
        <f t="shared" si="33"/>
        <v>0</v>
      </c>
      <c r="AX6" s="28">
        <f t="shared" si="34"/>
        <v>0</v>
      </c>
      <c r="AY6" s="30">
        <f t="shared" si="35"/>
        <v>0</v>
      </c>
      <c r="AZ6" s="30">
        <f t="shared" si="36"/>
        <v>0</v>
      </c>
      <c r="BA6" s="12"/>
      <c r="BB6" s="23">
        <f t="shared" si="37"/>
        <v>7732.3645767900098</v>
      </c>
      <c r="BC6" s="32">
        <f t="shared" si="38"/>
        <v>0</v>
      </c>
      <c r="BD6" s="28">
        <f t="shared" si="39"/>
        <v>0</v>
      </c>
      <c r="BE6" s="30">
        <f t="shared" si="40"/>
        <v>0</v>
      </c>
      <c r="BF6" s="30">
        <f t="shared" si="41"/>
        <v>0</v>
      </c>
      <c r="BG6" s="12"/>
      <c r="BH6" s="23">
        <f t="shared" si="42"/>
        <v>7964.3355140937101</v>
      </c>
      <c r="BI6" s="32">
        <f t="shared" si="43"/>
        <v>0</v>
      </c>
      <c r="BJ6" s="28">
        <f t="shared" si="44"/>
        <v>0</v>
      </c>
      <c r="BK6" s="30">
        <f t="shared" si="45"/>
        <v>0</v>
      </c>
      <c r="BL6" s="30">
        <f t="shared" si="46"/>
        <v>0</v>
      </c>
      <c r="BM6" s="12"/>
      <c r="BN6" s="28">
        <f t="shared" si="47"/>
        <v>0</v>
      </c>
      <c r="BO6" s="28">
        <f t="shared" si="48"/>
        <v>0</v>
      </c>
      <c r="BP6" s="34">
        <f t="shared" si="49"/>
        <v>0</v>
      </c>
    </row>
    <row r="7" spans="1:68" ht="12.75" customHeight="1" x14ac:dyDescent="0.15">
      <c r="A7" s="18"/>
      <c r="B7" s="35" t="s">
        <v>25</v>
      </c>
      <c r="C7" s="36">
        <v>1.03</v>
      </c>
      <c r="D7" s="22">
        <v>0.26910000000000001</v>
      </c>
      <c r="E7" s="23">
        <v>6104</v>
      </c>
      <c r="F7" s="24">
        <v>12</v>
      </c>
      <c r="G7" s="32">
        <v>0</v>
      </c>
      <c r="H7" s="28">
        <v>0</v>
      </c>
      <c r="I7" s="30">
        <f t="shared" si="50"/>
        <v>0</v>
      </c>
      <c r="J7" s="30">
        <f t="shared" si="1"/>
        <v>0</v>
      </c>
      <c r="K7" s="12"/>
      <c r="L7" s="31">
        <f t="shared" si="2"/>
        <v>6287.12</v>
      </c>
      <c r="M7" s="32">
        <f t="shared" si="3"/>
        <v>0</v>
      </c>
      <c r="N7" s="28">
        <f t="shared" si="4"/>
        <v>0</v>
      </c>
      <c r="O7" s="30">
        <f t="shared" si="5"/>
        <v>0</v>
      </c>
      <c r="P7" s="30">
        <f t="shared" si="6"/>
        <v>0</v>
      </c>
      <c r="Q7" s="12"/>
      <c r="R7" s="31">
        <f t="shared" si="7"/>
        <v>6475.7336000000005</v>
      </c>
      <c r="S7" s="32">
        <f t="shared" si="8"/>
        <v>0</v>
      </c>
      <c r="T7" s="28">
        <f t="shared" si="9"/>
        <v>0</v>
      </c>
      <c r="U7" s="30">
        <f t="shared" si="10"/>
        <v>0</v>
      </c>
      <c r="V7" s="30">
        <f t="shared" si="11"/>
        <v>0</v>
      </c>
      <c r="W7" s="12"/>
      <c r="X7" s="23">
        <f t="shared" si="12"/>
        <v>6670.0056080000004</v>
      </c>
      <c r="Y7" s="32">
        <f t="shared" si="13"/>
        <v>0</v>
      </c>
      <c r="Z7" s="28">
        <f t="shared" si="14"/>
        <v>0</v>
      </c>
      <c r="AA7" s="30">
        <f t="shared" si="15"/>
        <v>0</v>
      </c>
      <c r="AB7" s="30">
        <f t="shared" si="16"/>
        <v>0</v>
      </c>
      <c r="AC7" s="12"/>
      <c r="AD7" s="23">
        <f t="shared" si="17"/>
        <v>6870.1057762400005</v>
      </c>
      <c r="AE7" s="32">
        <f t="shared" si="18"/>
        <v>0</v>
      </c>
      <c r="AF7" s="28">
        <f t="shared" si="19"/>
        <v>0</v>
      </c>
      <c r="AG7" s="30">
        <f t="shared" si="20"/>
        <v>0</v>
      </c>
      <c r="AH7" s="30">
        <f t="shared" si="21"/>
        <v>0</v>
      </c>
      <c r="AI7" s="12"/>
      <c r="AJ7" s="23">
        <f t="shared" si="22"/>
        <v>7076.2089495272003</v>
      </c>
      <c r="AK7" s="32">
        <f t="shared" si="23"/>
        <v>0</v>
      </c>
      <c r="AL7" s="28">
        <f t="shared" si="24"/>
        <v>0</v>
      </c>
      <c r="AM7" s="30">
        <f t="shared" si="25"/>
        <v>0</v>
      </c>
      <c r="AN7" s="33">
        <f t="shared" si="26"/>
        <v>0</v>
      </c>
      <c r="AO7" s="12"/>
      <c r="AP7" s="23">
        <f t="shared" si="27"/>
        <v>7288.4952180130167</v>
      </c>
      <c r="AQ7" s="32">
        <f t="shared" si="28"/>
        <v>0</v>
      </c>
      <c r="AR7" s="28">
        <f t="shared" si="29"/>
        <v>0</v>
      </c>
      <c r="AS7" s="30">
        <f t="shared" si="30"/>
        <v>0</v>
      </c>
      <c r="AT7" s="30">
        <f t="shared" si="31"/>
        <v>0</v>
      </c>
      <c r="AU7" s="12"/>
      <c r="AV7" s="23">
        <f t="shared" si="32"/>
        <v>7507.1500745534076</v>
      </c>
      <c r="AW7" s="32">
        <f t="shared" si="33"/>
        <v>0</v>
      </c>
      <c r="AX7" s="28">
        <f t="shared" si="34"/>
        <v>0</v>
      </c>
      <c r="AY7" s="30">
        <f t="shared" si="35"/>
        <v>0</v>
      </c>
      <c r="AZ7" s="30">
        <f t="shared" si="36"/>
        <v>0</v>
      </c>
      <c r="BA7" s="12"/>
      <c r="BB7" s="23">
        <f t="shared" si="37"/>
        <v>7732.3645767900098</v>
      </c>
      <c r="BC7" s="32">
        <f t="shared" si="38"/>
        <v>0</v>
      </c>
      <c r="BD7" s="28">
        <f t="shared" si="39"/>
        <v>0</v>
      </c>
      <c r="BE7" s="30">
        <f t="shared" si="40"/>
        <v>0</v>
      </c>
      <c r="BF7" s="30">
        <f t="shared" si="41"/>
        <v>0</v>
      </c>
      <c r="BG7" s="12"/>
      <c r="BH7" s="23">
        <f t="shared" si="42"/>
        <v>7964.3355140937101</v>
      </c>
      <c r="BI7" s="38">
        <v>0</v>
      </c>
      <c r="BJ7" s="28">
        <f t="shared" si="44"/>
        <v>0</v>
      </c>
      <c r="BK7" s="30">
        <f t="shared" si="45"/>
        <v>0</v>
      </c>
      <c r="BL7" s="30">
        <f t="shared" si="46"/>
        <v>0</v>
      </c>
      <c r="BM7" s="12"/>
      <c r="BN7" s="28">
        <f t="shared" si="47"/>
        <v>0</v>
      </c>
      <c r="BO7" s="28">
        <f t="shared" si="48"/>
        <v>0</v>
      </c>
      <c r="BP7" s="34">
        <f t="shared" si="49"/>
        <v>0</v>
      </c>
    </row>
    <row r="8" spans="1:68" ht="12.75" customHeight="1" x14ac:dyDescent="0.15">
      <c r="A8" s="18"/>
      <c r="B8" s="19" t="s">
        <v>26</v>
      </c>
      <c r="C8" s="36">
        <v>1.03</v>
      </c>
      <c r="D8" s="22">
        <v>0.26910000000000001</v>
      </c>
      <c r="E8" s="23">
        <v>2250</v>
      </c>
      <c r="F8" s="24">
        <v>12</v>
      </c>
      <c r="G8" s="32">
        <v>0</v>
      </c>
      <c r="H8" s="28">
        <v>0</v>
      </c>
      <c r="I8" s="30">
        <f t="shared" si="50"/>
        <v>0</v>
      </c>
      <c r="J8" s="30">
        <f t="shared" si="1"/>
        <v>0</v>
      </c>
      <c r="K8" s="12"/>
      <c r="L8" s="31">
        <f t="shared" si="2"/>
        <v>2317.5</v>
      </c>
      <c r="M8" s="32">
        <f t="shared" si="3"/>
        <v>0</v>
      </c>
      <c r="N8" s="28">
        <f t="shared" si="4"/>
        <v>0</v>
      </c>
      <c r="O8" s="30">
        <f t="shared" si="5"/>
        <v>0</v>
      </c>
      <c r="P8" s="30">
        <f t="shared" si="6"/>
        <v>0</v>
      </c>
      <c r="Q8" s="12"/>
      <c r="R8" s="31">
        <f t="shared" si="7"/>
        <v>2387.0250000000001</v>
      </c>
      <c r="S8" s="32">
        <f t="shared" si="8"/>
        <v>0</v>
      </c>
      <c r="T8" s="28">
        <f t="shared" si="9"/>
        <v>0</v>
      </c>
      <c r="U8" s="30">
        <f t="shared" si="10"/>
        <v>0</v>
      </c>
      <c r="V8" s="30">
        <f t="shared" si="11"/>
        <v>0</v>
      </c>
      <c r="W8" s="12"/>
      <c r="X8" s="23">
        <f t="shared" si="12"/>
        <v>2458.6357500000004</v>
      </c>
      <c r="Y8" s="32">
        <f t="shared" si="13"/>
        <v>0</v>
      </c>
      <c r="Z8" s="28">
        <f t="shared" si="14"/>
        <v>0</v>
      </c>
      <c r="AA8" s="30">
        <f t="shared" si="15"/>
        <v>0</v>
      </c>
      <c r="AB8" s="30">
        <f t="shared" si="16"/>
        <v>0</v>
      </c>
      <c r="AC8" s="12"/>
      <c r="AD8" s="23">
        <f t="shared" si="17"/>
        <v>2532.3948225000004</v>
      </c>
      <c r="AE8" s="32">
        <f t="shared" si="18"/>
        <v>0</v>
      </c>
      <c r="AF8" s="28">
        <f t="shared" si="19"/>
        <v>0</v>
      </c>
      <c r="AG8" s="30">
        <f t="shared" si="20"/>
        <v>0</v>
      </c>
      <c r="AH8" s="30">
        <f t="shared" si="21"/>
        <v>0</v>
      </c>
      <c r="AI8" s="12"/>
      <c r="AJ8" s="23">
        <f t="shared" si="22"/>
        <v>2608.3666671750007</v>
      </c>
      <c r="AK8" s="32">
        <f t="shared" si="23"/>
        <v>0</v>
      </c>
      <c r="AL8" s="28">
        <f t="shared" si="24"/>
        <v>0</v>
      </c>
      <c r="AM8" s="30">
        <f t="shared" si="25"/>
        <v>0</v>
      </c>
      <c r="AN8" s="33">
        <f t="shared" si="26"/>
        <v>0</v>
      </c>
      <c r="AO8" s="12"/>
      <c r="AP8" s="23">
        <f t="shared" si="27"/>
        <v>2686.6176671902508</v>
      </c>
      <c r="AQ8" s="32">
        <f t="shared" si="28"/>
        <v>0</v>
      </c>
      <c r="AR8" s="28">
        <f t="shared" si="29"/>
        <v>0</v>
      </c>
      <c r="AS8" s="30">
        <f t="shared" si="30"/>
        <v>0</v>
      </c>
      <c r="AT8" s="30">
        <f t="shared" si="31"/>
        <v>0</v>
      </c>
      <c r="AU8" s="12"/>
      <c r="AV8" s="23">
        <f t="shared" si="32"/>
        <v>2767.2161972059585</v>
      </c>
      <c r="AW8" s="32">
        <f t="shared" si="33"/>
        <v>0</v>
      </c>
      <c r="AX8" s="28">
        <f t="shared" si="34"/>
        <v>0</v>
      </c>
      <c r="AY8" s="30">
        <f t="shared" si="35"/>
        <v>0</v>
      </c>
      <c r="AZ8" s="30">
        <f t="shared" si="36"/>
        <v>0</v>
      </c>
      <c r="BA8" s="12"/>
      <c r="BB8" s="23">
        <f t="shared" si="37"/>
        <v>2850.2326831221371</v>
      </c>
      <c r="BC8" s="32">
        <f t="shared" si="38"/>
        <v>0</v>
      </c>
      <c r="BD8" s="28">
        <f t="shared" si="39"/>
        <v>0</v>
      </c>
      <c r="BE8" s="30">
        <f t="shared" si="40"/>
        <v>0</v>
      </c>
      <c r="BF8" s="30">
        <f t="shared" si="41"/>
        <v>0</v>
      </c>
      <c r="BG8" s="12"/>
      <c r="BH8" s="23">
        <f t="shared" si="42"/>
        <v>2935.7396636158014</v>
      </c>
      <c r="BI8" s="32">
        <f t="shared" ref="BI8:BI18" si="51">SUM(BC8)</f>
        <v>0</v>
      </c>
      <c r="BJ8" s="28">
        <f t="shared" si="44"/>
        <v>0</v>
      </c>
      <c r="BK8" s="30">
        <f t="shared" si="45"/>
        <v>0</v>
      </c>
      <c r="BL8" s="30">
        <f t="shared" si="46"/>
        <v>0</v>
      </c>
      <c r="BM8" s="12"/>
      <c r="BN8" s="28">
        <f t="shared" si="47"/>
        <v>0</v>
      </c>
      <c r="BO8" s="28">
        <f t="shared" si="48"/>
        <v>0</v>
      </c>
      <c r="BP8" s="34">
        <f t="shared" si="49"/>
        <v>0</v>
      </c>
    </row>
    <row r="9" spans="1:68" ht="12.75" customHeight="1" x14ac:dyDescent="0.15">
      <c r="A9" s="18"/>
      <c r="B9" s="19" t="s">
        <v>27</v>
      </c>
      <c r="C9" s="36">
        <v>1.03</v>
      </c>
      <c r="D9" s="22">
        <v>0.26910000000000001</v>
      </c>
      <c r="E9" s="23">
        <v>3939</v>
      </c>
      <c r="F9" s="24">
        <v>12</v>
      </c>
      <c r="G9" s="32">
        <v>0</v>
      </c>
      <c r="H9" s="28">
        <v>0</v>
      </c>
      <c r="I9" s="30">
        <f t="shared" si="50"/>
        <v>0</v>
      </c>
      <c r="J9" s="30">
        <f t="shared" si="1"/>
        <v>0</v>
      </c>
      <c r="K9" s="12"/>
      <c r="L9" s="31">
        <f t="shared" si="2"/>
        <v>4057.17</v>
      </c>
      <c r="M9" s="32">
        <f t="shared" si="3"/>
        <v>0</v>
      </c>
      <c r="N9" s="28">
        <f t="shared" si="4"/>
        <v>0</v>
      </c>
      <c r="O9" s="30">
        <f t="shared" si="5"/>
        <v>0</v>
      </c>
      <c r="P9" s="30">
        <f t="shared" si="6"/>
        <v>0</v>
      </c>
      <c r="Q9" s="12"/>
      <c r="R9" s="31">
        <f t="shared" si="7"/>
        <v>4178.8851000000004</v>
      </c>
      <c r="S9" s="32">
        <f t="shared" si="8"/>
        <v>0</v>
      </c>
      <c r="T9" s="28">
        <f t="shared" si="9"/>
        <v>0</v>
      </c>
      <c r="U9" s="30">
        <f t="shared" si="10"/>
        <v>0</v>
      </c>
      <c r="V9" s="30">
        <f t="shared" si="11"/>
        <v>0</v>
      </c>
      <c r="W9" s="12"/>
      <c r="X9" s="23">
        <f t="shared" si="12"/>
        <v>4304.2516530000003</v>
      </c>
      <c r="Y9" s="32">
        <f t="shared" si="13"/>
        <v>0</v>
      </c>
      <c r="Z9" s="28">
        <f t="shared" si="14"/>
        <v>0</v>
      </c>
      <c r="AA9" s="30">
        <f t="shared" si="15"/>
        <v>0</v>
      </c>
      <c r="AB9" s="30">
        <f t="shared" si="16"/>
        <v>0</v>
      </c>
      <c r="AC9" s="12"/>
      <c r="AD9" s="23">
        <f t="shared" si="17"/>
        <v>4433.3792025900002</v>
      </c>
      <c r="AE9" s="32">
        <f t="shared" si="18"/>
        <v>0</v>
      </c>
      <c r="AF9" s="28">
        <f t="shared" si="19"/>
        <v>0</v>
      </c>
      <c r="AG9" s="30">
        <f t="shared" si="20"/>
        <v>0</v>
      </c>
      <c r="AH9" s="30">
        <f t="shared" si="21"/>
        <v>0</v>
      </c>
      <c r="AI9" s="12"/>
      <c r="AJ9" s="23">
        <f t="shared" si="22"/>
        <v>4566.3805786677003</v>
      </c>
      <c r="AK9" s="32">
        <f t="shared" si="23"/>
        <v>0</v>
      </c>
      <c r="AL9" s="28">
        <f t="shared" si="24"/>
        <v>0</v>
      </c>
      <c r="AM9" s="30">
        <f t="shared" si="25"/>
        <v>0</v>
      </c>
      <c r="AN9" s="33">
        <f t="shared" si="26"/>
        <v>0</v>
      </c>
      <c r="AO9" s="12"/>
      <c r="AP9" s="23">
        <f t="shared" si="27"/>
        <v>4703.3719960277313</v>
      </c>
      <c r="AQ9" s="32">
        <f t="shared" si="28"/>
        <v>0</v>
      </c>
      <c r="AR9" s="28">
        <f t="shared" si="29"/>
        <v>0</v>
      </c>
      <c r="AS9" s="30">
        <f t="shared" si="30"/>
        <v>0</v>
      </c>
      <c r="AT9" s="30">
        <f t="shared" si="31"/>
        <v>0</v>
      </c>
      <c r="AU9" s="12"/>
      <c r="AV9" s="23">
        <f t="shared" si="32"/>
        <v>4844.4731559085631</v>
      </c>
      <c r="AW9" s="32">
        <f t="shared" si="33"/>
        <v>0</v>
      </c>
      <c r="AX9" s="28">
        <f t="shared" si="34"/>
        <v>0</v>
      </c>
      <c r="AY9" s="30">
        <f t="shared" si="35"/>
        <v>0</v>
      </c>
      <c r="AZ9" s="30">
        <f t="shared" si="36"/>
        <v>0</v>
      </c>
      <c r="BA9" s="12"/>
      <c r="BB9" s="23">
        <f t="shared" si="37"/>
        <v>4989.8073505858201</v>
      </c>
      <c r="BC9" s="32">
        <f t="shared" si="38"/>
        <v>0</v>
      </c>
      <c r="BD9" s="28">
        <f t="shared" si="39"/>
        <v>0</v>
      </c>
      <c r="BE9" s="30">
        <f t="shared" si="40"/>
        <v>0</v>
      </c>
      <c r="BF9" s="30">
        <f t="shared" si="41"/>
        <v>0</v>
      </c>
      <c r="BG9" s="12"/>
      <c r="BH9" s="23">
        <f t="shared" si="42"/>
        <v>5139.5015711033948</v>
      </c>
      <c r="BI9" s="32">
        <f t="shared" si="51"/>
        <v>0</v>
      </c>
      <c r="BJ9" s="28">
        <f t="shared" si="44"/>
        <v>0</v>
      </c>
      <c r="BK9" s="30">
        <f t="shared" si="45"/>
        <v>0</v>
      </c>
      <c r="BL9" s="30">
        <f t="shared" si="46"/>
        <v>0</v>
      </c>
      <c r="BM9" s="12"/>
      <c r="BN9" s="28">
        <f t="shared" si="47"/>
        <v>0</v>
      </c>
      <c r="BO9" s="28">
        <f t="shared" si="48"/>
        <v>0</v>
      </c>
      <c r="BP9" s="34">
        <f t="shared" si="49"/>
        <v>0</v>
      </c>
    </row>
    <row r="10" spans="1:68" ht="12.75" customHeight="1" x14ac:dyDescent="0.15">
      <c r="A10" s="18"/>
      <c r="B10" s="19" t="s">
        <v>28</v>
      </c>
      <c r="C10" s="36">
        <v>1.03</v>
      </c>
      <c r="D10" s="22">
        <v>0.26910000000000001</v>
      </c>
      <c r="E10" s="23">
        <v>6104</v>
      </c>
      <c r="F10" s="24">
        <v>12</v>
      </c>
      <c r="G10" s="32">
        <v>0</v>
      </c>
      <c r="H10" s="28">
        <v>0</v>
      </c>
      <c r="I10" s="30">
        <f t="shared" si="50"/>
        <v>0</v>
      </c>
      <c r="J10" s="30">
        <f t="shared" si="1"/>
        <v>0</v>
      </c>
      <c r="K10" s="12"/>
      <c r="L10" s="31">
        <f t="shared" si="2"/>
        <v>6287.12</v>
      </c>
      <c r="M10" s="32">
        <f t="shared" si="3"/>
        <v>0</v>
      </c>
      <c r="N10" s="28">
        <f t="shared" si="4"/>
        <v>0</v>
      </c>
      <c r="O10" s="30">
        <f t="shared" si="5"/>
        <v>0</v>
      </c>
      <c r="P10" s="30">
        <f t="shared" si="6"/>
        <v>0</v>
      </c>
      <c r="Q10" s="12"/>
      <c r="R10" s="31">
        <f t="shared" si="7"/>
        <v>6475.7336000000005</v>
      </c>
      <c r="S10" s="32">
        <f t="shared" si="8"/>
        <v>0</v>
      </c>
      <c r="T10" s="28">
        <f t="shared" si="9"/>
        <v>0</v>
      </c>
      <c r="U10" s="30">
        <f t="shared" si="10"/>
        <v>0</v>
      </c>
      <c r="V10" s="30">
        <f t="shared" si="11"/>
        <v>0</v>
      </c>
      <c r="W10" s="12"/>
      <c r="X10" s="23">
        <f t="shared" si="12"/>
        <v>6670.0056080000004</v>
      </c>
      <c r="Y10" s="32">
        <f t="shared" si="13"/>
        <v>0</v>
      </c>
      <c r="Z10" s="28">
        <f t="shared" si="14"/>
        <v>0</v>
      </c>
      <c r="AA10" s="30">
        <f t="shared" si="15"/>
        <v>0</v>
      </c>
      <c r="AB10" s="30">
        <f t="shared" si="16"/>
        <v>0</v>
      </c>
      <c r="AC10" s="12"/>
      <c r="AD10" s="23">
        <f t="shared" si="17"/>
        <v>6870.1057762400005</v>
      </c>
      <c r="AE10" s="32">
        <f t="shared" si="18"/>
        <v>0</v>
      </c>
      <c r="AF10" s="28">
        <f t="shared" si="19"/>
        <v>0</v>
      </c>
      <c r="AG10" s="30">
        <f t="shared" si="20"/>
        <v>0</v>
      </c>
      <c r="AH10" s="30">
        <f t="shared" si="21"/>
        <v>0</v>
      </c>
      <c r="AI10" s="12"/>
      <c r="AJ10" s="23">
        <f t="shared" si="22"/>
        <v>7076.2089495272003</v>
      </c>
      <c r="AK10" s="32">
        <f t="shared" si="23"/>
        <v>0</v>
      </c>
      <c r="AL10" s="28">
        <f t="shared" si="24"/>
        <v>0</v>
      </c>
      <c r="AM10" s="30">
        <f t="shared" si="25"/>
        <v>0</v>
      </c>
      <c r="AN10" s="33">
        <f t="shared" si="26"/>
        <v>0</v>
      </c>
      <c r="AO10" s="12"/>
      <c r="AP10" s="23">
        <f t="shared" si="27"/>
        <v>7288.4952180130167</v>
      </c>
      <c r="AQ10" s="32">
        <f t="shared" si="28"/>
        <v>0</v>
      </c>
      <c r="AR10" s="28">
        <f t="shared" si="29"/>
        <v>0</v>
      </c>
      <c r="AS10" s="30">
        <f t="shared" si="30"/>
        <v>0</v>
      </c>
      <c r="AT10" s="30">
        <f t="shared" si="31"/>
        <v>0</v>
      </c>
      <c r="AU10" s="12"/>
      <c r="AV10" s="23">
        <f t="shared" si="32"/>
        <v>7507.1500745534076</v>
      </c>
      <c r="AW10" s="32">
        <f t="shared" si="33"/>
        <v>0</v>
      </c>
      <c r="AX10" s="28">
        <f t="shared" si="34"/>
        <v>0</v>
      </c>
      <c r="AY10" s="30">
        <f t="shared" si="35"/>
        <v>0</v>
      </c>
      <c r="AZ10" s="30">
        <f t="shared" si="36"/>
        <v>0</v>
      </c>
      <c r="BA10" s="12"/>
      <c r="BB10" s="23">
        <f t="shared" si="37"/>
        <v>7732.3645767900098</v>
      </c>
      <c r="BC10" s="32">
        <f t="shared" si="38"/>
        <v>0</v>
      </c>
      <c r="BD10" s="28">
        <f t="shared" si="39"/>
        <v>0</v>
      </c>
      <c r="BE10" s="30">
        <f t="shared" si="40"/>
        <v>0</v>
      </c>
      <c r="BF10" s="30">
        <f t="shared" si="41"/>
        <v>0</v>
      </c>
      <c r="BG10" s="12"/>
      <c r="BH10" s="23">
        <f t="shared" si="42"/>
        <v>7964.3355140937101</v>
      </c>
      <c r="BI10" s="32">
        <f t="shared" si="51"/>
        <v>0</v>
      </c>
      <c r="BJ10" s="28">
        <f t="shared" si="44"/>
        <v>0</v>
      </c>
      <c r="BK10" s="30">
        <f t="shared" si="45"/>
        <v>0</v>
      </c>
      <c r="BL10" s="30">
        <f t="shared" si="46"/>
        <v>0</v>
      </c>
      <c r="BM10" s="12"/>
      <c r="BN10" s="28">
        <f t="shared" si="47"/>
        <v>0</v>
      </c>
      <c r="BO10" s="28">
        <f t="shared" si="48"/>
        <v>0</v>
      </c>
      <c r="BP10" s="34">
        <f t="shared" si="49"/>
        <v>0</v>
      </c>
    </row>
    <row r="11" spans="1:68" ht="12.75" hidden="1" customHeight="1" x14ac:dyDescent="0.15">
      <c r="A11" s="39"/>
      <c r="B11" s="40"/>
      <c r="C11" s="36">
        <v>1.03</v>
      </c>
      <c r="D11" s="22">
        <v>0.26910000000000001</v>
      </c>
      <c r="E11" s="23">
        <v>6104</v>
      </c>
      <c r="F11" s="24">
        <v>12</v>
      </c>
      <c r="G11" s="32">
        <v>0</v>
      </c>
      <c r="H11" s="28">
        <v>0</v>
      </c>
      <c r="I11" s="30">
        <f t="shared" si="50"/>
        <v>0</v>
      </c>
      <c r="J11" s="30">
        <f t="shared" si="1"/>
        <v>0</v>
      </c>
      <c r="K11" s="12"/>
      <c r="L11" s="31">
        <f t="shared" si="2"/>
        <v>6287.12</v>
      </c>
      <c r="M11" s="32">
        <f t="shared" si="3"/>
        <v>0</v>
      </c>
      <c r="N11" s="28">
        <f t="shared" si="4"/>
        <v>0</v>
      </c>
      <c r="O11" s="30">
        <f t="shared" si="5"/>
        <v>0</v>
      </c>
      <c r="P11" s="30">
        <f t="shared" si="6"/>
        <v>0</v>
      </c>
      <c r="Q11" s="12"/>
      <c r="R11" s="31">
        <f t="shared" si="7"/>
        <v>6475.7336000000005</v>
      </c>
      <c r="S11" s="32">
        <f t="shared" si="8"/>
        <v>0</v>
      </c>
      <c r="T11" s="28">
        <f t="shared" si="9"/>
        <v>0</v>
      </c>
      <c r="U11" s="30">
        <f t="shared" si="10"/>
        <v>0</v>
      </c>
      <c r="V11" s="30">
        <f t="shared" si="11"/>
        <v>0</v>
      </c>
      <c r="W11" s="12"/>
      <c r="X11" s="23">
        <f t="shared" si="12"/>
        <v>6670.0056080000004</v>
      </c>
      <c r="Y11" s="32">
        <f t="shared" si="13"/>
        <v>0</v>
      </c>
      <c r="Z11" s="28">
        <f t="shared" si="14"/>
        <v>0</v>
      </c>
      <c r="AA11" s="30">
        <f t="shared" si="15"/>
        <v>0</v>
      </c>
      <c r="AB11" s="30">
        <f t="shared" si="16"/>
        <v>0</v>
      </c>
      <c r="AC11" s="12"/>
      <c r="AD11" s="23">
        <f t="shared" si="17"/>
        <v>6870.1057762400005</v>
      </c>
      <c r="AE11" s="32">
        <f t="shared" si="18"/>
        <v>0</v>
      </c>
      <c r="AF11" s="28">
        <f t="shared" si="19"/>
        <v>0</v>
      </c>
      <c r="AG11" s="30">
        <f t="shared" si="20"/>
        <v>0</v>
      </c>
      <c r="AH11" s="30">
        <f t="shared" si="21"/>
        <v>0</v>
      </c>
      <c r="AI11" s="12"/>
      <c r="AJ11" s="23">
        <f t="shared" si="22"/>
        <v>7076.2089495272003</v>
      </c>
      <c r="AK11" s="32">
        <f t="shared" si="23"/>
        <v>0</v>
      </c>
      <c r="AL11" s="28">
        <f t="shared" si="24"/>
        <v>0</v>
      </c>
      <c r="AM11" s="30">
        <f t="shared" si="25"/>
        <v>0</v>
      </c>
      <c r="AN11" s="33">
        <f t="shared" si="26"/>
        <v>0</v>
      </c>
      <c r="AO11" s="12"/>
      <c r="AP11" s="23">
        <f t="shared" si="27"/>
        <v>7288.4952180130167</v>
      </c>
      <c r="AQ11" s="32">
        <f t="shared" si="28"/>
        <v>0</v>
      </c>
      <c r="AR11" s="28">
        <f t="shared" si="29"/>
        <v>0</v>
      </c>
      <c r="AS11" s="30">
        <f t="shared" si="30"/>
        <v>0</v>
      </c>
      <c r="AT11" s="30">
        <f t="shared" si="31"/>
        <v>0</v>
      </c>
      <c r="AU11" s="12"/>
      <c r="AV11" s="23">
        <f t="shared" si="32"/>
        <v>7507.1500745534076</v>
      </c>
      <c r="AW11" s="32">
        <f t="shared" si="33"/>
        <v>0</v>
      </c>
      <c r="AX11" s="28">
        <f t="shared" si="34"/>
        <v>0</v>
      </c>
      <c r="AY11" s="30">
        <f t="shared" si="35"/>
        <v>0</v>
      </c>
      <c r="AZ11" s="30">
        <f t="shared" si="36"/>
        <v>0</v>
      </c>
      <c r="BA11" s="12"/>
      <c r="BB11" s="23">
        <f t="shared" si="37"/>
        <v>7732.3645767900098</v>
      </c>
      <c r="BC11" s="32">
        <f t="shared" si="38"/>
        <v>0</v>
      </c>
      <c r="BD11" s="28">
        <f t="shared" si="39"/>
        <v>0</v>
      </c>
      <c r="BE11" s="30">
        <f t="shared" si="40"/>
        <v>0</v>
      </c>
      <c r="BF11" s="30">
        <f t="shared" si="41"/>
        <v>0</v>
      </c>
      <c r="BG11" s="12"/>
      <c r="BH11" s="23">
        <f t="shared" si="42"/>
        <v>7964.3355140937101</v>
      </c>
      <c r="BI11" s="32">
        <f t="shared" si="51"/>
        <v>0</v>
      </c>
      <c r="BJ11" s="28">
        <f t="shared" si="44"/>
        <v>0</v>
      </c>
      <c r="BK11" s="30">
        <f t="shared" si="45"/>
        <v>0</v>
      </c>
      <c r="BL11" s="30">
        <f t="shared" si="46"/>
        <v>0</v>
      </c>
      <c r="BM11" s="12"/>
      <c r="BN11" s="28">
        <f t="shared" si="47"/>
        <v>0</v>
      </c>
      <c r="BO11" s="28">
        <f t="shared" si="48"/>
        <v>0</v>
      </c>
      <c r="BP11" s="34">
        <f t="shared" si="49"/>
        <v>0</v>
      </c>
    </row>
    <row r="12" spans="1:68" ht="12.75" hidden="1" customHeight="1" x14ac:dyDescent="0.15">
      <c r="A12" s="18"/>
      <c r="B12" s="41"/>
      <c r="C12" s="36">
        <v>1.03</v>
      </c>
      <c r="D12" s="22">
        <v>0.26910000000000001</v>
      </c>
      <c r="E12" s="23">
        <v>6104</v>
      </c>
      <c r="F12" s="24">
        <v>12</v>
      </c>
      <c r="G12" s="32">
        <v>0</v>
      </c>
      <c r="H12" s="28">
        <v>0</v>
      </c>
      <c r="I12" s="30">
        <f t="shared" si="50"/>
        <v>0</v>
      </c>
      <c r="J12" s="30">
        <f t="shared" si="1"/>
        <v>0</v>
      </c>
      <c r="K12" s="12"/>
      <c r="L12" s="31">
        <f t="shared" si="2"/>
        <v>6287.12</v>
      </c>
      <c r="M12" s="32">
        <f t="shared" si="3"/>
        <v>0</v>
      </c>
      <c r="N12" s="28">
        <f t="shared" si="4"/>
        <v>0</v>
      </c>
      <c r="O12" s="30">
        <f t="shared" si="5"/>
        <v>0</v>
      </c>
      <c r="P12" s="30">
        <f t="shared" si="6"/>
        <v>0</v>
      </c>
      <c r="Q12" s="12"/>
      <c r="R12" s="31">
        <f t="shared" si="7"/>
        <v>6475.7336000000005</v>
      </c>
      <c r="S12" s="32">
        <f t="shared" si="8"/>
        <v>0</v>
      </c>
      <c r="T12" s="28">
        <f t="shared" si="9"/>
        <v>0</v>
      </c>
      <c r="U12" s="30">
        <f t="shared" si="10"/>
        <v>0</v>
      </c>
      <c r="V12" s="30">
        <f t="shared" si="11"/>
        <v>0</v>
      </c>
      <c r="W12" s="12"/>
      <c r="X12" s="23">
        <f t="shared" si="12"/>
        <v>6670.0056080000004</v>
      </c>
      <c r="Y12" s="32">
        <f t="shared" si="13"/>
        <v>0</v>
      </c>
      <c r="Z12" s="28">
        <f t="shared" si="14"/>
        <v>0</v>
      </c>
      <c r="AA12" s="30">
        <f t="shared" si="15"/>
        <v>0</v>
      </c>
      <c r="AB12" s="30">
        <f t="shared" si="16"/>
        <v>0</v>
      </c>
      <c r="AC12" s="12"/>
      <c r="AD12" s="23">
        <f t="shared" si="17"/>
        <v>6870.1057762400005</v>
      </c>
      <c r="AE12" s="32">
        <f t="shared" si="18"/>
        <v>0</v>
      </c>
      <c r="AF12" s="28">
        <f t="shared" si="19"/>
        <v>0</v>
      </c>
      <c r="AG12" s="30">
        <f t="shared" si="20"/>
        <v>0</v>
      </c>
      <c r="AH12" s="30">
        <f t="shared" si="21"/>
        <v>0</v>
      </c>
      <c r="AI12" s="12"/>
      <c r="AJ12" s="23">
        <f t="shared" si="22"/>
        <v>7076.2089495272003</v>
      </c>
      <c r="AK12" s="32">
        <f t="shared" si="23"/>
        <v>0</v>
      </c>
      <c r="AL12" s="28">
        <f t="shared" si="24"/>
        <v>0</v>
      </c>
      <c r="AM12" s="30">
        <f t="shared" si="25"/>
        <v>0</v>
      </c>
      <c r="AN12" s="33">
        <f t="shared" si="26"/>
        <v>0</v>
      </c>
      <c r="AO12" s="12"/>
      <c r="AP12" s="23">
        <f t="shared" si="27"/>
        <v>7288.4952180130167</v>
      </c>
      <c r="AQ12" s="32">
        <f t="shared" si="28"/>
        <v>0</v>
      </c>
      <c r="AR12" s="28">
        <f t="shared" si="29"/>
        <v>0</v>
      </c>
      <c r="AS12" s="30">
        <f t="shared" si="30"/>
        <v>0</v>
      </c>
      <c r="AT12" s="30">
        <f t="shared" si="31"/>
        <v>0</v>
      </c>
      <c r="AU12" s="12"/>
      <c r="AV12" s="23">
        <f t="shared" si="32"/>
        <v>7507.1500745534076</v>
      </c>
      <c r="AW12" s="32">
        <f t="shared" si="33"/>
        <v>0</v>
      </c>
      <c r="AX12" s="28">
        <f t="shared" si="34"/>
        <v>0</v>
      </c>
      <c r="AY12" s="30">
        <f t="shared" si="35"/>
        <v>0</v>
      </c>
      <c r="AZ12" s="30">
        <f t="shared" si="36"/>
        <v>0</v>
      </c>
      <c r="BA12" s="12"/>
      <c r="BB12" s="23">
        <f t="shared" si="37"/>
        <v>7732.3645767900098</v>
      </c>
      <c r="BC12" s="32">
        <f t="shared" si="38"/>
        <v>0</v>
      </c>
      <c r="BD12" s="28">
        <f t="shared" si="39"/>
        <v>0</v>
      </c>
      <c r="BE12" s="30">
        <f t="shared" si="40"/>
        <v>0</v>
      </c>
      <c r="BF12" s="30">
        <f t="shared" si="41"/>
        <v>0</v>
      </c>
      <c r="BG12" s="12"/>
      <c r="BH12" s="23">
        <f t="shared" si="42"/>
        <v>7964.3355140937101</v>
      </c>
      <c r="BI12" s="32">
        <f t="shared" si="51"/>
        <v>0</v>
      </c>
      <c r="BJ12" s="28">
        <f t="shared" si="44"/>
        <v>0</v>
      </c>
      <c r="BK12" s="30">
        <f t="shared" si="45"/>
        <v>0</v>
      </c>
      <c r="BL12" s="30">
        <f t="shared" si="46"/>
        <v>0</v>
      </c>
      <c r="BM12" s="12"/>
      <c r="BN12" s="28">
        <f t="shared" si="47"/>
        <v>0</v>
      </c>
      <c r="BO12" s="28">
        <f t="shared" si="48"/>
        <v>0</v>
      </c>
      <c r="BP12" s="34">
        <f t="shared" si="49"/>
        <v>0</v>
      </c>
    </row>
    <row r="13" spans="1:68" ht="12.75" hidden="1" customHeight="1" x14ac:dyDescent="0.15">
      <c r="A13" s="18"/>
      <c r="B13" s="41"/>
      <c r="C13" s="36">
        <v>1.03</v>
      </c>
      <c r="D13" s="22">
        <v>0.26910000000000001</v>
      </c>
      <c r="E13" s="23">
        <v>6104</v>
      </c>
      <c r="F13" s="24">
        <v>12</v>
      </c>
      <c r="G13" s="32">
        <v>0</v>
      </c>
      <c r="H13" s="28">
        <v>0</v>
      </c>
      <c r="I13" s="30">
        <f t="shared" si="50"/>
        <v>0</v>
      </c>
      <c r="J13" s="30">
        <f t="shared" si="1"/>
        <v>0</v>
      </c>
      <c r="K13" s="12"/>
      <c r="L13" s="31">
        <f t="shared" si="2"/>
        <v>6287.12</v>
      </c>
      <c r="M13" s="32">
        <f t="shared" si="3"/>
        <v>0</v>
      </c>
      <c r="N13" s="28">
        <f t="shared" si="4"/>
        <v>0</v>
      </c>
      <c r="O13" s="30">
        <f t="shared" si="5"/>
        <v>0</v>
      </c>
      <c r="P13" s="30">
        <f t="shared" si="6"/>
        <v>0</v>
      </c>
      <c r="Q13" s="12"/>
      <c r="R13" s="31">
        <f t="shared" si="7"/>
        <v>6475.7336000000005</v>
      </c>
      <c r="S13" s="32">
        <f t="shared" si="8"/>
        <v>0</v>
      </c>
      <c r="T13" s="28">
        <f t="shared" si="9"/>
        <v>0</v>
      </c>
      <c r="U13" s="30">
        <f t="shared" si="10"/>
        <v>0</v>
      </c>
      <c r="V13" s="30">
        <f t="shared" si="11"/>
        <v>0</v>
      </c>
      <c r="W13" s="12"/>
      <c r="X13" s="23">
        <f t="shared" si="12"/>
        <v>6670.0056080000004</v>
      </c>
      <c r="Y13" s="32">
        <f t="shared" si="13"/>
        <v>0</v>
      </c>
      <c r="Z13" s="28">
        <f t="shared" si="14"/>
        <v>0</v>
      </c>
      <c r="AA13" s="30">
        <f t="shared" si="15"/>
        <v>0</v>
      </c>
      <c r="AB13" s="30">
        <f t="shared" si="16"/>
        <v>0</v>
      </c>
      <c r="AC13" s="12"/>
      <c r="AD13" s="23">
        <f t="shared" si="17"/>
        <v>6870.1057762400005</v>
      </c>
      <c r="AE13" s="32">
        <f t="shared" si="18"/>
        <v>0</v>
      </c>
      <c r="AF13" s="28">
        <f t="shared" si="19"/>
        <v>0</v>
      </c>
      <c r="AG13" s="30">
        <f t="shared" si="20"/>
        <v>0</v>
      </c>
      <c r="AH13" s="30">
        <f t="shared" si="21"/>
        <v>0</v>
      </c>
      <c r="AI13" s="12"/>
      <c r="AJ13" s="23">
        <f t="shared" si="22"/>
        <v>7076.2089495272003</v>
      </c>
      <c r="AK13" s="32">
        <f t="shared" si="23"/>
        <v>0</v>
      </c>
      <c r="AL13" s="28">
        <f t="shared" si="24"/>
        <v>0</v>
      </c>
      <c r="AM13" s="30">
        <f t="shared" si="25"/>
        <v>0</v>
      </c>
      <c r="AN13" s="33">
        <f t="shared" si="26"/>
        <v>0</v>
      </c>
      <c r="AO13" s="12"/>
      <c r="AP13" s="23">
        <f t="shared" si="27"/>
        <v>7288.4952180130167</v>
      </c>
      <c r="AQ13" s="32">
        <f t="shared" si="28"/>
        <v>0</v>
      </c>
      <c r="AR13" s="28">
        <f t="shared" si="29"/>
        <v>0</v>
      </c>
      <c r="AS13" s="30">
        <f t="shared" si="30"/>
        <v>0</v>
      </c>
      <c r="AT13" s="30">
        <f t="shared" si="31"/>
        <v>0</v>
      </c>
      <c r="AU13" s="12"/>
      <c r="AV13" s="23">
        <f t="shared" si="32"/>
        <v>7507.1500745534076</v>
      </c>
      <c r="AW13" s="32">
        <f t="shared" si="33"/>
        <v>0</v>
      </c>
      <c r="AX13" s="28">
        <f t="shared" si="34"/>
        <v>0</v>
      </c>
      <c r="AY13" s="30">
        <f t="shared" si="35"/>
        <v>0</v>
      </c>
      <c r="AZ13" s="30">
        <f t="shared" si="36"/>
        <v>0</v>
      </c>
      <c r="BA13" s="12"/>
      <c r="BB13" s="23">
        <f t="shared" si="37"/>
        <v>7732.3645767900098</v>
      </c>
      <c r="BC13" s="32">
        <f t="shared" si="38"/>
        <v>0</v>
      </c>
      <c r="BD13" s="28">
        <f t="shared" si="39"/>
        <v>0</v>
      </c>
      <c r="BE13" s="30">
        <f t="shared" si="40"/>
        <v>0</v>
      </c>
      <c r="BF13" s="30">
        <f t="shared" si="41"/>
        <v>0</v>
      </c>
      <c r="BG13" s="12"/>
      <c r="BH13" s="23">
        <f t="shared" si="42"/>
        <v>7964.3355140937101</v>
      </c>
      <c r="BI13" s="32">
        <f t="shared" si="51"/>
        <v>0</v>
      </c>
      <c r="BJ13" s="28">
        <f t="shared" si="44"/>
        <v>0</v>
      </c>
      <c r="BK13" s="30">
        <f t="shared" si="45"/>
        <v>0</v>
      </c>
      <c r="BL13" s="30">
        <f t="shared" si="46"/>
        <v>0</v>
      </c>
      <c r="BM13" s="12"/>
      <c r="BN13" s="28">
        <f t="shared" si="47"/>
        <v>0</v>
      </c>
      <c r="BO13" s="28">
        <f t="shared" si="48"/>
        <v>0</v>
      </c>
      <c r="BP13" s="34">
        <f t="shared" si="49"/>
        <v>0</v>
      </c>
    </row>
    <row r="14" spans="1:68" ht="12.75" hidden="1" customHeight="1" x14ac:dyDescent="0.15">
      <c r="A14" s="18"/>
      <c r="B14" s="41"/>
      <c r="C14" s="36">
        <v>1.03</v>
      </c>
      <c r="D14" s="22">
        <v>0.26910000000000001</v>
      </c>
      <c r="E14" s="23">
        <v>6104</v>
      </c>
      <c r="F14" s="24">
        <v>12</v>
      </c>
      <c r="G14" s="32">
        <v>0</v>
      </c>
      <c r="H14" s="28">
        <v>0</v>
      </c>
      <c r="I14" s="30">
        <f t="shared" si="50"/>
        <v>0</v>
      </c>
      <c r="J14" s="30">
        <f t="shared" si="1"/>
        <v>0</v>
      </c>
      <c r="K14" s="12"/>
      <c r="L14" s="31">
        <f t="shared" si="2"/>
        <v>6287.12</v>
      </c>
      <c r="M14" s="32">
        <f t="shared" si="3"/>
        <v>0</v>
      </c>
      <c r="N14" s="28">
        <f t="shared" si="4"/>
        <v>0</v>
      </c>
      <c r="O14" s="30">
        <f t="shared" si="5"/>
        <v>0</v>
      </c>
      <c r="P14" s="30">
        <f t="shared" si="6"/>
        <v>0</v>
      </c>
      <c r="Q14" s="12"/>
      <c r="R14" s="31">
        <f t="shared" si="7"/>
        <v>6475.7336000000005</v>
      </c>
      <c r="S14" s="32">
        <f t="shared" si="8"/>
        <v>0</v>
      </c>
      <c r="T14" s="28">
        <f t="shared" si="9"/>
        <v>0</v>
      </c>
      <c r="U14" s="30">
        <f t="shared" si="10"/>
        <v>0</v>
      </c>
      <c r="V14" s="30">
        <f t="shared" si="11"/>
        <v>0</v>
      </c>
      <c r="W14" s="12"/>
      <c r="X14" s="23">
        <f t="shared" si="12"/>
        <v>6670.0056080000004</v>
      </c>
      <c r="Y14" s="32">
        <f t="shared" si="13"/>
        <v>0</v>
      </c>
      <c r="Z14" s="28">
        <f t="shared" si="14"/>
        <v>0</v>
      </c>
      <c r="AA14" s="30">
        <f t="shared" si="15"/>
        <v>0</v>
      </c>
      <c r="AB14" s="30">
        <f t="shared" si="16"/>
        <v>0</v>
      </c>
      <c r="AC14" s="12"/>
      <c r="AD14" s="23">
        <f t="shared" si="17"/>
        <v>6870.1057762400005</v>
      </c>
      <c r="AE14" s="32">
        <f t="shared" si="18"/>
        <v>0</v>
      </c>
      <c r="AF14" s="28">
        <f t="shared" si="19"/>
        <v>0</v>
      </c>
      <c r="AG14" s="30">
        <f t="shared" si="20"/>
        <v>0</v>
      </c>
      <c r="AH14" s="30">
        <f t="shared" si="21"/>
        <v>0</v>
      </c>
      <c r="AI14" s="12"/>
      <c r="AJ14" s="23">
        <f t="shared" si="22"/>
        <v>7076.2089495272003</v>
      </c>
      <c r="AK14" s="32">
        <f t="shared" si="23"/>
        <v>0</v>
      </c>
      <c r="AL14" s="28">
        <f t="shared" si="24"/>
        <v>0</v>
      </c>
      <c r="AM14" s="30">
        <f t="shared" si="25"/>
        <v>0</v>
      </c>
      <c r="AN14" s="33">
        <f t="shared" si="26"/>
        <v>0</v>
      </c>
      <c r="AO14" s="12"/>
      <c r="AP14" s="23">
        <f t="shared" si="27"/>
        <v>7288.4952180130167</v>
      </c>
      <c r="AQ14" s="32">
        <f t="shared" si="28"/>
        <v>0</v>
      </c>
      <c r="AR14" s="28">
        <f t="shared" si="29"/>
        <v>0</v>
      </c>
      <c r="AS14" s="30">
        <f t="shared" si="30"/>
        <v>0</v>
      </c>
      <c r="AT14" s="30">
        <f t="shared" si="31"/>
        <v>0</v>
      </c>
      <c r="AU14" s="12"/>
      <c r="AV14" s="23">
        <f t="shared" si="32"/>
        <v>7507.1500745534076</v>
      </c>
      <c r="AW14" s="32">
        <f t="shared" si="33"/>
        <v>0</v>
      </c>
      <c r="AX14" s="28">
        <f t="shared" si="34"/>
        <v>0</v>
      </c>
      <c r="AY14" s="30">
        <f t="shared" si="35"/>
        <v>0</v>
      </c>
      <c r="AZ14" s="30">
        <f t="shared" si="36"/>
        <v>0</v>
      </c>
      <c r="BA14" s="12"/>
      <c r="BB14" s="23">
        <f t="shared" si="37"/>
        <v>7732.3645767900098</v>
      </c>
      <c r="BC14" s="32">
        <f t="shared" si="38"/>
        <v>0</v>
      </c>
      <c r="BD14" s="28">
        <f t="shared" si="39"/>
        <v>0</v>
      </c>
      <c r="BE14" s="30">
        <f t="shared" si="40"/>
        <v>0</v>
      </c>
      <c r="BF14" s="30">
        <f t="shared" si="41"/>
        <v>0</v>
      </c>
      <c r="BG14" s="12"/>
      <c r="BH14" s="23">
        <f t="shared" si="42"/>
        <v>7964.3355140937101</v>
      </c>
      <c r="BI14" s="32">
        <f t="shared" si="51"/>
        <v>0</v>
      </c>
      <c r="BJ14" s="28">
        <f t="shared" si="44"/>
        <v>0</v>
      </c>
      <c r="BK14" s="30">
        <f t="shared" si="45"/>
        <v>0</v>
      </c>
      <c r="BL14" s="30">
        <f t="shared" si="46"/>
        <v>0</v>
      </c>
      <c r="BM14" s="12"/>
      <c r="BN14" s="28">
        <f t="shared" si="47"/>
        <v>0</v>
      </c>
      <c r="BO14" s="28">
        <f t="shared" si="48"/>
        <v>0</v>
      </c>
      <c r="BP14" s="34">
        <f t="shared" si="49"/>
        <v>0</v>
      </c>
    </row>
    <row r="15" spans="1:68" ht="12" hidden="1" customHeight="1" x14ac:dyDescent="0.15">
      <c r="A15" s="18"/>
      <c r="B15" s="41"/>
      <c r="C15" s="36">
        <v>1.03</v>
      </c>
      <c r="D15" s="22">
        <v>0.26910000000000001</v>
      </c>
      <c r="E15" s="23">
        <v>6104</v>
      </c>
      <c r="F15" s="24">
        <v>12</v>
      </c>
      <c r="G15" s="32">
        <v>0</v>
      </c>
      <c r="H15" s="28">
        <v>0</v>
      </c>
      <c r="I15" s="30">
        <f t="shared" si="50"/>
        <v>0</v>
      </c>
      <c r="J15" s="30">
        <f t="shared" si="1"/>
        <v>0</v>
      </c>
      <c r="K15" s="12"/>
      <c r="L15" s="31">
        <f t="shared" si="2"/>
        <v>6287.12</v>
      </c>
      <c r="M15" s="32">
        <f t="shared" si="3"/>
        <v>0</v>
      </c>
      <c r="N15" s="28">
        <f t="shared" si="4"/>
        <v>0</v>
      </c>
      <c r="O15" s="30">
        <f t="shared" si="5"/>
        <v>0</v>
      </c>
      <c r="P15" s="30">
        <f t="shared" si="6"/>
        <v>0</v>
      </c>
      <c r="Q15" s="12"/>
      <c r="R15" s="31">
        <f t="shared" si="7"/>
        <v>6475.7336000000005</v>
      </c>
      <c r="S15" s="32">
        <f t="shared" si="8"/>
        <v>0</v>
      </c>
      <c r="T15" s="28">
        <f t="shared" si="9"/>
        <v>0</v>
      </c>
      <c r="U15" s="30">
        <f t="shared" si="10"/>
        <v>0</v>
      </c>
      <c r="V15" s="30">
        <f t="shared" si="11"/>
        <v>0</v>
      </c>
      <c r="W15" s="12"/>
      <c r="X15" s="23">
        <f t="shared" si="12"/>
        <v>6670.0056080000004</v>
      </c>
      <c r="Y15" s="32">
        <f t="shared" si="13"/>
        <v>0</v>
      </c>
      <c r="Z15" s="28">
        <f t="shared" si="14"/>
        <v>0</v>
      </c>
      <c r="AA15" s="30">
        <f t="shared" si="15"/>
        <v>0</v>
      </c>
      <c r="AB15" s="30">
        <f t="shared" si="16"/>
        <v>0</v>
      </c>
      <c r="AC15" s="12"/>
      <c r="AD15" s="23">
        <f t="shared" si="17"/>
        <v>6870.1057762400005</v>
      </c>
      <c r="AE15" s="32">
        <f t="shared" si="18"/>
        <v>0</v>
      </c>
      <c r="AF15" s="28">
        <f t="shared" si="19"/>
        <v>0</v>
      </c>
      <c r="AG15" s="30">
        <f t="shared" si="20"/>
        <v>0</v>
      </c>
      <c r="AH15" s="30">
        <f t="shared" si="21"/>
        <v>0</v>
      </c>
      <c r="AI15" s="12"/>
      <c r="AJ15" s="23">
        <f t="shared" si="22"/>
        <v>7076.2089495272003</v>
      </c>
      <c r="AK15" s="32">
        <f t="shared" si="23"/>
        <v>0</v>
      </c>
      <c r="AL15" s="28">
        <f t="shared" si="24"/>
        <v>0</v>
      </c>
      <c r="AM15" s="30">
        <f t="shared" si="25"/>
        <v>0</v>
      </c>
      <c r="AN15" s="33">
        <f t="shared" si="26"/>
        <v>0</v>
      </c>
      <c r="AO15" s="12"/>
      <c r="AP15" s="23">
        <f t="shared" si="27"/>
        <v>7288.4952180130167</v>
      </c>
      <c r="AQ15" s="32">
        <f t="shared" si="28"/>
        <v>0</v>
      </c>
      <c r="AR15" s="28">
        <f t="shared" si="29"/>
        <v>0</v>
      </c>
      <c r="AS15" s="30">
        <f t="shared" si="30"/>
        <v>0</v>
      </c>
      <c r="AT15" s="30">
        <f t="shared" si="31"/>
        <v>0</v>
      </c>
      <c r="AU15" s="12"/>
      <c r="AV15" s="23">
        <f t="shared" si="32"/>
        <v>7507.1500745534076</v>
      </c>
      <c r="AW15" s="32">
        <f t="shared" si="33"/>
        <v>0</v>
      </c>
      <c r="AX15" s="28">
        <f t="shared" si="34"/>
        <v>0</v>
      </c>
      <c r="AY15" s="30">
        <f t="shared" si="35"/>
        <v>0</v>
      </c>
      <c r="AZ15" s="30">
        <f t="shared" si="36"/>
        <v>0</v>
      </c>
      <c r="BA15" s="12"/>
      <c r="BB15" s="23">
        <f t="shared" si="37"/>
        <v>7732.3645767900098</v>
      </c>
      <c r="BC15" s="32">
        <f t="shared" si="38"/>
        <v>0</v>
      </c>
      <c r="BD15" s="28">
        <f t="shared" si="39"/>
        <v>0</v>
      </c>
      <c r="BE15" s="30">
        <f t="shared" si="40"/>
        <v>0</v>
      </c>
      <c r="BF15" s="30">
        <f t="shared" si="41"/>
        <v>0</v>
      </c>
      <c r="BG15" s="12"/>
      <c r="BH15" s="23">
        <f t="shared" si="42"/>
        <v>7964.3355140937101</v>
      </c>
      <c r="BI15" s="32">
        <f t="shared" si="51"/>
        <v>0</v>
      </c>
      <c r="BJ15" s="28">
        <f t="shared" si="44"/>
        <v>0</v>
      </c>
      <c r="BK15" s="30">
        <f t="shared" si="45"/>
        <v>0</v>
      </c>
      <c r="BL15" s="30">
        <f t="shared" si="46"/>
        <v>0</v>
      </c>
      <c r="BM15" s="12"/>
      <c r="BN15" s="28">
        <f t="shared" si="47"/>
        <v>0</v>
      </c>
      <c r="BO15" s="28">
        <f t="shared" si="48"/>
        <v>0</v>
      </c>
      <c r="BP15" s="34">
        <f t="shared" si="49"/>
        <v>0</v>
      </c>
    </row>
    <row r="16" spans="1:68" ht="12.75" hidden="1" customHeight="1" x14ac:dyDescent="0.15">
      <c r="A16" s="18"/>
      <c r="B16" s="41"/>
      <c r="C16" s="36">
        <v>1.03</v>
      </c>
      <c r="D16" s="22">
        <v>0.26910000000000001</v>
      </c>
      <c r="E16" s="23">
        <v>6104</v>
      </c>
      <c r="F16" s="24">
        <v>12</v>
      </c>
      <c r="G16" s="32">
        <v>0</v>
      </c>
      <c r="H16" s="28">
        <v>0</v>
      </c>
      <c r="I16" s="30">
        <f t="shared" si="50"/>
        <v>0</v>
      </c>
      <c r="J16" s="30">
        <f t="shared" si="1"/>
        <v>0</v>
      </c>
      <c r="K16" s="12"/>
      <c r="L16" s="31">
        <f t="shared" si="2"/>
        <v>6287.12</v>
      </c>
      <c r="M16" s="32">
        <f t="shared" si="3"/>
        <v>0</v>
      </c>
      <c r="N16" s="28">
        <f t="shared" si="4"/>
        <v>0</v>
      </c>
      <c r="O16" s="30">
        <f t="shared" si="5"/>
        <v>0</v>
      </c>
      <c r="P16" s="30">
        <f t="shared" si="6"/>
        <v>0</v>
      </c>
      <c r="Q16" s="12"/>
      <c r="R16" s="31">
        <f t="shared" si="7"/>
        <v>6475.7336000000005</v>
      </c>
      <c r="S16" s="32">
        <f t="shared" si="8"/>
        <v>0</v>
      </c>
      <c r="T16" s="28">
        <f t="shared" si="9"/>
        <v>0</v>
      </c>
      <c r="U16" s="30">
        <f t="shared" si="10"/>
        <v>0</v>
      </c>
      <c r="V16" s="30">
        <f t="shared" si="11"/>
        <v>0</v>
      </c>
      <c r="W16" s="12"/>
      <c r="X16" s="23">
        <f t="shared" si="12"/>
        <v>6670.0056080000004</v>
      </c>
      <c r="Y16" s="32">
        <f t="shared" si="13"/>
        <v>0</v>
      </c>
      <c r="Z16" s="28">
        <f t="shared" si="14"/>
        <v>0</v>
      </c>
      <c r="AA16" s="30">
        <f t="shared" si="15"/>
        <v>0</v>
      </c>
      <c r="AB16" s="30">
        <f t="shared" si="16"/>
        <v>0</v>
      </c>
      <c r="AC16" s="12"/>
      <c r="AD16" s="23">
        <f t="shared" si="17"/>
        <v>6870.1057762400005</v>
      </c>
      <c r="AE16" s="32">
        <f t="shared" si="18"/>
        <v>0</v>
      </c>
      <c r="AF16" s="28">
        <f t="shared" si="19"/>
        <v>0</v>
      </c>
      <c r="AG16" s="30">
        <f t="shared" si="20"/>
        <v>0</v>
      </c>
      <c r="AH16" s="30">
        <f t="shared" si="21"/>
        <v>0</v>
      </c>
      <c r="AI16" s="12"/>
      <c r="AJ16" s="23">
        <f t="shared" si="22"/>
        <v>7076.2089495272003</v>
      </c>
      <c r="AK16" s="32">
        <f t="shared" si="23"/>
        <v>0</v>
      </c>
      <c r="AL16" s="28">
        <f t="shared" si="24"/>
        <v>0</v>
      </c>
      <c r="AM16" s="30">
        <f t="shared" si="25"/>
        <v>0</v>
      </c>
      <c r="AN16" s="33">
        <f t="shared" si="26"/>
        <v>0</v>
      </c>
      <c r="AO16" s="12"/>
      <c r="AP16" s="23">
        <f t="shared" si="27"/>
        <v>7288.4952180130167</v>
      </c>
      <c r="AQ16" s="32">
        <f t="shared" si="28"/>
        <v>0</v>
      </c>
      <c r="AR16" s="28">
        <f t="shared" si="29"/>
        <v>0</v>
      </c>
      <c r="AS16" s="30">
        <f t="shared" si="30"/>
        <v>0</v>
      </c>
      <c r="AT16" s="30">
        <f t="shared" si="31"/>
        <v>0</v>
      </c>
      <c r="AU16" s="12"/>
      <c r="AV16" s="23">
        <f t="shared" si="32"/>
        <v>7507.1500745534076</v>
      </c>
      <c r="AW16" s="32">
        <f t="shared" si="33"/>
        <v>0</v>
      </c>
      <c r="AX16" s="28">
        <f t="shared" si="34"/>
        <v>0</v>
      </c>
      <c r="AY16" s="30">
        <f t="shared" si="35"/>
        <v>0</v>
      </c>
      <c r="AZ16" s="30">
        <f t="shared" si="36"/>
        <v>0</v>
      </c>
      <c r="BA16" s="12"/>
      <c r="BB16" s="23">
        <f t="shared" si="37"/>
        <v>7732.3645767900098</v>
      </c>
      <c r="BC16" s="32">
        <f t="shared" si="38"/>
        <v>0</v>
      </c>
      <c r="BD16" s="28">
        <f t="shared" si="39"/>
        <v>0</v>
      </c>
      <c r="BE16" s="30">
        <f t="shared" si="40"/>
        <v>0</v>
      </c>
      <c r="BF16" s="30">
        <f t="shared" si="41"/>
        <v>0</v>
      </c>
      <c r="BG16" s="12"/>
      <c r="BH16" s="23">
        <f t="shared" si="42"/>
        <v>7964.3355140937101</v>
      </c>
      <c r="BI16" s="32">
        <f t="shared" si="51"/>
        <v>0</v>
      </c>
      <c r="BJ16" s="28">
        <f t="shared" si="44"/>
        <v>0</v>
      </c>
      <c r="BK16" s="30">
        <f t="shared" si="45"/>
        <v>0</v>
      </c>
      <c r="BL16" s="30">
        <f t="shared" si="46"/>
        <v>0</v>
      </c>
      <c r="BM16" s="12"/>
      <c r="BN16" s="28">
        <f t="shared" si="47"/>
        <v>0</v>
      </c>
      <c r="BO16" s="28">
        <f t="shared" si="48"/>
        <v>0</v>
      </c>
      <c r="BP16" s="34">
        <f t="shared" si="49"/>
        <v>0</v>
      </c>
    </row>
    <row r="17" spans="1:68" ht="12.75" hidden="1" customHeight="1" x14ac:dyDescent="0.15">
      <c r="A17" s="18"/>
      <c r="B17" s="41"/>
      <c r="C17" s="36">
        <v>1.03</v>
      </c>
      <c r="D17" s="22">
        <v>0.26910000000000001</v>
      </c>
      <c r="E17" s="23">
        <v>6104</v>
      </c>
      <c r="F17" s="24">
        <v>12</v>
      </c>
      <c r="G17" s="32">
        <v>0</v>
      </c>
      <c r="H17" s="28">
        <v>0</v>
      </c>
      <c r="I17" s="30">
        <f t="shared" si="50"/>
        <v>0</v>
      </c>
      <c r="J17" s="30">
        <f t="shared" si="1"/>
        <v>0</v>
      </c>
      <c r="K17" s="12"/>
      <c r="L17" s="31">
        <f t="shared" si="2"/>
        <v>6287.12</v>
      </c>
      <c r="M17" s="32">
        <f t="shared" si="3"/>
        <v>0</v>
      </c>
      <c r="N17" s="28">
        <f t="shared" si="4"/>
        <v>0</v>
      </c>
      <c r="O17" s="30">
        <f t="shared" si="5"/>
        <v>0</v>
      </c>
      <c r="P17" s="30">
        <f t="shared" si="6"/>
        <v>0</v>
      </c>
      <c r="Q17" s="12"/>
      <c r="R17" s="31">
        <f t="shared" si="7"/>
        <v>6475.7336000000005</v>
      </c>
      <c r="S17" s="32">
        <f t="shared" si="8"/>
        <v>0</v>
      </c>
      <c r="T17" s="28">
        <f t="shared" si="9"/>
        <v>0</v>
      </c>
      <c r="U17" s="30">
        <f t="shared" si="10"/>
        <v>0</v>
      </c>
      <c r="V17" s="30">
        <f t="shared" si="11"/>
        <v>0</v>
      </c>
      <c r="W17" s="12"/>
      <c r="X17" s="23">
        <f t="shared" si="12"/>
        <v>6670.0056080000004</v>
      </c>
      <c r="Y17" s="32">
        <f t="shared" si="13"/>
        <v>0</v>
      </c>
      <c r="Z17" s="28">
        <f t="shared" si="14"/>
        <v>0</v>
      </c>
      <c r="AA17" s="30">
        <f t="shared" si="15"/>
        <v>0</v>
      </c>
      <c r="AB17" s="30">
        <f t="shared" si="16"/>
        <v>0</v>
      </c>
      <c r="AC17" s="12"/>
      <c r="AD17" s="23">
        <f t="shared" si="17"/>
        <v>6870.1057762400005</v>
      </c>
      <c r="AE17" s="32">
        <f t="shared" si="18"/>
        <v>0</v>
      </c>
      <c r="AF17" s="28">
        <f t="shared" si="19"/>
        <v>0</v>
      </c>
      <c r="AG17" s="30">
        <f t="shared" si="20"/>
        <v>0</v>
      </c>
      <c r="AH17" s="30">
        <f t="shared" si="21"/>
        <v>0</v>
      </c>
      <c r="AI17" s="12"/>
      <c r="AJ17" s="23">
        <f t="shared" si="22"/>
        <v>7076.2089495272003</v>
      </c>
      <c r="AK17" s="32">
        <f t="shared" si="23"/>
        <v>0</v>
      </c>
      <c r="AL17" s="28">
        <f t="shared" si="24"/>
        <v>0</v>
      </c>
      <c r="AM17" s="30">
        <f t="shared" si="25"/>
        <v>0</v>
      </c>
      <c r="AN17" s="33">
        <f t="shared" si="26"/>
        <v>0</v>
      </c>
      <c r="AO17" s="12"/>
      <c r="AP17" s="23">
        <f t="shared" si="27"/>
        <v>7288.4952180130167</v>
      </c>
      <c r="AQ17" s="32">
        <f t="shared" si="28"/>
        <v>0</v>
      </c>
      <c r="AR17" s="28">
        <f t="shared" si="29"/>
        <v>0</v>
      </c>
      <c r="AS17" s="30">
        <f t="shared" si="30"/>
        <v>0</v>
      </c>
      <c r="AT17" s="30">
        <f t="shared" si="31"/>
        <v>0</v>
      </c>
      <c r="AU17" s="12"/>
      <c r="AV17" s="23">
        <f t="shared" si="32"/>
        <v>7507.1500745534076</v>
      </c>
      <c r="AW17" s="32">
        <f t="shared" si="33"/>
        <v>0</v>
      </c>
      <c r="AX17" s="28">
        <f t="shared" si="34"/>
        <v>0</v>
      </c>
      <c r="AY17" s="30">
        <f t="shared" si="35"/>
        <v>0</v>
      </c>
      <c r="AZ17" s="30">
        <f t="shared" si="36"/>
        <v>0</v>
      </c>
      <c r="BA17" s="12"/>
      <c r="BB17" s="23">
        <f t="shared" si="37"/>
        <v>7732.3645767900098</v>
      </c>
      <c r="BC17" s="32">
        <f t="shared" si="38"/>
        <v>0</v>
      </c>
      <c r="BD17" s="28">
        <f t="shared" si="39"/>
        <v>0</v>
      </c>
      <c r="BE17" s="30">
        <f t="shared" si="40"/>
        <v>0</v>
      </c>
      <c r="BF17" s="30">
        <f t="shared" si="41"/>
        <v>0</v>
      </c>
      <c r="BG17" s="12"/>
      <c r="BH17" s="23">
        <f t="shared" si="42"/>
        <v>7964.3355140937101</v>
      </c>
      <c r="BI17" s="32">
        <f t="shared" si="51"/>
        <v>0</v>
      </c>
      <c r="BJ17" s="28">
        <f t="shared" si="44"/>
        <v>0</v>
      </c>
      <c r="BK17" s="30">
        <f t="shared" si="45"/>
        <v>0</v>
      </c>
      <c r="BL17" s="30">
        <f t="shared" si="46"/>
        <v>0</v>
      </c>
      <c r="BM17" s="12"/>
      <c r="BN17" s="28">
        <f t="shared" si="47"/>
        <v>0</v>
      </c>
      <c r="BO17" s="28">
        <f t="shared" si="48"/>
        <v>0</v>
      </c>
      <c r="BP17" s="34">
        <f t="shared" si="49"/>
        <v>0</v>
      </c>
    </row>
    <row r="18" spans="1:68" ht="12.75" hidden="1" customHeight="1" x14ac:dyDescent="0.15">
      <c r="A18" s="42"/>
      <c r="B18" s="43"/>
      <c r="C18" s="44">
        <v>1.03</v>
      </c>
      <c r="D18" s="45">
        <v>0.26910000000000001</v>
      </c>
      <c r="E18" s="46">
        <v>6104</v>
      </c>
      <c r="F18" s="47">
        <v>12</v>
      </c>
      <c r="G18" s="48">
        <v>0</v>
      </c>
      <c r="H18" s="49">
        <v>0</v>
      </c>
      <c r="I18" s="50">
        <f t="shared" si="50"/>
        <v>0</v>
      </c>
      <c r="J18" s="50">
        <f t="shared" si="1"/>
        <v>0</v>
      </c>
      <c r="K18" s="52"/>
      <c r="L18" s="46">
        <f t="shared" si="2"/>
        <v>6287.12</v>
      </c>
      <c r="M18" s="48">
        <f t="shared" si="3"/>
        <v>0</v>
      </c>
      <c r="N18" s="49">
        <f t="shared" si="4"/>
        <v>0</v>
      </c>
      <c r="O18" s="50">
        <f t="shared" si="5"/>
        <v>0</v>
      </c>
      <c r="P18" s="50">
        <f t="shared" si="6"/>
        <v>0</v>
      </c>
      <c r="Q18" s="52"/>
      <c r="R18" s="46">
        <f t="shared" si="7"/>
        <v>6475.7336000000005</v>
      </c>
      <c r="S18" s="48">
        <f t="shared" si="8"/>
        <v>0</v>
      </c>
      <c r="T18" s="49">
        <f t="shared" si="9"/>
        <v>0</v>
      </c>
      <c r="U18" s="50">
        <f t="shared" si="10"/>
        <v>0</v>
      </c>
      <c r="V18" s="50">
        <f t="shared" si="11"/>
        <v>0</v>
      </c>
      <c r="W18" s="52"/>
      <c r="X18" s="46">
        <f t="shared" si="12"/>
        <v>6670.0056080000004</v>
      </c>
      <c r="Y18" s="48">
        <f t="shared" si="13"/>
        <v>0</v>
      </c>
      <c r="Z18" s="49">
        <f t="shared" si="14"/>
        <v>0</v>
      </c>
      <c r="AA18" s="50">
        <f t="shared" si="15"/>
        <v>0</v>
      </c>
      <c r="AB18" s="50">
        <f t="shared" si="16"/>
        <v>0</v>
      </c>
      <c r="AC18" s="52"/>
      <c r="AD18" s="46">
        <f t="shared" si="17"/>
        <v>6870.1057762400005</v>
      </c>
      <c r="AE18" s="48">
        <f t="shared" si="18"/>
        <v>0</v>
      </c>
      <c r="AF18" s="49">
        <f t="shared" si="19"/>
        <v>0</v>
      </c>
      <c r="AG18" s="50">
        <f t="shared" si="20"/>
        <v>0</v>
      </c>
      <c r="AH18" s="50">
        <f t="shared" si="21"/>
        <v>0</v>
      </c>
      <c r="AI18" s="52"/>
      <c r="AJ18" s="46">
        <f t="shared" si="22"/>
        <v>7076.2089495272003</v>
      </c>
      <c r="AK18" s="48">
        <f t="shared" si="23"/>
        <v>0</v>
      </c>
      <c r="AL18" s="49">
        <f t="shared" si="24"/>
        <v>0</v>
      </c>
      <c r="AM18" s="50">
        <f t="shared" si="25"/>
        <v>0</v>
      </c>
      <c r="AN18" s="56">
        <f t="shared" si="26"/>
        <v>0</v>
      </c>
      <c r="AO18" s="52"/>
      <c r="AP18" s="46">
        <f t="shared" si="27"/>
        <v>7288.4952180130167</v>
      </c>
      <c r="AQ18" s="48">
        <f t="shared" si="28"/>
        <v>0</v>
      </c>
      <c r="AR18" s="49">
        <f t="shared" si="29"/>
        <v>0</v>
      </c>
      <c r="AS18" s="50">
        <f t="shared" si="30"/>
        <v>0</v>
      </c>
      <c r="AT18" s="50">
        <f t="shared" si="31"/>
        <v>0</v>
      </c>
      <c r="AU18" s="52"/>
      <c r="AV18" s="46">
        <f t="shared" si="32"/>
        <v>7507.1500745534076</v>
      </c>
      <c r="AW18" s="48">
        <f t="shared" si="33"/>
        <v>0</v>
      </c>
      <c r="AX18" s="49">
        <f t="shared" si="34"/>
        <v>0</v>
      </c>
      <c r="AY18" s="50">
        <f t="shared" si="35"/>
        <v>0</v>
      </c>
      <c r="AZ18" s="50">
        <f t="shared" si="36"/>
        <v>0</v>
      </c>
      <c r="BA18" s="52"/>
      <c r="BB18" s="46">
        <f t="shared" si="37"/>
        <v>7732.3645767900098</v>
      </c>
      <c r="BC18" s="48">
        <f t="shared" si="38"/>
        <v>0</v>
      </c>
      <c r="BD18" s="49">
        <f t="shared" si="39"/>
        <v>0</v>
      </c>
      <c r="BE18" s="50">
        <f t="shared" si="40"/>
        <v>0</v>
      </c>
      <c r="BF18" s="50">
        <f t="shared" si="41"/>
        <v>0</v>
      </c>
      <c r="BG18" s="52"/>
      <c r="BH18" s="46">
        <f t="shared" si="42"/>
        <v>7964.3355140937101</v>
      </c>
      <c r="BI18" s="48">
        <f t="shared" si="51"/>
        <v>0</v>
      </c>
      <c r="BJ18" s="49">
        <f t="shared" si="44"/>
        <v>0</v>
      </c>
      <c r="BK18" s="50">
        <f t="shared" si="45"/>
        <v>0</v>
      </c>
      <c r="BL18" s="50">
        <f t="shared" si="46"/>
        <v>0</v>
      </c>
      <c r="BM18" s="52"/>
      <c r="BN18" s="49">
        <f t="shared" si="47"/>
        <v>0</v>
      </c>
      <c r="BO18" s="49">
        <f t="shared" si="48"/>
        <v>0</v>
      </c>
      <c r="BP18" s="57">
        <f t="shared" si="49"/>
        <v>0</v>
      </c>
    </row>
    <row r="19" spans="1:68" ht="12.75" customHeight="1" x14ac:dyDescent="0.15">
      <c r="A19" s="288" t="s">
        <v>29</v>
      </c>
      <c r="B19" s="257"/>
      <c r="C19" s="58"/>
      <c r="D19" s="302" t="str">
        <f>HYPERLINK("https://research.ncsu.edu/sparcs/budgeting-guidelines/budgeting-fringe/","Fringe Rates")</f>
        <v>Fringe Rates</v>
      </c>
      <c r="E19" s="257"/>
      <c r="F19" s="60" t="s">
        <v>30</v>
      </c>
      <c r="G19" s="62" t="s">
        <v>31</v>
      </c>
      <c r="H19" s="64">
        <f>SUM(H4:H18)</f>
        <v>0</v>
      </c>
      <c r="I19" s="64">
        <f t="array" ref="I19">SUM(ROUNDUP(I4:I18,0))</f>
        <v>0</v>
      </c>
      <c r="J19" s="65">
        <f>SUM(J4:J18)</f>
        <v>0</v>
      </c>
      <c r="K19" s="67"/>
      <c r="L19" s="60" t="s">
        <v>30</v>
      </c>
      <c r="M19" s="62" t="s">
        <v>31</v>
      </c>
      <c r="N19" s="68">
        <f>SUM(N4:N18)</f>
        <v>0</v>
      </c>
      <c r="O19" s="64">
        <f t="array" ref="O19">SUM(ROUNDUP(O4:O18,0))</f>
        <v>0</v>
      </c>
      <c r="P19" s="65">
        <f>SUM(P4:P18)</f>
        <v>0</v>
      </c>
      <c r="Q19" s="67"/>
      <c r="R19" s="60" t="s">
        <v>30</v>
      </c>
      <c r="S19" s="62" t="s">
        <v>31</v>
      </c>
      <c r="T19" s="68">
        <f t="shared" ref="T19:V19" si="52">SUM(T4:T18)</f>
        <v>0</v>
      </c>
      <c r="U19" s="70">
        <f t="shared" si="52"/>
        <v>0</v>
      </c>
      <c r="V19" s="65">
        <f t="shared" si="52"/>
        <v>0</v>
      </c>
      <c r="W19" s="67"/>
      <c r="X19" s="60" t="s">
        <v>30</v>
      </c>
      <c r="Y19" s="62" t="s">
        <v>31</v>
      </c>
      <c r="Z19" s="64">
        <f>SUM(Z4:Z18)</f>
        <v>0</v>
      </c>
      <c r="AA19" s="64">
        <f t="array" ref="AA19">SUM(ROUNDUP(AA4:AA18,0))</f>
        <v>0</v>
      </c>
      <c r="AB19" s="65">
        <f>SUM(AB4:AB18)</f>
        <v>0</v>
      </c>
      <c r="AC19" s="67"/>
      <c r="AD19" s="60" t="s">
        <v>30</v>
      </c>
      <c r="AE19" s="62" t="s">
        <v>31</v>
      </c>
      <c r="AF19" s="64">
        <f>SUM(AF4:AF18)</f>
        <v>0</v>
      </c>
      <c r="AG19" s="64">
        <f t="array" ref="AG19">SUM(ROUNDUP(AG4:AG18,0))</f>
        <v>0</v>
      </c>
      <c r="AH19" s="65">
        <f>SUM(AH4:AH18)</f>
        <v>0</v>
      </c>
      <c r="AI19" s="67"/>
      <c r="AJ19" s="60" t="s">
        <v>30</v>
      </c>
      <c r="AK19" s="62" t="s">
        <v>31</v>
      </c>
      <c r="AL19" s="64">
        <f>SUM(AL4:AL18)</f>
        <v>0</v>
      </c>
      <c r="AM19" s="64">
        <f t="array" ref="AM19">SUM(ROUNDUP(AM4:AM18,0))</f>
        <v>0</v>
      </c>
      <c r="AN19" s="72">
        <f>SUM(AN4:AN18)</f>
        <v>0</v>
      </c>
      <c r="AO19" s="67"/>
      <c r="AP19" s="60" t="s">
        <v>30</v>
      </c>
      <c r="AQ19" s="62" t="s">
        <v>31</v>
      </c>
      <c r="AR19" s="64">
        <f>SUM(AR4:AR18)</f>
        <v>0</v>
      </c>
      <c r="AS19" s="64">
        <f t="array" ref="AS19">SUM(ROUNDUP(AS4:AS18,0))</f>
        <v>0</v>
      </c>
      <c r="AT19" s="65">
        <f>SUM(AT4:AT18)</f>
        <v>0</v>
      </c>
      <c r="AU19" s="67"/>
      <c r="AV19" s="60" t="s">
        <v>30</v>
      </c>
      <c r="AW19" s="62" t="s">
        <v>31</v>
      </c>
      <c r="AX19" s="64">
        <f>SUM(AX4:AX18)</f>
        <v>0</v>
      </c>
      <c r="AY19" s="64">
        <f t="array" ref="AY19">SUM(ROUNDUP(AY4:AY18,0))</f>
        <v>0</v>
      </c>
      <c r="AZ19" s="65">
        <f>SUM(AZ4:AZ18)</f>
        <v>0</v>
      </c>
      <c r="BA19" s="67"/>
      <c r="BB19" s="60" t="s">
        <v>30</v>
      </c>
      <c r="BC19" s="62" t="s">
        <v>31</v>
      </c>
      <c r="BD19" s="64">
        <f>SUM(BD4:BD18)</f>
        <v>0</v>
      </c>
      <c r="BE19" s="64">
        <f t="array" ref="BE19">SUM(ROUNDUP(BE4:BE18,0))</f>
        <v>0</v>
      </c>
      <c r="BF19" s="65">
        <f>SUM(BF4:BF18)</f>
        <v>0</v>
      </c>
      <c r="BG19" s="67"/>
      <c r="BH19" s="60" t="s">
        <v>30</v>
      </c>
      <c r="BI19" s="62" t="s">
        <v>31</v>
      </c>
      <c r="BJ19" s="64">
        <f>SUM(BJ4:BJ18)</f>
        <v>0</v>
      </c>
      <c r="BK19" s="64">
        <f t="array" ref="BK19">SUM(ROUNDUP(BK4:BK18,0))</f>
        <v>0</v>
      </c>
      <c r="BL19" s="65">
        <f>SUM(BL4:BL18)</f>
        <v>0</v>
      </c>
      <c r="BM19" s="67"/>
      <c r="BN19" s="68">
        <f t="shared" ref="BN19:BP19" si="53">SUM(BN4:BN18)</f>
        <v>0</v>
      </c>
      <c r="BO19" s="68">
        <f t="shared" si="53"/>
        <v>0</v>
      </c>
      <c r="BP19" s="65">
        <f t="shared" si="53"/>
        <v>0</v>
      </c>
    </row>
    <row r="20" spans="1:68" ht="12.75" customHeight="1" x14ac:dyDescent="0.15">
      <c r="A20" s="18"/>
      <c r="B20" s="19" t="s">
        <v>32</v>
      </c>
      <c r="C20" s="36">
        <v>1.03</v>
      </c>
      <c r="D20" s="279">
        <v>8.0500000000000002E-2</v>
      </c>
      <c r="E20" s="246"/>
      <c r="F20" s="78">
        <v>0</v>
      </c>
      <c r="G20" s="79">
        <v>0</v>
      </c>
      <c r="H20" s="76">
        <f t="shared" ref="H20:H29" si="54">SUM(F20*G20)</f>
        <v>0</v>
      </c>
      <c r="I20" s="77">
        <v>0</v>
      </c>
      <c r="J20" s="77">
        <v>0</v>
      </c>
      <c r="K20" s="12"/>
      <c r="L20" s="78">
        <f t="shared" ref="L20:L29" si="55">SUM(F20*C20)</f>
        <v>0</v>
      </c>
      <c r="M20" s="79">
        <f t="shared" ref="M20:M29" si="56">G20</f>
        <v>0</v>
      </c>
      <c r="N20" s="23">
        <f t="shared" ref="N20:N29" si="57">SUM(F20*C20)*(M20)</f>
        <v>0</v>
      </c>
      <c r="O20" s="79">
        <f t="shared" ref="O20:O29" si="58">SUM(N20*D20)</f>
        <v>0</v>
      </c>
      <c r="P20" s="30">
        <f t="shared" ref="P20:P29" si="59">N20+O20</f>
        <v>0</v>
      </c>
      <c r="Q20" s="12"/>
      <c r="R20" s="78">
        <f t="shared" ref="R20:R29" si="60">SUM(L20*C20)</f>
        <v>0</v>
      </c>
      <c r="S20" s="79">
        <f t="shared" ref="S20:S29" si="61">M20</f>
        <v>0</v>
      </c>
      <c r="T20" s="23">
        <f t="shared" ref="T20:T29" si="62">SUM(R20*S20)</f>
        <v>0</v>
      </c>
      <c r="U20" s="79">
        <f t="shared" ref="U20:U29" si="63">SUM(T20*D20)</f>
        <v>0</v>
      </c>
      <c r="V20" s="30">
        <f t="shared" ref="V20:V29" si="64">T20+U20</f>
        <v>0</v>
      </c>
      <c r="W20" s="12"/>
      <c r="X20" s="80">
        <f t="shared" ref="X20:X29" si="65">SUM(R20*C20)</f>
        <v>0</v>
      </c>
      <c r="Y20" s="79">
        <f t="shared" ref="Y20:Y29" si="66">S20</f>
        <v>0</v>
      </c>
      <c r="Z20" s="31">
        <f t="shared" ref="Z20:Z29" si="67">SUM(Y20*X20)</f>
        <v>0</v>
      </c>
      <c r="AA20" s="81">
        <f t="shared" ref="AA20:AA29" si="68">SUM(Z20*D20)</f>
        <v>0</v>
      </c>
      <c r="AB20" s="77">
        <f t="shared" ref="AB20:AB29" si="69">Z20+AA20</f>
        <v>0</v>
      </c>
      <c r="AC20" s="12"/>
      <c r="AD20" s="78">
        <f t="shared" ref="AD20:AD29" si="70">SUM(X20*C20)</f>
        <v>0</v>
      </c>
      <c r="AE20" s="79">
        <f t="shared" ref="AE20:AE29" si="71">Y20</f>
        <v>0</v>
      </c>
      <c r="AF20" s="23">
        <f t="shared" ref="AF20:AF29" si="72">SUM(AE20*AD20)</f>
        <v>0</v>
      </c>
      <c r="AG20" s="79">
        <f t="shared" ref="AG20:AG29" si="73">SUM(AF20*D20)</f>
        <v>0</v>
      </c>
      <c r="AH20" s="30">
        <f t="shared" ref="AH20:AH29" si="74">AF20+AG20</f>
        <v>0</v>
      </c>
      <c r="AI20" s="12"/>
      <c r="AJ20" s="78">
        <f t="shared" ref="AJ20:AJ29" si="75">SUM(AD20*C20)</f>
        <v>0</v>
      </c>
      <c r="AK20" s="79">
        <f t="shared" ref="AK20:AK29" si="76">AE20</f>
        <v>0</v>
      </c>
      <c r="AL20" s="23">
        <f t="shared" ref="AL20:AL29" si="77">SUM(AK20*AJ20)</f>
        <v>0</v>
      </c>
      <c r="AM20" s="79">
        <f t="shared" ref="AM20:AM29" si="78">SUM(AL20*D20)</f>
        <v>0</v>
      </c>
      <c r="AN20" s="30">
        <f t="shared" ref="AN20:AN29" si="79">AL20+AM20</f>
        <v>0</v>
      </c>
      <c r="AO20" s="12"/>
      <c r="AP20" s="78">
        <f t="shared" ref="AP20:AP29" si="80">SUM(AJ20*C20)</f>
        <v>0</v>
      </c>
      <c r="AQ20" s="79">
        <f t="shared" ref="AQ20:AQ29" si="81">AK20</f>
        <v>0</v>
      </c>
      <c r="AR20" s="23">
        <f t="shared" ref="AR20:AR29" si="82">SUM(AQ20*AP20)</f>
        <v>0</v>
      </c>
      <c r="AS20" s="79">
        <f t="shared" ref="AS20:AS29" si="83">SUM(AR20*D20)</f>
        <v>0</v>
      </c>
      <c r="AT20" s="30">
        <f t="shared" ref="AT20:AT29" si="84">AR20+AS20</f>
        <v>0</v>
      </c>
      <c r="AU20" s="12"/>
      <c r="AV20" s="78">
        <f t="shared" ref="AV20:AV29" si="85">SUM(AP20*C20)</f>
        <v>0</v>
      </c>
      <c r="AW20" s="79">
        <f t="shared" ref="AW20:AW29" si="86">AQ20</f>
        <v>0</v>
      </c>
      <c r="AX20" s="23">
        <f t="shared" ref="AX20:AX29" si="87">SUM(AW20*AV20)</f>
        <v>0</v>
      </c>
      <c r="AY20" s="79">
        <f t="shared" ref="AY20:AY29" si="88">SUM(AX20*D20)</f>
        <v>0</v>
      </c>
      <c r="AZ20" s="30">
        <f t="shared" ref="AZ20:AZ29" si="89">AX20+AY20</f>
        <v>0</v>
      </c>
      <c r="BA20" s="12"/>
      <c r="BB20" s="78">
        <f t="shared" ref="BB20:BB29" si="90">SUM(AV20*C20)</f>
        <v>0</v>
      </c>
      <c r="BC20" s="79">
        <f t="shared" ref="BC20:BC29" si="91">AW20</f>
        <v>0</v>
      </c>
      <c r="BD20" s="23">
        <f t="shared" ref="BD20:BD29" si="92">SUM(BC20*BB20)</f>
        <v>0</v>
      </c>
      <c r="BE20" s="79">
        <f t="shared" ref="BE20:BE29" si="93">SUM(BD20*D20)</f>
        <v>0</v>
      </c>
      <c r="BF20" s="30">
        <f t="shared" ref="BF20:BF29" si="94">BD20+BE20</f>
        <v>0</v>
      </c>
      <c r="BG20" s="12"/>
      <c r="BH20" s="78">
        <f t="shared" ref="BH20:BH29" si="95">SUM(BB20*C20)</f>
        <v>0</v>
      </c>
      <c r="BI20" s="79">
        <f t="shared" ref="BI20:BI29" si="96">BC20</f>
        <v>0</v>
      </c>
      <c r="BJ20" s="23">
        <f t="shared" ref="BJ20:BJ29" si="97">SUM(BI20*BH20)</f>
        <v>0</v>
      </c>
      <c r="BK20" s="79">
        <f t="shared" ref="BK20:BK29" si="98">SUM(BJ20*D20)</f>
        <v>0</v>
      </c>
      <c r="BL20" s="30">
        <f t="shared" ref="BL20:BL29" si="99">BJ20+BK20</f>
        <v>0</v>
      </c>
      <c r="BM20" s="82"/>
      <c r="BN20" s="28">
        <f t="shared" ref="BN20:BN30" si="100">SUM(H20,N20,T20,Z20,AF20,AL20,AR20,AX20,BD20,BJ20)</f>
        <v>0</v>
      </c>
      <c r="BO20" s="28">
        <f t="shared" ref="BO20:BO29" si="101">SUM(I20,O20,U20,AA20,AG20,AM20,,AS20,AY20,BE20,BK20)</f>
        <v>0</v>
      </c>
      <c r="BP20" s="34">
        <f t="shared" ref="BP20:BP29" si="102">SUM(BN20:BO20)</f>
        <v>0</v>
      </c>
    </row>
    <row r="21" spans="1:68" ht="12.75" customHeight="1" x14ac:dyDescent="0.15">
      <c r="A21" s="18"/>
      <c r="B21" s="19" t="s">
        <v>33</v>
      </c>
      <c r="C21" s="36">
        <v>1.03</v>
      </c>
      <c r="D21" s="279">
        <v>8.0500000000000002E-2</v>
      </c>
      <c r="E21" s="246"/>
      <c r="F21" s="78">
        <v>0</v>
      </c>
      <c r="G21" s="79">
        <v>0</v>
      </c>
      <c r="H21" s="28">
        <f t="shared" si="54"/>
        <v>0</v>
      </c>
      <c r="I21" s="30">
        <v>0</v>
      </c>
      <c r="J21" s="30">
        <v>0</v>
      </c>
      <c r="K21" s="12"/>
      <c r="L21" s="78">
        <f t="shared" si="55"/>
        <v>0</v>
      </c>
      <c r="M21" s="79">
        <f t="shared" si="56"/>
        <v>0</v>
      </c>
      <c r="N21" s="23">
        <f t="shared" si="57"/>
        <v>0</v>
      </c>
      <c r="O21" s="79">
        <f t="shared" si="58"/>
        <v>0</v>
      </c>
      <c r="P21" s="30">
        <f t="shared" si="59"/>
        <v>0</v>
      </c>
      <c r="Q21" s="12"/>
      <c r="R21" s="78">
        <f t="shared" si="60"/>
        <v>0</v>
      </c>
      <c r="S21" s="79">
        <f t="shared" si="61"/>
        <v>0</v>
      </c>
      <c r="T21" s="23">
        <f t="shared" si="62"/>
        <v>0</v>
      </c>
      <c r="U21" s="79">
        <f t="shared" si="63"/>
        <v>0</v>
      </c>
      <c r="V21" s="30">
        <f t="shared" si="64"/>
        <v>0</v>
      </c>
      <c r="W21" s="12"/>
      <c r="X21" s="78">
        <f t="shared" si="65"/>
        <v>0</v>
      </c>
      <c r="Y21" s="79">
        <f t="shared" si="66"/>
        <v>0</v>
      </c>
      <c r="Z21" s="23">
        <f t="shared" si="67"/>
        <v>0</v>
      </c>
      <c r="AA21" s="79">
        <f t="shared" si="68"/>
        <v>0</v>
      </c>
      <c r="AB21" s="30">
        <f t="shared" si="69"/>
        <v>0</v>
      </c>
      <c r="AC21" s="12"/>
      <c r="AD21" s="78">
        <f t="shared" si="70"/>
        <v>0</v>
      </c>
      <c r="AE21" s="79">
        <f t="shared" si="71"/>
        <v>0</v>
      </c>
      <c r="AF21" s="23">
        <f t="shared" si="72"/>
        <v>0</v>
      </c>
      <c r="AG21" s="79">
        <f t="shared" si="73"/>
        <v>0</v>
      </c>
      <c r="AH21" s="30">
        <f t="shared" si="74"/>
        <v>0</v>
      </c>
      <c r="AI21" s="12"/>
      <c r="AJ21" s="78">
        <f t="shared" si="75"/>
        <v>0</v>
      </c>
      <c r="AK21" s="79">
        <f t="shared" si="76"/>
        <v>0</v>
      </c>
      <c r="AL21" s="23">
        <f t="shared" si="77"/>
        <v>0</v>
      </c>
      <c r="AM21" s="79">
        <f t="shared" si="78"/>
        <v>0</v>
      </c>
      <c r="AN21" s="30">
        <f t="shared" si="79"/>
        <v>0</v>
      </c>
      <c r="AO21" s="12"/>
      <c r="AP21" s="78">
        <f t="shared" si="80"/>
        <v>0</v>
      </c>
      <c r="AQ21" s="79">
        <f t="shared" si="81"/>
        <v>0</v>
      </c>
      <c r="AR21" s="23">
        <f t="shared" si="82"/>
        <v>0</v>
      </c>
      <c r="AS21" s="79">
        <f t="shared" si="83"/>
        <v>0</v>
      </c>
      <c r="AT21" s="30">
        <f t="shared" si="84"/>
        <v>0</v>
      </c>
      <c r="AU21" s="12"/>
      <c r="AV21" s="78">
        <f t="shared" si="85"/>
        <v>0</v>
      </c>
      <c r="AW21" s="79">
        <f t="shared" si="86"/>
        <v>0</v>
      </c>
      <c r="AX21" s="23">
        <f t="shared" si="87"/>
        <v>0</v>
      </c>
      <c r="AY21" s="79">
        <f t="shared" si="88"/>
        <v>0</v>
      </c>
      <c r="AZ21" s="30">
        <f t="shared" si="89"/>
        <v>0</v>
      </c>
      <c r="BA21" s="12"/>
      <c r="BB21" s="78">
        <f t="shared" si="90"/>
        <v>0</v>
      </c>
      <c r="BC21" s="79">
        <f t="shared" si="91"/>
        <v>0</v>
      </c>
      <c r="BD21" s="23">
        <f t="shared" si="92"/>
        <v>0</v>
      </c>
      <c r="BE21" s="79">
        <f t="shared" si="93"/>
        <v>0</v>
      </c>
      <c r="BF21" s="30">
        <f t="shared" si="94"/>
        <v>0</v>
      </c>
      <c r="BG21" s="12"/>
      <c r="BH21" s="78">
        <f t="shared" si="95"/>
        <v>0</v>
      </c>
      <c r="BI21" s="79">
        <f t="shared" si="96"/>
        <v>0</v>
      </c>
      <c r="BJ21" s="23">
        <f t="shared" si="97"/>
        <v>0</v>
      </c>
      <c r="BK21" s="79">
        <f t="shared" si="98"/>
        <v>0</v>
      </c>
      <c r="BL21" s="30">
        <f t="shared" si="99"/>
        <v>0</v>
      </c>
      <c r="BM21" s="82"/>
      <c r="BN21" s="28">
        <f t="shared" si="100"/>
        <v>0</v>
      </c>
      <c r="BO21" s="28">
        <f t="shared" si="101"/>
        <v>0</v>
      </c>
      <c r="BP21" s="34">
        <f t="shared" si="102"/>
        <v>0</v>
      </c>
    </row>
    <row r="22" spans="1:68" ht="12.75" customHeight="1" x14ac:dyDescent="0.15">
      <c r="A22" s="18"/>
      <c r="B22" s="19" t="s">
        <v>33</v>
      </c>
      <c r="C22" s="36">
        <v>1.03</v>
      </c>
      <c r="D22" s="279">
        <v>8.0500000000000002E-2</v>
      </c>
      <c r="E22" s="246"/>
      <c r="F22" s="78">
        <v>0</v>
      </c>
      <c r="G22" s="79">
        <v>0</v>
      </c>
      <c r="H22" s="28">
        <f t="shared" si="54"/>
        <v>0</v>
      </c>
      <c r="I22" s="30">
        <v>0</v>
      </c>
      <c r="J22" s="30">
        <v>0</v>
      </c>
      <c r="K22" s="12"/>
      <c r="L22" s="78">
        <f t="shared" si="55"/>
        <v>0</v>
      </c>
      <c r="M22" s="79">
        <f t="shared" si="56"/>
        <v>0</v>
      </c>
      <c r="N22" s="23">
        <f t="shared" si="57"/>
        <v>0</v>
      </c>
      <c r="O22" s="79">
        <f t="shared" si="58"/>
        <v>0</v>
      </c>
      <c r="P22" s="30">
        <f t="shared" si="59"/>
        <v>0</v>
      </c>
      <c r="Q22" s="12"/>
      <c r="R22" s="78">
        <f t="shared" si="60"/>
        <v>0</v>
      </c>
      <c r="S22" s="79">
        <f t="shared" si="61"/>
        <v>0</v>
      </c>
      <c r="T22" s="23">
        <f t="shared" si="62"/>
        <v>0</v>
      </c>
      <c r="U22" s="79">
        <f t="shared" si="63"/>
        <v>0</v>
      </c>
      <c r="V22" s="30">
        <f t="shared" si="64"/>
        <v>0</v>
      </c>
      <c r="W22" s="12"/>
      <c r="X22" s="78">
        <f t="shared" si="65"/>
        <v>0</v>
      </c>
      <c r="Y22" s="79">
        <f t="shared" si="66"/>
        <v>0</v>
      </c>
      <c r="Z22" s="23">
        <f t="shared" si="67"/>
        <v>0</v>
      </c>
      <c r="AA22" s="79">
        <f t="shared" si="68"/>
        <v>0</v>
      </c>
      <c r="AB22" s="30">
        <f t="shared" si="69"/>
        <v>0</v>
      </c>
      <c r="AC22" s="12"/>
      <c r="AD22" s="78">
        <f t="shared" si="70"/>
        <v>0</v>
      </c>
      <c r="AE22" s="79">
        <f t="shared" si="71"/>
        <v>0</v>
      </c>
      <c r="AF22" s="23">
        <f t="shared" si="72"/>
        <v>0</v>
      </c>
      <c r="AG22" s="79">
        <f t="shared" si="73"/>
        <v>0</v>
      </c>
      <c r="AH22" s="30">
        <f t="shared" si="74"/>
        <v>0</v>
      </c>
      <c r="AI22" s="12"/>
      <c r="AJ22" s="78">
        <f t="shared" si="75"/>
        <v>0</v>
      </c>
      <c r="AK22" s="79">
        <f t="shared" si="76"/>
        <v>0</v>
      </c>
      <c r="AL22" s="23">
        <f t="shared" si="77"/>
        <v>0</v>
      </c>
      <c r="AM22" s="79">
        <f t="shared" si="78"/>
        <v>0</v>
      </c>
      <c r="AN22" s="30">
        <f t="shared" si="79"/>
        <v>0</v>
      </c>
      <c r="AO22" s="12"/>
      <c r="AP22" s="78">
        <f t="shared" si="80"/>
        <v>0</v>
      </c>
      <c r="AQ22" s="79">
        <f t="shared" si="81"/>
        <v>0</v>
      </c>
      <c r="AR22" s="23">
        <f t="shared" si="82"/>
        <v>0</v>
      </c>
      <c r="AS22" s="79">
        <f t="shared" si="83"/>
        <v>0</v>
      </c>
      <c r="AT22" s="30">
        <f t="shared" si="84"/>
        <v>0</v>
      </c>
      <c r="AU22" s="12"/>
      <c r="AV22" s="78">
        <f t="shared" si="85"/>
        <v>0</v>
      </c>
      <c r="AW22" s="79">
        <f t="shared" si="86"/>
        <v>0</v>
      </c>
      <c r="AX22" s="23">
        <f t="shared" si="87"/>
        <v>0</v>
      </c>
      <c r="AY22" s="79">
        <f t="shared" si="88"/>
        <v>0</v>
      </c>
      <c r="AZ22" s="30">
        <f t="shared" si="89"/>
        <v>0</v>
      </c>
      <c r="BA22" s="12"/>
      <c r="BB22" s="78">
        <f t="shared" si="90"/>
        <v>0</v>
      </c>
      <c r="BC22" s="79">
        <f t="shared" si="91"/>
        <v>0</v>
      </c>
      <c r="BD22" s="23">
        <f t="shared" si="92"/>
        <v>0</v>
      </c>
      <c r="BE22" s="79">
        <f t="shared" si="93"/>
        <v>0</v>
      </c>
      <c r="BF22" s="30">
        <f t="shared" si="94"/>
        <v>0</v>
      </c>
      <c r="BG22" s="12"/>
      <c r="BH22" s="78">
        <f t="shared" si="95"/>
        <v>0</v>
      </c>
      <c r="BI22" s="79">
        <f t="shared" si="96"/>
        <v>0</v>
      </c>
      <c r="BJ22" s="23">
        <f t="shared" si="97"/>
        <v>0</v>
      </c>
      <c r="BK22" s="79">
        <f t="shared" si="98"/>
        <v>0</v>
      </c>
      <c r="BL22" s="30">
        <f t="shared" si="99"/>
        <v>0</v>
      </c>
      <c r="BM22" s="82"/>
      <c r="BN22" s="28">
        <f t="shared" si="100"/>
        <v>0</v>
      </c>
      <c r="BO22" s="28">
        <f t="shared" si="101"/>
        <v>0</v>
      </c>
      <c r="BP22" s="34">
        <f t="shared" si="102"/>
        <v>0</v>
      </c>
    </row>
    <row r="23" spans="1:68" ht="12.75" hidden="1" customHeight="1" x14ac:dyDescent="0.15">
      <c r="A23" s="18"/>
      <c r="B23" s="19" t="s">
        <v>33</v>
      </c>
      <c r="C23" s="36">
        <v>1.03</v>
      </c>
      <c r="D23" s="279">
        <v>8.0500000000000002E-2</v>
      </c>
      <c r="E23" s="246"/>
      <c r="F23" s="78">
        <v>0</v>
      </c>
      <c r="G23" s="79">
        <v>0</v>
      </c>
      <c r="H23" s="28">
        <f t="shared" si="54"/>
        <v>0</v>
      </c>
      <c r="I23" s="30">
        <v>0</v>
      </c>
      <c r="J23" s="30">
        <v>0</v>
      </c>
      <c r="K23" s="12"/>
      <c r="L23" s="78">
        <f t="shared" si="55"/>
        <v>0</v>
      </c>
      <c r="M23" s="79">
        <f t="shared" si="56"/>
        <v>0</v>
      </c>
      <c r="N23" s="23">
        <f t="shared" si="57"/>
        <v>0</v>
      </c>
      <c r="O23" s="79">
        <f t="shared" si="58"/>
        <v>0</v>
      </c>
      <c r="P23" s="30">
        <f t="shared" si="59"/>
        <v>0</v>
      </c>
      <c r="Q23" s="12"/>
      <c r="R23" s="78">
        <f t="shared" si="60"/>
        <v>0</v>
      </c>
      <c r="S23" s="79">
        <f t="shared" si="61"/>
        <v>0</v>
      </c>
      <c r="T23" s="23">
        <f t="shared" si="62"/>
        <v>0</v>
      </c>
      <c r="U23" s="79">
        <f t="shared" si="63"/>
        <v>0</v>
      </c>
      <c r="V23" s="30">
        <f t="shared" si="64"/>
        <v>0</v>
      </c>
      <c r="W23" s="12"/>
      <c r="X23" s="78">
        <f t="shared" si="65"/>
        <v>0</v>
      </c>
      <c r="Y23" s="79">
        <f t="shared" si="66"/>
        <v>0</v>
      </c>
      <c r="Z23" s="23">
        <f t="shared" si="67"/>
        <v>0</v>
      </c>
      <c r="AA23" s="79">
        <f t="shared" si="68"/>
        <v>0</v>
      </c>
      <c r="AB23" s="30">
        <f t="shared" si="69"/>
        <v>0</v>
      </c>
      <c r="AC23" s="12"/>
      <c r="AD23" s="78">
        <f t="shared" si="70"/>
        <v>0</v>
      </c>
      <c r="AE23" s="79">
        <f t="shared" si="71"/>
        <v>0</v>
      </c>
      <c r="AF23" s="23">
        <f t="shared" si="72"/>
        <v>0</v>
      </c>
      <c r="AG23" s="79">
        <f t="shared" si="73"/>
        <v>0</v>
      </c>
      <c r="AH23" s="30">
        <f t="shared" si="74"/>
        <v>0</v>
      </c>
      <c r="AI23" s="12"/>
      <c r="AJ23" s="78">
        <f t="shared" si="75"/>
        <v>0</v>
      </c>
      <c r="AK23" s="79">
        <f t="shared" si="76"/>
        <v>0</v>
      </c>
      <c r="AL23" s="23">
        <f t="shared" si="77"/>
        <v>0</v>
      </c>
      <c r="AM23" s="79">
        <f t="shared" si="78"/>
        <v>0</v>
      </c>
      <c r="AN23" s="30">
        <f t="shared" si="79"/>
        <v>0</v>
      </c>
      <c r="AO23" s="12"/>
      <c r="AP23" s="78">
        <f t="shared" si="80"/>
        <v>0</v>
      </c>
      <c r="AQ23" s="79">
        <f t="shared" si="81"/>
        <v>0</v>
      </c>
      <c r="AR23" s="23">
        <f t="shared" si="82"/>
        <v>0</v>
      </c>
      <c r="AS23" s="79">
        <f t="shared" si="83"/>
        <v>0</v>
      </c>
      <c r="AT23" s="30">
        <f t="shared" si="84"/>
        <v>0</v>
      </c>
      <c r="AU23" s="12"/>
      <c r="AV23" s="78">
        <f t="shared" si="85"/>
        <v>0</v>
      </c>
      <c r="AW23" s="79">
        <f t="shared" si="86"/>
        <v>0</v>
      </c>
      <c r="AX23" s="23">
        <f t="shared" si="87"/>
        <v>0</v>
      </c>
      <c r="AY23" s="79">
        <f t="shared" si="88"/>
        <v>0</v>
      </c>
      <c r="AZ23" s="30">
        <f t="shared" si="89"/>
        <v>0</v>
      </c>
      <c r="BA23" s="12"/>
      <c r="BB23" s="78">
        <f t="shared" si="90"/>
        <v>0</v>
      </c>
      <c r="BC23" s="79">
        <f t="shared" si="91"/>
        <v>0</v>
      </c>
      <c r="BD23" s="23">
        <f t="shared" si="92"/>
        <v>0</v>
      </c>
      <c r="BE23" s="79">
        <f t="shared" si="93"/>
        <v>0</v>
      </c>
      <c r="BF23" s="30">
        <f t="shared" si="94"/>
        <v>0</v>
      </c>
      <c r="BG23" s="12"/>
      <c r="BH23" s="78">
        <f t="shared" si="95"/>
        <v>0</v>
      </c>
      <c r="BI23" s="79">
        <f t="shared" si="96"/>
        <v>0</v>
      </c>
      <c r="BJ23" s="23">
        <f t="shared" si="97"/>
        <v>0</v>
      </c>
      <c r="BK23" s="79">
        <f t="shared" si="98"/>
        <v>0</v>
      </c>
      <c r="BL23" s="30">
        <f t="shared" si="99"/>
        <v>0</v>
      </c>
      <c r="BM23" s="82"/>
      <c r="BN23" s="28">
        <f t="shared" si="100"/>
        <v>0</v>
      </c>
      <c r="BO23" s="28">
        <f t="shared" si="101"/>
        <v>0</v>
      </c>
      <c r="BP23" s="34">
        <f t="shared" si="102"/>
        <v>0</v>
      </c>
    </row>
    <row r="24" spans="1:68" ht="12.75" hidden="1" customHeight="1" x14ac:dyDescent="0.15">
      <c r="A24" s="18"/>
      <c r="B24" s="19" t="s">
        <v>33</v>
      </c>
      <c r="C24" s="36">
        <v>1.03</v>
      </c>
      <c r="D24" s="279">
        <v>8.0500000000000002E-2</v>
      </c>
      <c r="E24" s="246"/>
      <c r="F24" s="78">
        <v>0</v>
      </c>
      <c r="G24" s="79">
        <v>0</v>
      </c>
      <c r="H24" s="28">
        <f t="shared" si="54"/>
        <v>0</v>
      </c>
      <c r="I24" s="30">
        <v>0</v>
      </c>
      <c r="J24" s="30">
        <v>0</v>
      </c>
      <c r="K24" s="12"/>
      <c r="L24" s="78">
        <f t="shared" si="55"/>
        <v>0</v>
      </c>
      <c r="M24" s="79">
        <f t="shared" si="56"/>
        <v>0</v>
      </c>
      <c r="N24" s="23">
        <f t="shared" si="57"/>
        <v>0</v>
      </c>
      <c r="O24" s="79">
        <f t="shared" si="58"/>
        <v>0</v>
      </c>
      <c r="P24" s="30">
        <f t="shared" si="59"/>
        <v>0</v>
      </c>
      <c r="Q24" s="12"/>
      <c r="R24" s="78">
        <f t="shared" si="60"/>
        <v>0</v>
      </c>
      <c r="S24" s="79">
        <f t="shared" si="61"/>
        <v>0</v>
      </c>
      <c r="T24" s="23">
        <f t="shared" si="62"/>
        <v>0</v>
      </c>
      <c r="U24" s="79">
        <f t="shared" si="63"/>
        <v>0</v>
      </c>
      <c r="V24" s="30">
        <f t="shared" si="64"/>
        <v>0</v>
      </c>
      <c r="W24" s="12"/>
      <c r="X24" s="78">
        <f t="shared" si="65"/>
        <v>0</v>
      </c>
      <c r="Y24" s="79">
        <f t="shared" si="66"/>
        <v>0</v>
      </c>
      <c r="Z24" s="23">
        <f t="shared" si="67"/>
        <v>0</v>
      </c>
      <c r="AA24" s="79">
        <f t="shared" si="68"/>
        <v>0</v>
      </c>
      <c r="AB24" s="30">
        <f t="shared" si="69"/>
        <v>0</v>
      </c>
      <c r="AC24" s="12"/>
      <c r="AD24" s="78">
        <f t="shared" si="70"/>
        <v>0</v>
      </c>
      <c r="AE24" s="79">
        <f t="shared" si="71"/>
        <v>0</v>
      </c>
      <c r="AF24" s="23">
        <f t="shared" si="72"/>
        <v>0</v>
      </c>
      <c r="AG24" s="79">
        <f t="shared" si="73"/>
        <v>0</v>
      </c>
      <c r="AH24" s="30">
        <f t="shared" si="74"/>
        <v>0</v>
      </c>
      <c r="AI24" s="12"/>
      <c r="AJ24" s="78">
        <f t="shared" si="75"/>
        <v>0</v>
      </c>
      <c r="AK24" s="79">
        <f t="shared" si="76"/>
        <v>0</v>
      </c>
      <c r="AL24" s="23">
        <f t="shared" si="77"/>
        <v>0</v>
      </c>
      <c r="AM24" s="79">
        <f t="shared" si="78"/>
        <v>0</v>
      </c>
      <c r="AN24" s="30">
        <f t="shared" si="79"/>
        <v>0</v>
      </c>
      <c r="AO24" s="12"/>
      <c r="AP24" s="78">
        <f t="shared" si="80"/>
        <v>0</v>
      </c>
      <c r="AQ24" s="79">
        <f t="shared" si="81"/>
        <v>0</v>
      </c>
      <c r="AR24" s="23">
        <f t="shared" si="82"/>
        <v>0</v>
      </c>
      <c r="AS24" s="79">
        <f t="shared" si="83"/>
        <v>0</v>
      </c>
      <c r="AT24" s="30">
        <f t="shared" si="84"/>
        <v>0</v>
      </c>
      <c r="AU24" s="12"/>
      <c r="AV24" s="78">
        <f t="shared" si="85"/>
        <v>0</v>
      </c>
      <c r="AW24" s="79">
        <f t="shared" si="86"/>
        <v>0</v>
      </c>
      <c r="AX24" s="23">
        <f t="shared" si="87"/>
        <v>0</v>
      </c>
      <c r="AY24" s="79">
        <f t="shared" si="88"/>
        <v>0</v>
      </c>
      <c r="AZ24" s="30">
        <f t="shared" si="89"/>
        <v>0</v>
      </c>
      <c r="BA24" s="12"/>
      <c r="BB24" s="78">
        <f t="shared" si="90"/>
        <v>0</v>
      </c>
      <c r="BC24" s="79">
        <f t="shared" si="91"/>
        <v>0</v>
      </c>
      <c r="BD24" s="23">
        <f t="shared" si="92"/>
        <v>0</v>
      </c>
      <c r="BE24" s="79">
        <f t="shared" si="93"/>
        <v>0</v>
      </c>
      <c r="BF24" s="30">
        <f t="shared" si="94"/>
        <v>0</v>
      </c>
      <c r="BG24" s="12"/>
      <c r="BH24" s="78">
        <f t="shared" si="95"/>
        <v>0</v>
      </c>
      <c r="BI24" s="79">
        <f t="shared" si="96"/>
        <v>0</v>
      </c>
      <c r="BJ24" s="23">
        <f t="shared" si="97"/>
        <v>0</v>
      </c>
      <c r="BK24" s="79">
        <f t="shared" si="98"/>
        <v>0</v>
      </c>
      <c r="BL24" s="30">
        <f t="shared" si="99"/>
        <v>0</v>
      </c>
      <c r="BM24" s="82"/>
      <c r="BN24" s="28">
        <f t="shared" si="100"/>
        <v>0</v>
      </c>
      <c r="BO24" s="28">
        <f t="shared" si="101"/>
        <v>0</v>
      </c>
      <c r="BP24" s="34">
        <f t="shared" si="102"/>
        <v>0</v>
      </c>
    </row>
    <row r="25" spans="1:68" ht="12.75" hidden="1" customHeight="1" x14ac:dyDescent="0.15">
      <c r="A25" s="18"/>
      <c r="B25" s="19" t="s">
        <v>33</v>
      </c>
      <c r="C25" s="36">
        <v>1.03</v>
      </c>
      <c r="D25" s="279">
        <v>8.0500000000000002E-2</v>
      </c>
      <c r="E25" s="246"/>
      <c r="F25" s="78">
        <v>0</v>
      </c>
      <c r="G25" s="79">
        <v>0</v>
      </c>
      <c r="H25" s="28">
        <f t="shared" si="54"/>
        <v>0</v>
      </c>
      <c r="I25" s="30">
        <v>0</v>
      </c>
      <c r="J25" s="30">
        <v>0</v>
      </c>
      <c r="K25" s="12"/>
      <c r="L25" s="78">
        <f t="shared" si="55"/>
        <v>0</v>
      </c>
      <c r="M25" s="79">
        <f t="shared" si="56"/>
        <v>0</v>
      </c>
      <c r="N25" s="23">
        <f t="shared" si="57"/>
        <v>0</v>
      </c>
      <c r="O25" s="79">
        <f t="shared" si="58"/>
        <v>0</v>
      </c>
      <c r="P25" s="30">
        <f t="shared" si="59"/>
        <v>0</v>
      </c>
      <c r="Q25" s="12"/>
      <c r="R25" s="78">
        <f t="shared" si="60"/>
        <v>0</v>
      </c>
      <c r="S25" s="79">
        <f t="shared" si="61"/>
        <v>0</v>
      </c>
      <c r="T25" s="23">
        <f t="shared" si="62"/>
        <v>0</v>
      </c>
      <c r="U25" s="79">
        <f t="shared" si="63"/>
        <v>0</v>
      </c>
      <c r="V25" s="30">
        <f t="shared" si="64"/>
        <v>0</v>
      </c>
      <c r="W25" s="12"/>
      <c r="X25" s="78">
        <f t="shared" si="65"/>
        <v>0</v>
      </c>
      <c r="Y25" s="79">
        <f t="shared" si="66"/>
        <v>0</v>
      </c>
      <c r="Z25" s="23">
        <f t="shared" si="67"/>
        <v>0</v>
      </c>
      <c r="AA25" s="79">
        <f t="shared" si="68"/>
        <v>0</v>
      </c>
      <c r="AB25" s="30">
        <f t="shared" si="69"/>
        <v>0</v>
      </c>
      <c r="AC25" s="12"/>
      <c r="AD25" s="78">
        <f t="shared" si="70"/>
        <v>0</v>
      </c>
      <c r="AE25" s="79">
        <f t="shared" si="71"/>
        <v>0</v>
      </c>
      <c r="AF25" s="23">
        <f t="shared" si="72"/>
        <v>0</v>
      </c>
      <c r="AG25" s="79">
        <f t="shared" si="73"/>
        <v>0</v>
      </c>
      <c r="AH25" s="30">
        <f t="shared" si="74"/>
        <v>0</v>
      </c>
      <c r="AI25" s="12"/>
      <c r="AJ25" s="78">
        <f t="shared" si="75"/>
        <v>0</v>
      </c>
      <c r="AK25" s="79">
        <f t="shared" si="76"/>
        <v>0</v>
      </c>
      <c r="AL25" s="23">
        <f t="shared" si="77"/>
        <v>0</v>
      </c>
      <c r="AM25" s="79">
        <f t="shared" si="78"/>
        <v>0</v>
      </c>
      <c r="AN25" s="30">
        <f t="shared" si="79"/>
        <v>0</v>
      </c>
      <c r="AO25" s="12"/>
      <c r="AP25" s="78">
        <f t="shared" si="80"/>
        <v>0</v>
      </c>
      <c r="AQ25" s="79">
        <f t="shared" si="81"/>
        <v>0</v>
      </c>
      <c r="AR25" s="23">
        <f t="shared" si="82"/>
        <v>0</v>
      </c>
      <c r="AS25" s="79">
        <f t="shared" si="83"/>
        <v>0</v>
      </c>
      <c r="AT25" s="30">
        <f t="shared" si="84"/>
        <v>0</v>
      </c>
      <c r="AU25" s="12"/>
      <c r="AV25" s="78">
        <f t="shared" si="85"/>
        <v>0</v>
      </c>
      <c r="AW25" s="79">
        <f t="shared" si="86"/>
        <v>0</v>
      </c>
      <c r="AX25" s="23">
        <f t="shared" si="87"/>
        <v>0</v>
      </c>
      <c r="AY25" s="79">
        <f t="shared" si="88"/>
        <v>0</v>
      </c>
      <c r="AZ25" s="30">
        <f t="shared" si="89"/>
        <v>0</v>
      </c>
      <c r="BA25" s="12"/>
      <c r="BB25" s="78">
        <f t="shared" si="90"/>
        <v>0</v>
      </c>
      <c r="BC25" s="79">
        <f t="shared" si="91"/>
        <v>0</v>
      </c>
      <c r="BD25" s="23">
        <f t="shared" si="92"/>
        <v>0</v>
      </c>
      <c r="BE25" s="79">
        <f t="shared" si="93"/>
        <v>0</v>
      </c>
      <c r="BF25" s="30">
        <f t="shared" si="94"/>
        <v>0</v>
      </c>
      <c r="BG25" s="12"/>
      <c r="BH25" s="78">
        <f t="shared" si="95"/>
        <v>0</v>
      </c>
      <c r="BI25" s="79">
        <f t="shared" si="96"/>
        <v>0</v>
      </c>
      <c r="BJ25" s="23">
        <f t="shared" si="97"/>
        <v>0</v>
      </c>
      <c r="BK25" s="79">
        <f t="shared" si="98"/>
        <v>0</v>
      </c>
      <c r="BL25" s="30">
        <f t="shared" si="99"/>
        <v>0</v>
      </c>
      <c r="BM25" s="82"/>
      <c r="BN25" s="28">
        <f t="shared" si="100"/>
        <v>0</v>
      </c>
      <c r="BO25" s="28">
        <f t="shared" si="101"/>
        <v>0</v>
      </c>
      <c r="BP25" s="34">
        <f t="shared" si="102"/>
        <v>0</v>
      </c>
    </row>
    <row r="26" spans="1:68" ht="12.75" hidden="1" customHeight="1" x14ac:dyDescent="0.15">
      <c r="A26" s="18"/>
      <c r="B26" s="19" t="s">
        <v>33</v>
      </c>
      <c r="C26" s="36">
        <v>1.03</v>
      </c>
      <c r="D26" s="279">
        <v>8.0500000000000002E-2</v>
      </c>
      <c r="E26" s="246"/>
      <c r="F26" s="78">
        <v>0</v>
      </c>
      <c r="G26" s="79">
        <v>0</v>
      </c>
      <c r="H26" s="28">
        <f t="shared" si="54"/>
        <v>0</v>
      </c>
      <c r="I26" s="30">
        <v>0</v>
      </c>
      <c r="J26" s="30">
        <v>0</v>
      </c>
      <c r="K26" s="12"/>
      <c r="L26" s="78">
        <f t="shared" si="55"/>
        <v>0</v>
      </c>
      <c r="M26" s="79">
        <f t="shared" si="56"/>
        <v>0</v>
      </c>
      <c r="N26" s="23">
        <f t="shared" si="57"/>
        <v>0</v>
      </c>
      <c r="O26" s="79">
        <f t="shared" si="58"/>
        <v>0</v>
      </c>
      <c r="P26" s="30">
        <f t="shared" si="59"/>
        <v>0</v>
      </c>
      <c r="Q26" s="12"/>
      <c r="R26" s="78">
        <f t="shared" si="60"/>
        <v>0</v>
      </c>
      <c r="S26" s="79">
        <f t="shared" si="61"/>
        <v>0</v>
      </c>
      <c r="T26" s="23">
        <f t="shared" si="62"/>
        <v>0</v>
      </c>
      <c r="U26" s="79">
        <f t="shared" si="63"/>
        <v>0</v>
      </c>
      <c r="V26" s="30">
        <f t="shared" si="64"/>
        <v>0</v>
      </c>
      <c r="W26" s="12"/>
      <c r="X26" s="78">
        <f t="shared" si="65"/>
        <v>0</v>
      </c>
      <c r="Y26" s="79">
        <f t="shared" si="66"/>
        <v>0</v>
      </c>
      <c r="Z26" s="23">
        <f t="shared" si="67"/>
        <v>0</v>
      </c>
      <c r="AA26" s="79">
        <f t="shared" si="68"/>
        <v>0</v>
      </c>
      <c r="AB26" s="30">
        <f t="shared" si="69"/>
        <v>0</v>
      </c>
      <c r="AC26" s="12"/>
      <c r="AD26" s="78">
        <f t="shared" si="70"/>
        <v>0</v>
      </c>
      <c r="AE26" s="79">
        <f t="shared" si="71"/>
        <v>0</v>
      </c>
      <c r="AF26" s="23">
        <f t="shared" si="72"/>
        <v>0</v>
      </c>
      <c r="AG26" s="79">
        <f t="shared" si="73"/>
        <v>0</v>
      </c>
      <c r="AH26" s="30">
        <f t="shared" si="74"/>
        <v>0</v>
      </c>
      <c r="AI26" s="12"/>
      <c r="AJ26" s="78">
        <f t="shared" si="75"/>
        <v>0</v>
      </c>
      <c r="AK26" s="79">
        <f t="shared" si="76"/>
        <v>0</v>
      </c>
      <c r="AL26" s="23">
        <f t="shared" si="77"/>
        <v>0</v>
      </c>
      <c r="AM26" s="79">
        <f t="shared" si="78"/>
        <v>0</v>
      </c>
      <c r="AN26" s="30">
        <f t="shared" si="79"/>
        <v>0</v>
      </c>
      <c r="AO26" s="12"/>
      <c r="AP26" s="78">
        <f t="shared" si="80"/>
        <v>0</v>
      </c>
      <c r="AQ26" s="79">
        <f t="shared" si="81"/>
        <v>0</v>
      </c>
      <c r="AR26" s="23">
        <f t="shared" si="82"/>
        <v>0</v>
      </c>
      <c r="AS26" s="79">
        <f t="shared" si="83"/>
        <v>0</v>
      </c>
      <c r="AT26" s="30">
        <f t="shared" si="84"/>
        <v>0</v>
      </c>
      <c r="AU26" s="12"/>
      <c r="AV26" s="78">
        <f t="shared" si="85"/>
        <v>0</v>
      </c>
      <c r="AW26" s="79">
        <f t="shared" si="86"/>
        <v>0</v>
      </c>
      <c r="AX26" s="23">
        <f t="shared" si="87"/>
        <v>0</v>
      </c>
      <c r="AY26" s="79">
        <f t="shared" si="88"/>
        <v>0</v>
      </c>
      <c r="AZ26" s="30">
        <f t="shared" si="89"/>
        <v>0</v>
      </c>
      <c r="BA26" s="12"/>
      <c r="BB26" s="78">
        <f t="shared" si="90"/>
        <v>0</v>
      </c>
      <c r="BC26" s="79">
        <f t="shared" si="91"/>
        <v>0</v>
      </c>
      <c r="BD26" s="23">
        <f t="shared" si="92"/>
        <v>0</v>
      </c>
      <c r="BE26" s="79">
        <f t="shared" si="93"/>
        <v>0</v>
      </c>
      <c r="BF26" s="30">
        <f t="shared" si="94"/>
        <v>0</v>
      </c>
      <c r="BG26" s="12"/>
      <c r="BH26" s="78">
        <f t="shared" si="95"/>
        <v>0</v>
      </c>
      <c r="BI26" s="79">
        <f t="shared" si="96"/>
        <v>0</v>
      </c>
      <c r="BJ26" s="23">
        <f t="shared" si="97"/>
        <v>0</v>
      </c>
      <c r="BK26" s="79">
        <f t="shared" si="98"/>
        <v>0</v>
      </c>
      <c r="BL26" s="30">
        <f t="shared" si="99"/>
        <v>0</v>
      </c>
      <c r="BM26" s="82"/>
      <c r="BN26" s="28">
        <f t="shared" si="100"/>
        <v>0</v>
      </c>
      <c r="BO26" s="28">
        <f t="shared" si="101"/>
        <v>0</v>
      </c>
      <c r="BP26" s="34">
        <f t="shared" si="102"/>
        <v>0</v>
      </c>
    </row>
    <row r="27" spans="1:68" ht="12.75" hidden="1" customHeight="1" x14ac:dyDescent="0.15">
      <c r="A27" s="18"/>
      <c r="B27" s="19" t="s">
        <v>33</v>
      </c>
      <c r="C27" s="36">
        <v>1.03</v>
      </c>
      <c r="D27" s="279">
        <v>8.0500000000000002E-2</v>
      </c>
      <c r="E27" s="246"/>
      <c r="F27" s="78">
        <v>0</v>
      </c>
      <c r="G27" s="79">
        <v>0</v>
      </c>
      <c r="H27" s="28">
        <f t="shared" si="54"/>
        <v>0</v>
      </c>
      <c r="I27" s="30">
        <v>0</v>
      </c>
      <c r="J27" s="30">
        <v>0</v>
      </c>
      <c r="K27" s="12"/>
      <c r="L27" s="78">
        <f t="shared" si="55"/>
        <v>0</v>
      </c>
      <c r="M27" s="79">
        <f t="shared" si="56"/>
        <v>0</v>
      </c>
      <c r="N27" s="23">
        <f t="shared" si="57"/>
        <v>0</v>
      </c>
      <c r="O27" s="79">
        <f t="shared" si="58"/>
        <v>0</v>
      </c>
      <c r="P27" s="30">
        <f t="shared" si="59"/>
        <v>0</v>
      </c>
      <c r="Q27" s="12"/>
      <c r="R27" s="78">
        <f t="shared" si="60"/>
        <v>0</v>
      </c>
      <c r="S27" s="79">
        <f t="shared" si="61"/>
        <v>0</v>
      </c>
      <c r="T27" s="23">
        <f t="shared" si="62"/>
        <v>0</v>
      </c>
      <c r="U27" s="79">
        <f t="shared" si="63"/>
        <v>0</v>
      </c>
      <c r="V27" s="30">
        <f t="shared" si="64"/>
        <v>0</v>
      </c>
      <c r="W27" s="12"/>
      <c r="X27" s="78">
        <f t="shared" si="65"/>
        <v>0</v>
      </c>
      <c r="Y27" s="79">
        <f t="shared" si="66"/>
        <v>0</v>
      </c>
      <c r="Z27" s="23">
        <f t="shared" si="67"/>
        <v>0</v>
      </c>
      <c r="AA27" s="79">
        <f t="shared" si="68"/>
        <v>0</v>
      </c>
      <c r="AB27" s="30">
        <f t="shared" si="69"/>
        <v>0</v>
      </c>
      <c r="AC27" s="12"/>
      <c r="AD27" s="78">
        <f t="shared" si="70"/>
        <v>0</v>
      </c>
      <c r="AE27" s="79">
        <f t="shared" si="71"/>
        <v>0</v>
      </c>
      <c r="AF27" s="23">
        <f t="shared" si="72"/>
        <v>0</v>
      </c>
      <c r="AG27" s="79">
        <f t="shared" si="73"/>
        <v>0</v>
      </c>
      <c r="AH27" s="30">
        <f t="shared" si="74"/>
        <v>0</v>
      </c>
      <c r="AI27" s="12"/>
      <c r="AJ27" s="78">
        <f t="shared" si="75"/>
        <v>0</v>
      </c>
      <c r="AK27" s="79">
        <f t="shared" si="76"/>
        <v>0</v>
      </c>
      <c r="AL27" s="23">
        <f t="shared" si="77"/>
        <v>0</v>
      </c>
      <c r="AM27" s="79">
        <f t="shared" si="78"/>
        <v>0</v>
      </c>
      <c r="AN27" s="30">
        <f t="shared" si="79"/>
        <v>0</v>
      </c>
      <c r="AO27" s="12"/>
      <c r="AP27" s="78">
        <f t="shared" si="80"/>
        <v>0</v>
      </c>
      <c r="AQ27" s="79">
        <f t="shared" si="81"/>
        <v>0</v>
      </c>
      <c r="AR27" s="23">
        <f t="shared" si="82"/>
        <v>0</v>
      </c>
      <c r="AS27" s="79">
        <f t="shared" si="83"/>
        <v>0</v>
      </c>
      <c r="AT27" s="30">
        <f t="shared" si="84"/>
        <v>0</v>
      </c>
      <c r="AU27" s="12"/>
      <c r="AV27" s="78">
        <f t="shared" si="85"/>
        <v>0</v>
      </c>
      <c r="AW27" s="79">
        <f t="shared" si="86"/>
        <v>0</v>
      </c>
      <c r="AX27" s="23">
        <f t="shared" si="87"/>
        <v>0</v>
      </c>
      <c r="AY27" s="79">
        <f t="shared" si="88"/>
        <v>0</v>
      </c>
      <c r="AZ27" s="30">
        <f t="shared" si="89"/>
        <v>0</v>
      </c>
      <c r="BA27" s="12"/>
      <c r="BB27" s="78">
        <f t="shared" si="90"/>
        <v>0</v>
      </c>
      <c r="BC27" s="79">
        <f t="shared" si="91"/>
        <v>0</v>
      </c>
      <c r="BD27" s="23">
        <f t="shared" si="92"/>
        <v>0</v>
      </c>
      <c r="BE27" s="79">
        <f t="shared" si="93"/>
        <v>0</v>
      </c>
      <c r="BF27" s="30">
        <f t="shared" si="94"/>
        <v>0</v>
      </c>
      <c r="BG27" s="12"/>
      <c r="BH27" s="78">
        <f t="shared" si="95"/>
        <v>0</v>
      </c>
      <c r="BI27" s="79">
        <f t="shared" si="96"/>
        <v>0</v>
      </c>
      <c r="BJ27" s="23">
        <f t="shared" si="97"/>
        <v>0</v>
      </c>
      <c r="BK27" s="79">
        <f t="shared" si="98"/>
        <v>0</v>
      </c>
      <c r="BL27" s="30">
        <f t="shared" si="99"/>
        <v>0</v>
      </c>
      <c r="BM27" s="82"/>
      <c r="BN27" s="28">
        <f t="shared" si="100"/>
        <v>0</v>
      </c>
      <c r="BO27" s="28">
        <f t="shared" si="101"/>
        <v>0</v>
      </c>
      <c r="BP27" s="34">
        <f t="shared" si="102"/>
        <v>0</v>
      </c>
    </row>
    <row r="28" spans="1:68" ht="12.75" hidden="1" customHeight="1" x14ac:dyDescent="0.15">
      <c r="A28" s="18"/>
      <c r="B28" s="19" t="s">
        <v>33</v>
      </c>
      <c r="C28" s="36">
        <v>1.03</v>
      </c>
      <c r="D28" s="279">
        <v>8.0500000000000002E-2</v>
      </c>
      <c r="E28" s="246"/>
      <c r="F28" s="78">
        <v>0</v>
      </c>
      <c r="G28" s="79">
        <v>0</v>
      </c>
      <c r="H28" s="28">
        <f t="shared" si="54"/>
        <v>0</v>
      </c>
      <c r="I28" s="30">
        <v>0</v>
      </c>
      <c r="J28" s="30">
        <v>0</v>
      </c>
      <c r="K28" s="12"/>
      <c r="L28" s="78">
        <f t="shared" si="55"/>
        <v>0</v>
      </c>
      <c r="M28" s="79">
        <f t="shared" si="56"/>
        <v>0</v>
      </c>
      <c r="N28" s="23">
        <f t="shared" si="57"/>
        <v>0</v>
      </c>
      <c r="O28" s="79">
        <f t="shared" si="58"/>
        <v>0</v>
      </c>
      <c r="P28" s="30">
        <f t="shared" si="59"/>
        <v>0</v>
      </c>
      <c r="Q28" s="12"/>
      <c r="R28" s="78">
        <f t="shared" si="60"/>
        <v>0</v>
      </c>
      <c r="S28" s="79">
        <f t="shared" si="61"/>
        <v>0</v>
      </c>
      <c r="T28" s="23">
        <f t="shared" si="62"/>
        <v>0</v>
      </c>
      <c r="U28" s="79">
        <f t="shared" si="63"/>
        <v>0</v>
      </c>
      <c r="V28" s="30">
        <f t="shared" si="64"/>
        <v>0</v>
      </c>
      <c r="W28" s="12"/>
      <c r="X28" s="78">
        <f t="shared" si="65"/>
        <v>0</v>
      </c>
      <c r="Y28" s="79">
        <f t="shared" si="66"/>
        <v>0</v>
      </c>
      <c r="Z28" s="23">
        <f t="shared" si="67"/>
        <v>0</v>
      </c>
      <c r="AA28" s="79">
        <f t="shared" si="68"/>
        <v>0</v>
      </c>
      <c r="AB28" s="30">
        <f t="shared" si="69"/>
        <v>0</v>
      </c>
      <c r="AC28" s="12"/>
      <c r="AD28" s="78">
        <f t="shared" si="70"/>
        <v>0</v>
      </c>
      <c r="AE28" s="79">
        <f t="shared" si="71"/>
        <v>0</v>
      </c>
      <c r="AF28" s="23">
        <f t="shared" si="72"/>
        <v>0</v>
      </c>
      <c r="AG28" s="79">
        <f t="shared" si="73"/>
        <v>0</v>
      </c>
      <c r="AH28" s="30">
        <f t="shared" si="74"/>
        <v>0</v>
      </c>
      <c r="AI28" s="12"/>
      <c r="AJ28" s="78">
        <f t="shared" si="75"/>
        <v>0</v>
      </c>
      <c r="AK28" s="79">
        <f t="shared" si="76"/>
        <v>0</v>
      </c>
      <c r="AL28" s="23">
        <f t="shared" si="77"/>
        <v>0</v>
      </c>
      <c r="AM28" s="79">
        <f t="shared" si="78"/>
        <v>0</v>
      </c>
      <c r="AN28" s="30">
        <f t="shared" si="79"/>
        <v>0</v>
      </c>
      <c r="AO28" s="12"/>
      <c r="AP28" s="78">
        <f t="shared" si="80"/>
        <v>0</v>
      </c>
      <c r="AQ28" s="79">
        <f t="shared" si="81"/>
        <v>0</v>
      </c>
      <c r="AR28" s="23">
        <f t="shared" si="82"/>
        <v>0</v>
      </c>
      <c r="AS28" s="79">
        <f t="shared" si="83"/>
        <v>0</v>
      </c>
      <c r="AT28" s="30">
        <f t="shared" si="84"/>
        <v>0</v>
      </c>
      <c r="AU28" s="12"/>
      <c r="AV28" s="78">
        <f t="shared" si="85"/>
        <v>0</v>
      </c>
      <c r="AW28" s="79">
        <f t="shared" si="86"/>
        <v>0</v>
      </c>
      <c r="AX28" s="23">
        <f t="shared" si="87"/>
        <v>0</v>
      </c>
      <c r="AY28" s="79">
        <f t="shared" si="88"/>
        <v>0</v>
      </c>
      <c r="AZ28" s="30">
        <f t="shared" si="89"/>
        <v>0</v>
      </c>
      <c r="BA28" s="12"/>
      <c r="BB28" s="78">
        <f t="shared" si="90"/>
        <v>0</v>
      </c>
      <c r="BC28" s="79">
        <f t="shared" si="91"/>
        <v>0</v>
      </c>
      <c r="BD28" s="23">
        <f t="shared" si="92"/>
        <v>0</v>
      </c>
      <c r="BE28" s="79">
        <f t="shared" si="93"/>
        <v>0</v>
      </c>
      <c r="BF28" s="30">
        <f t="shared" si="94"/>
        <v>0</v>
      </c>
      <c r="BG28" s="12"/>
      <c r="BH28" s="78">
        <f t="shared" si="95"/>
        <v>0</v>
      </c>
      <c r="BI28" s="79">
        <f t="shared" si="96"/>
        <v>0</v>
      </c>
      <c r="BJ28" s="23">
        <f t="shared" si="97"/>
        <v>0</v>
      </c>
      <c r="BK28" s="79">
        <f t="shared" si="98"/>
        <v>0</v>
      </c>
      <c r="BL28" s="30">
        <f t="shared" si="99"/>
        <v>0</v>
      </c>
      <c r="BM28" s="82"/>
      <c r="BN28" s="28">
        <f t="shared" si="100"/>
        <v>0</v>
      </c>
      <c r="BO28" s="28">
        <f t="shared" si="101"/>
        <v>0</v>
      </c>
      <c r="BP28" s="34">
        <f t="shared" si="102"/>
        <v>0</v>
      </c>
    </row>
    <row r="29" spans="1:68" ht="12.75" hidden="1" customHeight="1" x14ac:dyDescent="0.15">
      <c r="A29" s="42"/>
      <c r="B29" s="83" t="s">
        <v>33</v>
      </c>
      <c r="C29" s="44">
        <v>1.03</v>
      </c>
      <c r="D29" s="301">
        <v>8.0500000000000002E-2</v>
      </c>
      <c r="E29" s="248"/>
      <c r="F29" s="86">
        <v>0</v>
      </c>
      <c r="G29" s="87">
        <v>0</v>
      </c>
      <c r="H29" s="49">
        <f t="shared" si="54"/>
        <v>0</v>
      </c>
      <c r="I29" s="50">
        <v>0</v>
      </c>
      <c r="J29" s="50">
        <v>0</v>
      </c>
      <c r="K29" s="55"/>
      <c r="L29" s="86">
        <f t="shared" si="55"/>
        <v>0</v>
      </c>
      <c r="M29" s="87">
        <f t="shared" si="56"/>
        <v>0</v>
      </c>
      <c r="N29" s="46">
        <f t="shared" si="57"/>
        <v>0</v>
      </c>
      <c r="O29" s="87">
        <f t="shared" si="58"/>
        <v>0</v>
      </c>
      <c r="P29" s="50">
        <f t="shared" si="59"/>
        <v>0</v>
      </c>
      <c r="Q29" s="55"/>
      <c r="R29" s="86">
        <f t="shared" si="60"/>
        <v>0</v>
      </c>
      <c r="S29" s="87">
        <f t="shared" si="61"/>
        <v>0</v>
      </c>
      <c r="T29" s="46">
        <f t="shared" si="62"/>
        <v>0</v>
      </c>
      <c r="U29" s="87">
        <f t="shared" si="63"/>
        <v>0</v>
      </c>
      <c r="V29" s="50">
        <f t="shared" si="64"/>
        <v>0</v>
      </c>
      <c r="W29" s="55"/>
      <c r="X29" s="86">
        <f t="shared" si="65"/>
        <v>0</v>
      </c>
      <c r="Y29" s="87">
        <f t="shared" si="66"/>
        <v>0</v>
      </c>
      <c r="Z29" s="46">
        <f t="shared" si="67"/>
        <v>0</v>
      </c>
      <c r="AA29" s="87">
        <f t="shared" si="68"/>
        <v>0</v>
      </c>
      <c r="AB29" s="50">
        <f t="shared" si="69"/>
        <v>0</v>
      </c>
      <c r="AC29" s="55"/>
      <c r="AD29" s="86">
        <f t="shared" si="70"/>
        <v>0</v>
      </c>
      <c r="AE29" s="87">
        <f t="shared" si="71"/>
        <v>0</v>
      </c>
      <c r="AF29" s="46">
        <f t="shared" si="72"/>
        <v>0</v>
      </c>
      <c r="AG29" s="87">
        <f t="shared" si="73"/>
        <v>0</v>
      </c>
      <c r="AH29" s="50">
        <f t="shared" si="74"/>
        <v>0</v>
      </c>
      <c r="AI29" s="55"/>
      <c r="AJ29" s="86">
        <f t="shared" si="75"/>
        <v>0</v>
      </c>
      <c r="AK29" s="87">
        <f t="shared" si="76"/>
        <v>0</v>
      </c>
      <c r="AL29" s="46">
        <f t="shared" si="77"/>
        <v>0</v>
      </c>
      <c r="AM29" s="87">
        <f t="shared" si="78"/>
        <v>0</v>
      </c>
      <c r="AN29" s="50">
        <f t="shared" si="79"/>
        <v>0</v>
      </c>
      <c r="AO29" s="55"/>
      <c r="AP29" s="86">
        <f t="shared" si="80"/>
        <v>0</v>
      </c>
      <c r="AQ29" s="87">
        <f t="shared" si="81"/>
        <v>0</v>
      </c>
      <c r="AR29" s="46">
        <f t="shared" si="82"/>
        <v>0</v>
      </c>
      <c r="AS29" s="87">
        <f t="shared" si="83"/>
        <v>0</v>
      </c>
      <c r="AT29" s="50">
        <f t="shared" si="84"/>
        <v>0</v>
      </c>
      <c r="AU29" s="55"/>
      <c r="AV29" s="86">
        <f t="shared" si="85"/>
        <v>0</v>
      </c>
      <c r="AW29" s="87">
        <f t="shared" si="86"/>
        <v>0</v>
      </c>
      <c r="AX29" s="46">
        <f t="shared" si="87"/>
        <v>0</v>
      </c>
      <c r="AY29" s="87">
        <f t="shared" si="88"/>
        <v>0</v>
      </c>
      <c r="AZ29" s="50">
        <f t="shared" si="89"/>
        <v>0</v>
      </c>
      <c r="BA29" s="55"/>
      <c r="BB29" s="86">
        <f t="shared" si="90"/>
        <v>0</v>
      </c>
      <c r="BC29" s="87">
        <f t="shared" si="91"/>
        <v>0</v>
      </c>
      <c r="BD29" s="46">
        <f t="shared" si="92"/>
        <v>0</v>
      </c>
      <c r="BE29" s="87">
        <f t="shared" si="93"/>
        <v>0</v>
      </c>
      <c r="BF29" s="50">
        <f t="shared" si="94"/>
        <v>0</v>
      </c>
      <c r="BG29" s="55"/>
      <c r="BH29" s="86">
        <f t="shared" si="95"/>
        <v>0</v>
      </c>
      <c r="BI29" s="87">
        <f t="shared" si="96"/>
        <v>0</v>
      </c>
      <c r="BJ29" s="46">
        <f t="shared" si="97"/>
        <v>0</v>
      </c>
      <c r="BK29" s="87">
        <f t="shared" si="98"/>
        <v>0</v>
      </c>
      <c r="BL29" s="50">
        <f t="shared" si="99"/>
        <v>0</v>
      </c>
      <c r="BM29" s="88"/>
      <c r="BN29" s="49">
        <f t="shared" si="100"/>
        <v>0</v>
      </c>
      <c r="BO29" s="49">
        <f t="shared" si="101"/>
        <v>0</v>
      </c>
      <c r="BP29" s="57">
        <f t="shared" si="102"/>
        <v>0</v>
      </c>
    </row>
    <row r="30" spans="1:68" ht="12.75" customHeight="1" x14ac:dyDescent="0.15">
      <c r="A30" s="288" t="s">
        <v>34</v>
      </c>
      <c r="B30" s="257"/>
      <c r="C30" s="89"/>
      <c r="D30" s="90"/>
      <c r="E30" s="90"/>
      <c r="F30" s="91"/>
      <c r="G30" s="90"/>
      <c r="H30" s="64">
        <f>SUM(H20:H29)</f>
        <v>0</v>
      </c>
      <c r="I30" s="64">
        <f t="array" ref="I30">SUM(ROUND(I20:I29,0))</f>
        <v>0</v>
      </c>
      <c r="J30" s="65">
        <f>SUM(J20:J29)</f>
        <v>0</v>
      </c>
      <c r="K30" s="73"/>
      <c r="L30" s="90"/>
      <c r="M30" s="90"/>
      <c r="N30" s="64">
        <f>SUM(N20:N29)</f>
        <v>0</v>
      </c>
      <c r="O30" s="64">
        <f t="array" ref="O30">SUM(ROUND(O20:O29,0))</f>
        <v>0</v>
      </c>
      <c r="P30" s="65">
        <f>SUM(P20:P29)</f>
        <v>0</v>
      </c>
      <c r="Q30" s="73"/>
      <c r="R30" s="90"/>
      <c r="S30" s="90"/>
      <c r="T30" s="64">
        <f>SUM(T20:T29)</f>
        <v>0</v>
      </c>
      <c r="U30" s="64">
        <f t="array" ref="U30">SUM(ROUND(U20:U29,0))</f>
        <v>0</v>
      </c>
      <c r="V30" s="65">
        <f>SUM(V20:V29)</f>
        <v>0</v>
      </c>
      <c r="W30" s="73"/>
      <c r="X30" s="90"/>
      <c r="Y30" s="90"/>
      <c r="Z30" s="64">
        <f>SUM(Z20:Z29)</f>
        <v>0</v>
      </c>
      <c r="AA30" s="64">
        <f t="array" ref="AA30">SUM(ROUND(AA20:AA29,0))</f>
        <v>0</v>
      </c>
      <c r="AB30" s="65">
        <f>SUM(AB20:AB29)</f>
        <v>0</v>
      </c>
      <c r="AC30" s="73"/>
      <c r="AD30" s="90"/>
      <c r="AE30" s="90"/>
      <c r="AF30" s="64">
        <f>SUM(AF20:AF29)</f>
        <v>0</v>
      </c>
      <c r="AG30" s="64">
        <f t="array" ref="AG30">SUM(ROUND(AG20:AG29,0))</f>
        <v>0</v>
      </c>
      <c r="AH30" s="64">
        <f>SUM(AH20:AH29)</f>
        <v>0</v>
      </c>
      <c r="AI30" s="73"/>
      <c r="AJ30" s="90"/>
      <c r="AK30" s="90"/>
      <c r="AL30" s="64">
        <f>SUM(AL20:AL29)</f>
        <v>0</v>
      </c>
      <c r="AM30" s="64">
        <f t="array" ref="AM30">SUM(ROUND(AM20:AM29,0))</f>
        <v>0</v>
      </c>
      <c r="AN30" s="65">
        <f>SUM(AN20:AN29)</f>
        <v>0</v>
      </c>
      <c r="AO30" s="73"/>
      <c r="AP30" s="90"/>
      <c r="AQ30" s="90"/>
      <c r="AR30" s="64">
        <f>SUM(AR20:AR29)</f>
        <v>0</v>
      </c>
      <c r="AS30" s="64">
        <f t="array" ref="AS30">SUM(ROUND(AS20:AS29,0))</f>
        <v>0</v>
      </c>
      <c r="AT30" s="65">
        <f>SUM(AT20:AT29)</f>
        <v>0</v>
      </c>
      <c r="AU30" s="73"/>
      <c r="AV30" s="90"/>
      <c r="AW30" s="90"/>
      <c r="AX30" s="64">
        <f>SUM(AX20:AX29)</f>
        <v>0</v>
      </c>
      <c r="AY30" s="64">
        <f t="array" ref="AY30">SUM(ROUND(AY20:AY29,0))</f>
        <v>0</v>
      </c>
      <c r="AZ30" s="65">
        <f>SUM(AZ20:AZ29)</f>
        <v>0</v>
      </c>
      <c r="BA30" s="73"/>
      <c r="BB30" s="90"/>
      <c r="BC30" s="90"/>
      <c r="BD30" s="64">
        <f>SUM(BD20:BD29)</f>
        <v>0</v>
      </c>
      <c r="BE30" s="64">
        <f t="array" ref="BE30">SUM(ROUND(BE20:BE29,0))</f>
        <v>0</v>
      </c>
      <c r="BF30" s="65">
        <f>SUM(BF20:BF29)</f>
        <v>0</v>
      </c>
      <c r="BG30" s="73"/>
      <c r="BH30" s="90"/>
      <c r="BI30" s="90"/>
      <c r="BJ30" s="64">
        <f>SUM(BJ20:BJ29)</f>
        <v>0</v>
      </c>
      <c r="BK30" s="64">
        <f t="array" ref="BK30">SUM(ROUND(BK20:BK29,0))</f>
        <v>0</v>
      </c>
      <c r="BL30" s="65">
        <f>SUM(BL20:BL29)</f>
        <v>0</v>
      </c>
      <c r="BM30" s="73"/>
      <c r="BN30" s="92">
        <f t="shared" si="100"/>
        <v>0</v>
      </c>
      <c r="BO30" s="68">
        <f t="shared" ref="BO30:BP30" si="103">SUM(BO20:BO29)</f>
        <v>0</v>
      </c>
      <c r="BP30" s="65">
        <f t="shared" si="103"/>
        <v>0</v>
      </c>
    </row>
    <row r="31" spans="1:68" ht="12.75" customHeight="1" x14ac:dyDescent="0.15">
      <c r="A31" s="296" t="s">
        <v>35</v>
      </c>
      <c r="B31" s="257"/>
      <c r="C31" s="93"/>
      <c r="D31" s="93"/>
      <c r="E31" s="93"/>
      <c r="F31" s="94"/>
      <c r="G31" s="93"/>
      <c r="H31" s="95">
        <f>SUM(H19+H30)</f>
        <v>0</v>
      </c>
      <c r="I31" s="95">
        <f>SUM(ROUND(I19+I30,0))</f>
        <v>0</v>
      </c>
      <c r="J31" s="96">
        <f>SUM(J19+J30)</f>
        <v>0</v>
      </c>
      <c r="K31" s="97"/>
      <c r="L31" s="93"/>
      <c r="M31" s="93"/>
      <c r="N31" s="95">
        <f>SUM(N19+N30)</f>
        <v>0</v>
      </c>
      <c r="O31" s="95">
        <f>SUM(ROUND(O19+O30,0))</f>
        <v>0</v>
      </c>
      <c r="P31" s="96">
        <f>SUM(P19+P30)</f>
        <v>0</v>
      </c>
      <c r="Q31" s="97"/>
      <c r="R31" s="93"/>
      <c r="S31" s="93"/>
      <c r="T31" s="95">
        <f>SUM(T19+T30)</f>
        <v>0</v>
      </c>
      <c r="U31" s="95">
        <f>SUM(ROUND(U19+U30,0))</f>
        <v>0</v>
      </c>
      <c r="V31" s="96">
        <f>SUM(V19+V30)</f>
        <v>0</v>
      </c>
      <c r="W31" s="97"/>
      <c r="X31" s="93"/>
      <c r="Y31" s="93"/>
      <c r="Z31" s="95">
        <f>SUM(Z19+Z30)</f>
        <v>0</v>
      </c>
      <c r="AA31" s="95">
        <f>SUM(ROUND(AA19+AA30,0))</f>
        <v>0</v>
      </c>
      <c r="AB31" s="96">
        <f>SUM(AB19+AB30)</f>
        <v>0</v>
      </c>
      <c r="AC31" s="97"/>
      <c r="AD31" s="93"/>
      <c r="AE31" s="93"/>
      <c r="AF31" s="95">
        <f>SUM(AF19+AF30)</f>
        <v>0</v>
      </c>
      <c r="AG31" s="95">
        <f>SUM(ROUND(AG19+AG30,0))</f>
        <v>0</v>
      </c>
      <c r="AH31" s="96">
        <f>SUM(AH19+AH30)</f>
        <v>0</v>
      </c>
      <c r="AI31" s="97"/>
      <c r="AJ31" s="93"/>
      <c r="AK31" s="93"/>
      <c r="AL31" s="95">
        <f>SUM(AL19+AL30)</f>
        <v>0</v>
      </c>
      <c r="AM31" s="95">
        <f>SUM(ROUND(AM19+AM30,0))</f>
        <v>0</v>
      </c>
      <c r="AN31" s="96">
        <f>SUM(AN19+AN30)</f>
        <v>0</v>
      </c>
      <c r="AO31" s="97"/>
      <c r="AP31" s="93"/>
      <c r="AQ31" s="93"/>
      <c r="AR31" s="95">
        <f>SUM(AR19+AR30)</f>
        <v>0</v>
      </c>
      <c r="AS31" s="95">
        <f>SUM(ROUND(AS19+AS30,0))</f>
        <v>0</v>
      </c>
      <c r="AT31" s="96">
        <f>SUM(AT19+AT30)</f>
        <v>0</v>
      </c>
      <c r="AU31" s="97"/>
      <c r="AV31" s="93"/>
      <c r="AW31" s="93"/>
      <c r="AX31" s="95">
        <f>SUM(AX19+AX30)</f>
        <v>0</v>
      </c>
      <c r="AY31" s="95">
        <f>SUM(ROUND(AY19+AY30,0))</f>
        <v>0</v>
      </c>
      <c r="AZ31" s="96">
        <f>SUM(AZ19+AZ30)</f>
        <v>0</v>
      </c>
      <c r="BA31" s="97"/>
      <c r="BB31" s="93"/>
      <c r="BC31" s="93"/>
      <c r="BD31" s="95">
        <f>SUM(BD19+BD30)</f>
        <v>0</v>
      </c>
      <c r="BE31" s="95">
        <f>SUM(ROUND(BE19+BE30,0))</f>
        <v>0</v>
      </c>
      <c r="BF31" s="96">
        <f>SUM(BF19+BF30)</f>
        <v>0</v>
      </c>
      <c r="BG31" s="97"/>
      <c r="BH31" s="93"/>
      <c r="BI31" s="93"/>
      <c r="BJ31" s="95">
        <f>SUM(BJ19+BJ30)</f>
        <v>0</v>
      </c>
      <c r="BK31" s="95">
        <f>SUM(ROUND(BK19+BK30,0))</f>
        <v>0</v>
      </c>
      <c r="BL31" s="96">
        <f>SUM(BL19+BL30)</f>
        <v>0</v>
      </c>
      <c r="BM31" s="97"/>
      <c r="BN31" s="98">
        <f>SUM(BN19+BN30)</f>
        <v>0</v>
      </c>
      <c r="BO31" s="98">
        <f>+BO19+BO30</f>
        <v>0</v>
      </c>
      <c r="BP31" s="96">
        <f>SUM(BN31,BO31)</f>
        <v>0</v>
      </c>
    </row>
    <row r="32" spans="1:68" ht="12.75" customHeight="1" x14ac:dyDescent="0.15">
      <c r="A32" s="99" t="s">
        <v>36</v>
      </c>
      <c r="B32" s="41"/>
      <c r="C32" s="100"/>
      <c r="D32" s="100"/>
      <c r="E32" s="101"/>
      <c r="F32" s="102"/>
      <c r="G32" s="245">
        <v>0</v>
      </c>
      <c r="H32" s="246"/>
      <c r="I32" s="103"/>
      <c r="J32" s="104"/>
      <c r="K32" s="12"/>
      <c r="L32" s="105"/>
      <c r="M32" s="245">
        <v>0</v>
      </c>
      <c r="N32" s="246"/>
      <c r="O32" s="103"/>
      <c r="P32" s="104"/>
      <c r="Q32" s="12"/>
      <c r="R32" s="105"/>
      <c r="S32" s="245">
        <v>0</v>
      </c>
      <c r="T32" s="246"/>
      <c r="U32" s="103"/>
      <c r="V32" s="104"/>
      <c r="W32" s="12"/>
      <c r="X32" s="105"/>
      <c r="Y32" s="245">
        <v>0</v>
      </c>
      <c r="Z32" s="246"/>
      <c r="AA32" s="103"/>
      <c r="AB32" s="104"/>
      <c r="AC32" s="12"/>
      <c r="AD32" s="105"/>
      <c r="AE32" s="245">
        <v>0</v>
      </c>
      <c r="AF32" s="246"/>
      <c r="AG32" s="103"/>
      <c r="AH32" s="104"/>
      <c r="AI32" s="12"/>
      <c r="AJ32" s="105"/>
      <c r="AK32" s="245">
        <v>0</v>
      </c>
      <c r="AL32" s="246"/>
      <c r="AM32" s="103"/>
      <c r="AN32" s="104"/>
      <c r="AO32" s="12"/>
      <c r="AP32" s="105"/>
      <c r="AQ32" s="245">
        <v>0</v>
      </c>
      <c r="AR32" s="246"/>
      <c r="AS32" s="103"/>
      <c r="AT32" s="104"/>
      <c r="AU32" s="12"/>
      <c r="AV32" s="105"/>
      <c r="AW32" s="245">
        <v>0</v>
      </c>
      <c r="AX32" s="246"/>
      <c r="AY32" s="103"/>
      <c r="AZ32" s="104"/>
      <c r="BA32" s="12"/>
      <c r="BB32" s="105"/>
      <c r="BC32" s="245">
        <v>0</v>
      </c>
      <c r="BD32" s="246"/>
      <c r="BE32" s="103"/>
      <c r="BF32" s="104"/>
      <c r="BG32" s="12"/>
      <c r="BH32" s="105"/>
      <c r="BI32" s="245">
        <v>0</v>
      </c>
      <c r="BJ32" s="246"/>
      <c r="BK32" s="103"/>
      <c r="BL32" s="104"/>
      <c r="BM32" s="12"/>
      <c r="BN32" s="265">
        <f t="shared" ref="BN32:BN33" si="104">SUM(BI32+BC32+AW32+AQ32+AK32+AE32+Y32+S32+M32+G32)</f>
        <v>0</v>
      </c>
      <c r="BO32" s="246"/>
      <c r="BP32" s="251"/>
    </row>
    <row r="33" spans="1:68" ht="12.75" customHeight="1" x14ac:dyDescent="0.15">
      <c r="A33" s="99" t="s">
        <v>37</v>
      </c>
      <c r="B33" s="41"/>
      <c r="C33" s="100"/>
      <c r="D33" s="100"/>
      <c r="E33" s="101"/>
      <c r="F33" s="102"/>
      <c r="G33" s="245">
        <v>0</v>
      </c>
      <c r="H33" s="246"/>
      <c r="I33" s="103"/>
      <c r="J33" s="104"/>
      <c r="K33" s="12"/>
      <c r="L33" s="105"/>
      <c r="M33" s="245">
        <v>0</v>
      </c>
      <c r="N33" s="246"/>
      <c r="O33" s="103"/>
      <c r="P33" s="104"/>
      <c r="Q33" s="12"/>
      <c r="R33" s="105"/>
      <c r="S33" s="245">
        <v>0</v>
      </c>
      <c r="T33" s="246"/>
      <c r="U33" s="103"/>
      <c r="V33" s="104"/>
      <c r="W33" s="12"/>
      <c r="X33" s="105"/>
      <c r="Y33" s="245">
        <v>0</v>
      </c>
      <c r="Z33" s="246"/>
      <c r="AA33" s="103"/>
      <c r="AB33" s="104"/>
      <c r="AC33" s="12"/>
      <c r="AD33" s="105"/>
      <c r="AE33" s="245">
        <v>0</v>
      </c>
      <c r="AF33" s="246"/>
      <c r="AG33" s="103"/>
      <c r="AH33" s="104"/>
      <c r="AI33" s="12"/>
      <c r="AJ33" s="105"/>
      <c r="AK33" s="245">
        <v>0</v>
      </c>
      <c r="AL33" s="246"/>
      <c r="AM33" s="103"/>
      <c r="AN33" s="104"/>
      <c r="AO33" s="12"/>
      <c r="AP33" s="105"/>
      <c r="AQ33" s="245">
        <v>0</v>
      </c>
      <c r="AR33" s="246"/>
      <c r="AS33" s="103"/>
      <c r="AT33" s="104"/>
      <c r="AU33" s="12"/>
      <c r="AV33" s="105"/>
      <c r="AW33" s="245">
        <v>0</v>
      </c>
      <c r="AX33" s="246"/>
      <c r="AY33" s="103"/>
      <c r="AZ33" s="104"/>
      <c r="BA33" s="12"/>
      <c r="BB33" s="105"/>
      <c r="BC33" s="245">
        <v>0</v>
      </c>
      <c r="BD33" s="246"/>
      <c r="BE33" s="103"/>
      <c r="BF33" s="104"/>
      <c r="BG33" s="12"/>
      <c r="BH33" s="105"/>
      <c r="BI33" s="245">
        <v>0</v>
      </c>
      <c r="BJ33" s="246"/>
      <c r="BK33" s="103"/>
      <c r="BL33" s="104"/>
      <c r="BM33" s="12"/>
      <c r="BN33" s="265">
        <f t="shared" si="104"/>
        <v>0</v>
      </c>
      <c r="BO33" s="246"/>
      <c r="BP33" s="252"/>
    </row>
    <row r="34" spans="1:68" ht="12.75" hidden="1" customHeight="1" x14ac:dyDescent="0.15">
      <c r="A34" s="99" t="s">
        <v>38</v>
      </c>
      <c r="B34" s="41"/>
      <c r="C34" s="100"/>
      <c r="D34" s="100"/>
      <c r="E34" s="101"/>
      <c r="F34" s="102"/>
      <c r="G34" s="245">
        <v>0</v>
      </c>
      <c r="H34" s="246"/>
      <c r="I34" s="103"/>
      <c r="J34" s="104"/>
      <c r="K34" s="12"/>
      <c r="L34" s="105"/>
      <c r="M34" s="245">
        <v>0</v>
      </c>
      <c r="N34" s="246"/>
      <c r="O34" s="103"/>
      <c r="P34" s="104"/>
      <c r="Q34" s="12"/>
      <c r="R34" s="105"/>
      <c r="S34" s="245">
        <v>0</v>
      </c>
      <c r="T34" s="246"/>
      <c r="U34" s="103"/>
      <c r="V34" s="104"/>
      <c r="W34" s="12"/>
      <c r="X34" s="105"/>
      <c r="Y34" s="245">
        <v>0</v>
      </c>
      <c r="Z34" s="246"/>
      <c r="AA34" s="103"/>
      <c r="AB34" s="104"/>
      <c r="AC34" s="12"/>
      <c r="AD34" s="105"/>
      <c r="AE34" s="245">
        <v>0</v>
      </c>
      <c r="AF34" s="246"/>
      <c r="AG34" s="103"/>
      <c r="AH34" s="104"/>
      <c r="AI34" s="12"/>
      <c r="AJ34" s="105"/>
      <c r="AK34" s="245">
        <v>0</v>
      </c>
      <c r="AL34" s="246"/>
      <c r="AM34" s="103"/>
      <c r="AN34" s="104"/>
      <c r="AO34" s="12"/>
      <c r="AP34" s="105"/>
      <c r="AQ34" s="245">
        <v>0</v>
      </c>
      <c r="AR34" s="246"/>
      <c r="AS34" s="103"/>
      <c r="AT34" s="104"/>
      <c r="AU34" s="12"/>
      <c r="AV34" s="105"/>
      <c r="AW34" s="245">
        <v>0</v>
      </c>
      <c r="AX34" s="246"/>
      <c r="AY34" s="103"/>
      <c r="AZ34" s="104"/>
      <c r="BA34" s="12"/>
      <c r="BB34" s="105"/>
      <c r="BC34" s="245">
        <v>0</v>
      </c>
      <c r="BD34" s="246"/>
      <c r="BE34" s="103"/>
      <c r="BF34" s="104"/>
      <c r="BG34" s="12"/>
      <c r="BH34" s="105"/>
      <c r="BI34" s="245">
        <v>0</v>
      </c>
      <c r="BJ34" s="246"/>
      <c r="BK34" s="103"/>
      <c r="BL34" s="104"/>
      <c r="BM34" s="12"/>
      <c r="BN34" s="265">
        <f t="shared" ref="BN34:BN36" si="105">SUM(BJ34+BD34+AX34+AR34+AL34+AF34+Z34+T34+N34+H34)</f>
        <v>0</v>
      </c>
      <c r="BO34" s="246"/>
      <c r="BP34" s="252"/>
    </row>
    <row r="35" spans="1:68" ht="12.75" hidden="1" customHeight="1" x14ac:dyDescent="0.15">
      <c r="A35" s="99" t="s">
        <v>39</v>
      </c>
      <c r="B35" s="40"/>
      <c r="C35" s="100"/>
      <c r="D35" s="100"/>
      <c r="E35" s="101"/>
      <c r="F35" s="102"/>
      <c r="G35" s="245">
        <v>0</v>
      </c>
      <c r="H35" s="246"/>
      <c r="I35" s="103"/>
      <c r="J35" s="104"/>
      <c r="K35" s="12"/>
      <c r="L35" s="105"/>
      <c r="M35" s="245">
        <v>0</v>
      </c>
      <c r="N35" s="246"/>
      <c r="O35" s="103"/>
      <c r="P35" s="104"/>
      <c r="Q35" s="12"/>
      <c r="R35" s="105"/>
      <c r="S35" s="245">
        <v>0</v>
      </c>
      <c r="T35" s="246"/>
      <c r="U35" s="103"/>
      <c r="V35" s="104"/>
      <c r="W35" s="12"/>
      <c r="X35" s="105"/>
      <c r="Y35" s="245">
        <v>0</v>
      </c>
      <c r="Z35" s="246"/>
      <c r="AA35" s="103"/>
      <c r="AB35" s="104"/>
      <c r="AC35" s="12"/>
      <c r="AD35" s="105"/>
      <c r="AE35" s="245">
        <v>0</v>
      </c>
      <c r="AF35" s="246"/>
      <c r="AG35" s="103"/>
      <c r="AH35" s="104"/>
      <c r="AI35" s="12"/>
      <c r="AJ35" s="105"/>
      <c r="AK35" s="245">
        <v>0</v>
      </c>
      <c r="AL35" s="246"/>
      <c r="AM35" s="103"/>
      <c r="AN35" s="104"/>
      <c r="AO35" s="12"/>
      <c r="AP35" s="105"/>
      <c r="AQ35" s="245">
        <v>0</v>
      </c>
      <c r="AR35" s="246"/>
      <c r="AS35" s="103"/>
      <c r="AT35" s="104"/>
      <c r="AU35" s="12"/>
      <c r="AV35" s="105"/>
      <c r="AW35" s="245">
        <v>0</v>
      </c>
      <c r="AX35" s="246"/>
      <c r="AY35" s="103"/>
      <c r="AZ35" s="104"/>
      <c r="BA35" s="12"/>
      <c r="BB35" s="105"/>
      <c r="BC35" s="245">
        <v>0</v>
      </c>
      <c r="BD35" s="246"/>
      <c r="BE35" s="103"/>
      <c r="BF35" s="104"/>
      <c r="BG35" s="12"/>
      <c r="BH35" s="105"/>
      <c r="BI35" s="245">
        <v>0</v>
      </c>
      <c r="BJ35" s="246"/>
      <c r="BK35" s="103"/>
      <c r="BL35" s="104"/>
      <c r="BM35" s="12"/>
      <c r="BN35" s="265">
        <f t="shared" si="105"/>
        <v>0</v>
      </c>
      <c r="BO35" s="246"/>
      <c r="BP35" s="252"/>
    </row>
    <row r="36" spans="1:68" ht="12.75" hidden="1" customHeight="1" x14ac:dyDescent="0.15">
      <c r="A36" s="106" t="s">
        <v>40</v>
      </c>
      <c r="B36" s="107"/>
      <c r="C36" s="58"/>
      <c r="D36" s="58"/>
      <c r="E36" s="108"/>
      <c r="F36" s="109"/>
      <c r="G36" s="247">
        <v>0</v>
      </c>
      <c r="H36" s="248"/>
      <c r="I36" s="110"/>
      <c r="J36" s="111"/>
      <c r="K36" s="55"/>
      <c r="L36" s="112"/>
      <c r="M36" s="247">
        <v>0</v>
      </c>
      <c r="N36" s="248"/>
      <c r="O36" s="110"/>
      <c r="P36" s="111"/>
      <c r="Q36" s="55"/>
      <c r="R36" s="112"/>
      <c r="S36" s="247">
        <v>0</v>
      </c>
      <c r="T36" s="248"/>
      <c r="U36" s="110"/>
      <c r="V36" s="111"/>
      <c r="W36" s="55"/>
      <c r="X36" s="112"/>
      <c r="Y36" s="247">
        <v>0</v>
      </c>
      <c r="Z36" s="248"/>
      <c r="AA36" s="110"/>
      <c r="AB36" s="111"/>
      <c r="AC36" s="55"/>
      <c r="AD36" s="112"/>
      <c r="AE36" s="247">
        <v>0</v>
      </c>
      <c r="AF36" s="248"/>
      <c r="AG36" s="110"/>
      <c r="AH36" s="111"/>
      <c r="AI36" s="55"/>
      <c r="AJ36" s="112"/>
      <c r="AK36" s="247">
        <v>0</v>
      </c>
      <c r="AL36" s="248"/>
      <c r="AM36" s="110"/>
      <c r="AN36" s="111"/>
      <c r="AO36" s="55"/>
      <c r="AP36" s="112"/>
      <c r="AQ36" s="247">
        <v>0</v>
      </c>
      <c r="AR36" s="248"/>
      <c r="AS36" s="110"/>
      <c r="AT36" s="111"/>
      <c r="AU36" s="55"/>
      <c r="AV36" s="112"/>
      <c r="AW36" s="247">
        <v>0</v>
      </c>
      <c r="AX36" s="248"/>
      <c r="AY36" s="110"/>
      <c r="AZ36" s="111"/>
      <c r="BA36" s="55"/>
      <c r="BB36" s="112"/>
      <c r="BC36" s="247">
        <v>0</v>
      </c>
      <c r="BD36" s="248"/>
      <c r="BE36" s="110"/>
      <c r="BF36" s="111"/>
      <c r="BG36" s="55"/>
      <c r="BH36" s="112"/>
      <c r="BI36" s="247">
        <v>0</v>
      </c>
      <c r="BJ36" s="248"/>
      <c r="BK36" s="110"/>
      <c r="BL36" s="111"/>
      <c r="BM36" s="55"/>
      <c r="BN36" s="283">
        <f t="shared" si="105"/>
        <v>0</v>
      </c>
      <c r="BO36" s="248"/>
      <c r="BP36" s="253"/>
    </row>
    <row r="37" spans="1:68" ht="12.75" customHeight="1" x14ac:dyDescent="0.15">
      <c r="A37" s="295" t="s">
        <v>41</v>
      </c>
      <c r="B37" s="257"/>
      <c r="C37" s="113"/>
      <c r="D37" s="114"/>
      <c r="E37" s="114"/>
      <c r="F37" s="115"/>
      <c r="G37" s="114"/>
      <c r="H37" s="114"/>
      <c r="I37" s="274">
        <f>SUM(F32:I36)</f>
        <v>0</v>
      </c>
      <c r="J37" s="257"/>
      <c r="K37" s="116"/>
      <c r="L37" s="117"/>
      <c r="M37" s="117"/>
      <c r="N37" s="118"/>
      <c r="O37" s="274">
        <f>SUM(M32:O36)</f>
        <v>0</v>
      </c>
      <c r="P37" s="257"/>
      <c r="Q37" s="116"/>
      <c r="R37" s="117"/>
      <c r="S37" s="117"/>
      <c r="T37" s="118"/>
      <c r="U37" s="274">
        <f>SUM(S32:U36)</f>
        <v>0</v>
      </c>
      <c r="V37" s="257"/>
      <c r="W37" s="116"/>
      <c r="X37" s="117"/>
      <c r="Y37" s="117"/>
      <c r="Z37" s="118"/>
      <c r="AA37" s="274">
        <f>SUM(Y32:AA36)</f>
        <v>0</v>
      </c>
      <c r="AB37" s="257"/>
      <c r="AC37" s="116"/>
      <c r="AD37" s="117"/>
      <c r="AE37" s="117"/>
      <c r="AF37" s="118"/>
      <c r="AG37" s="274">
        <f>SUM(AE32:AG36)</f>
        <v>0</v>
      </c>
      <c r="AH37" s="257"/>
      <c r="AI37" s="116"/>
      <c r="AJ37" s="117"/>
      <c r="AK37" s="117"/>
      <c r="AL37" s="118"/>
      <c r="AM37" s="274">
        <f>SUM(AK32:AM36)</f>
        <v>0</v>
      </c>
      <c r="AN37" s="257"/>
      <c r="AO37" s="116"/>
      <c r="AP37" s="117"/>
      <c r="AQ37" s="117"/>
      <c r="AR37" s="118"/>
      <c r="AS37" s="274">
        <f>SUM(AQ32:AS36)</f>
        <v>0</v>
      </c>
      <c r="AT37" s="257"/>
      <c r="AU37" s="116"/>
      <c r="AV37" s="117"/>
      <c r="AW37" s="117"/>
      <c r="AX37" s="118"/>
      <c r="AY37" s="274">
        <f>SUM(AW32:AY36)</f>
        <v>0</v>
      </c>
      <c r="AZ37" s="257"/>
      <c r="BA37" s="116"/>
      <c r="BB37" s="117"/>
      <c r="BC37" s="117"/>
      <c r="BD37" s="118"/>
      <c r="BE37" s="274">
        <f>SUM(BC32:BE36)</f>
        <v>0</v>
      </c>
      <c r="BF37" s="257"/>
      <c r="BG37" s="116"/>
      <c r="BH37" s="117"/>
      <c r="BI37" s="117"/>
      <c r="BJ37" s="118"/>
      <c r="BK37" s="274">
        <f>SUM(BI32:BK36)</f>
        <v>0</v>
      </c>
      <c r="BL37" s="257"/>
      <c r="BM37" s="116"/>
      <c r="BN37" s="266"/>
      <c r="BO37" s="250"/>
      <c r="BP37" s="119">
        <f>SUM(BN32:BO36)</f>
        <v>0</v>
      </c>
    </row>
    <row r="38" spans="1:68" ht="12.75" customHeight="1" x14ac:dyDescent="0.15">
      <c r="A38" s="18"/>
      <c r="B38" s="35" t="s">
        <v>42</v>
      </c>
      <c r="C38" s="120"/>
      <c r="D38" s="100"/>
      <c r="E38" s="101"/>
      <c r="F38" s="102"/>
      <c r="G38" s="270">
        <v>0</v>
      </c>
      <c r="H38" s="244"/>
      <c r="I38" s="121"/>
      <c r="J38" s="122"/>
      <c r="K38" s="12"/>
      <c r="L38" s="105"/>
      <c r="M38" s="270">
        <v>0</v>
      </c>
      <c r="N38" s="244"/>
      <c r="O38" s="121"/>
      <c r="P38" s="122"/>
      <c r="Q38" s="12"/>
      <c r="R38" s="105"/>
      <c r="S38" s="270">
        <v>0</v>
      </c>
      <c r="T38" s="244"/>
      <c r="U38" s="121"/>
      <c r="V38" s="122"/>
      <c r="W38" s="12"/>
      <c r="X38" s="105"/>
      <c r="Y38" s="270">
        <v>0</v>
      </c>
      <c r="Z38" s="244"/>
      <c r="AA38" s="121"/>
      <c r="AB38" s="122"/>
      <c r="AC38" s="12"/>
      <c r="AD38" s="105"/>
      <c r="AE38" s="270">
        <v>0</v>
      </c>
      <c r="AF38" s="244"/>
      <c r="AG38" s="121"/>
      <c r="AH38" s="122"/>
      <c r="AI38" s="12"/>
      <c r="AJ38" s="105"/>
      <c r="AK38" s="270">
        <v>0</v>
      </c>
      <c r="AL38" s="244"/>
      <c r="AM38" s="121"/>
      <c r="AN38" s="122"/>
      <c r="AO38" s="12"/>
      <c r="AP38" s="105"/>
      <c r="AQ38" s="270">
        <v>0</v>
      </c>
      <c r="AR38" s="244"/>
      <c r="AS38" s="121"/>
      <c r="AT38" s="122"/>
      <c r="AU38" s="12"/>
      <c r="AV38" s="105"/>
      <c r="AW38" s="270">
        <v>0</v>
      </c>
      <c r="AX38" s="244"/>
      <c r="AY38" s="121"/>
      <c r="AZ38" s="122"/>
      <c r="BA38" s="12"/>
      <c r="BB38" s="105"/>
      <c r="BC38" s="268">
        <v>0</v>
      </c>
      <c r="BD38" s="246"/>
      <c r="BE38" s="121"/>
      <c r="BF38" s="122"/>
      <c r="BG38" s="12"/>
      <c r="BH38" s="105"/>
      <c r="BI38" s="268">
        <v>0</v>
      </c>
      <c r="BJ38" s="246"/>
      <c r="BK38" s="121"/>
      <c r="BL38" s="122"/>
      <c r="BM38" s="12"/>
      <c r="BN38" s="265">
        <f t="shared" ref="BN38:BN39" si="106">SUM(BI38+BC38+AW38+AQ38+AK38+AE38+Y38+S38+M38+G38)</f>
        <v>0</v>
      </c>
      <c r="BO38" s="246"/>
      <c r="BP38" s="254"/>
    </row>
    <row r="39" spans="1:68" ht="12.75" customHeight="1" x14ac:dyDescent="0.15">
      <c r="A39" s="42"/>
      <c r="B39" s="123" t="s">
        <v>43</v>
      </c>
      <c r="C39" s="124"/>
      <c r="D39" s="58"/>
      <c r="E39" s="108"/>
      <c r="F39" s="109"/>
      <c r="G39" s="269">
        <v>0</v>
      </c>
      <c r="H39" s="248"/>
      <c r="I39" s="125"/>
      <c r="J39" s="126"/>
      <c r="K39" s="55"/>
      <c r="L39" s="112"/>
      <c r="M39" s="269">
        <v>0</v>
      </c>
      <c r="N39" s="248"/>
      <c r="O39" s="125"/>
      <c r="P39" s="126"/>
      <c r="Q39" s="55"/>
      <c r="R39" s="112"/>
      <c r="S39" s="269">
        <v>0</v>
      </c>
      <c r="T39" s="248"/>
      <c r="U39" s="125"/>
      <c r="V39" s="126"/>
      <c r="W39" s="55"/>
      <c r="X39" s="112"/>
      <c r="Y39" s="269">
        <v>0</v>
      </c>
      <c r="Z39" s="248"/>
      <c r="AA39" s="125"/>
      <c r="AB39" s="126"/>
      <c r="AC39" s="55"/>
      <c r="AD39" s="112"/>
      <c r="AE39" s="269">
        <v>0</v>
      </c>
      <c r="AF39" s="248"/>
      <c r="AG39" s="125"/>
      <c r="AH39" s="126"/>
      <c r="AI39" s="55"/>
      <c r="AJ39" s="112"/>
      <c r="AK39" s="269">
        <v>0</v>
      </c>
      <c r="AL39" s="248"/>
      <c r="AM39" s="125"/>
      <c r="AN39" s="126"/>
      <c r="AO39" s="55"/>
      <c r="AP39" s="112"/>
      <c r="AQ39" s="269">
        <v>0</v>
      </c>
      <c r="AR39" s="248"/>
      <c r="AS39" s="125"/>
      <c r="AT39" s="126"/>
      <c r="AU39" s="55"/>
      <c r="AV39" s="112"/>
      <c r="AW39" s="269">
        <v>0</v>
      </c>
      <c r="AX39" s="248"/>
      <c r="AY39" s="125"/>
      <c r="AZ39" s="126"/>
      <c r="BA39" s="55"/>
      <c r="BB39" s="112"/>
      <c r="BC39" s="269">
        <v>0</v>
      </c>
      <c r="BD39" s="248"/>
      <c r="BE39" s="125"/>
      <c r="BF39" s="126"/>
      <c r="BG39" s="55"/>
      <c r="BH39" s="112"/>
      <c r="BI39" s="269">
        <v>0</v>
      </c>
      <c r="BJ39" s="248"/>
      <c r="BK39" s="125"/>
      <c r="BL39" s="126"/>
      <c r="BM39" s="55"/>
      <c r="BN39" s="283">
        <f t="shared" si="106"/>
        <v>0</v>
      </c>
      <c r="BO39" s="248"/>
      <c r="BP39" s="253"/>
    </row>
    <row r="40" spans="1:68" ht="12.75" customHeight="1" x14ac:dyDescent="0.15">
      <c r="A40" s="297" t="s">
        <v>44</v>
      </c>
      <c r="B40" s="257"/>
      <c r="C40" s="127"/>
      <c r="D40" s="128"/>
      <c r="E40" s="128"/>
      <c r="F40" s="129"/>
      <c r="G40" s="128"/>
      <c r="H40" s="128"/>
      <c r="I40" s="273">
        <f>SUM(F38:I39)</f>
        <v>0</v>
      </c>
      <c r="J40" s="257"/>
      <c r="K40" s="130"/>
      <c r="L40" s="131"/>
      <c r="M40" s="131"/>
      <c r="N40" s="133"/>
      <c r="O40" s="273">
        <f>SUM(M38:O39)</f>
        <v>0</v>
      </c>
      <c r="P40" s="257"/>
      <c r="Q40" s="130"/>
      <c r="R40" s="131"/>
      <c r="S40" s="131"/>
      <c r="T40" s="133"/>
      <c r="U40" s="273">
        <f>SUM(S38:U39)</f>
        <v>0</v>
      </c>
      <c r="V40" s="257"/>
      <c r="W40" s="130"/>
      <c r="X40" s="131"/>
      <c r="Y40" s="131"/>
      <c r="Z40" s="133"/>
      <c r="AA40" s="273">
        <f>SUM(Y38:AA39)</f>
        <v>0</v>
      </c>
      <c r="AB40" s="257"/>
      <c r="AC40" s="130"/>
      <c r="AD40" s="131"/>
      <c r="AE40" s="131"/>
      <c r="AF40" s="133"/>
      <c r="AG40" s="273">
        <f>SUM(AE38:AG39)</f>
        <v>0</v>
      </c>
      <c r="AH40" s="257"/>
      <c r="AI40" s="130"/>
      <c r="AJ40" s="131"/>
      <c r="AK40" s="131"/>
      <c r="AL40" s="133"/>
      <c r="AM40" s="273">
        <f>SUM(AK38:AM39)</f>
        <v>0</v>
      </c>
      <c r="AN40" s="257"/>
      <c r="AO40" s="130"/>
      <c r="AP40" s="131"/>
      <c r="AQ40" s="131"/>
      <c r="AR40" s="133"/>
      <c r="AS40" s="273">
        <f>SUM(AQ38:AS39)</f>
        <v>0</v>
      </c>
      <c r="AT40" s="257"/>
      <c r="AU40" s="130"/>
      <c r="AV40" s="131"/>
      <c r="AW40" s="131"/>
      <c r="AX40" s="133"/>
      <c r="AY40" s="273">
        <f>SUM(AW38:AY39)</f>
        <v>0</v>
      </c>
      <c r="AZ40" s="257"/>
      <c r="BA40" s="130"/>
      <c r="BB40" s="131"/>
      <c r="BC40" s="131"/>
      <c r="BD40" s="133"/>
      <c r="BE40" s="273">
        <f>SUM(BC38:BE39)</f>
        <v>0</v>
      </c>
      <c r="BF40" s="257"/>
      <c r="BG40" s="130"/>
      <c r="BH40" s="131"/>
      <c r="BI40" s="131"/>
      <c r="BJ40" s="133"/>
      <c r="BK40" s="273">
        <f>SUM(BI38:BK39)</f>
        <v>0</v>
      </c>
      <c r="BL40" s="257"/>
      <c r="BM40" s="130"/>
      <c r="BN40" s="282"/>
      <c r="BO40" s="256"/>
      <c r="BP40" s="134">
        <f>SUM(BN38:BO39)</f>
        <v>0</v>
      </c>
    </row>
    <row r="41" spans="1:68" ht="12.75" customHeight="1" x14ac:dyDescent="0.15">
      <c r="A41" s="18"/>
      <c r="B41" s="35" t="s">
        <v>45</v>
      </c>
      <c r="C41" s="120"/>
      <c r="D41" s="100"/>
      <c r="E41" s="101"/>
      <c r="F41" s="102"/>
      <c r="G41" s="271">
        <v>0</v>
      </c>
      <c r="H41" s="244"/>
      <c r="I41" s="121"/>
      <c r="J41" s="122"/>
      <c r="K41" s="12"/>
      <c r="L41" s="105"/>
      <c r="M41" s="271">
        <v>0</v>
      </c>
      <c r="N41" s="244"/>
      <c r="O41" s="121"/>
      <c r="P41" s="122"/>
      <c r="Q41" s="12"/>
      <c r="R41" s="105"/>
      <c r="S41" s="271">
        <v>0</v>
      </c>
      <c r="T41" s="244"/>
      <c r="U41" s="121"/>
      <c r="V41" s="122"/>
      <c r="W41" s="12"/>
      <c r="X41" s="105"/>
      <c r="Y41" s="271">
        <v>0</v>
      </c>
      <c r="Z41" s="244"/>
      <c r="AA41" s="121"/>
      <c r="AB41" s="122"/>
      <c r="AC41" s="12"/>
      <c r="AD41" s="105"/>
      <c r="AE41" s="271">
        <v>0</v>
      </c>
      <c r="AF41" s="244"/>
      <c r="AG41" s="121"/>
      <c r="AH41" s="122"/>
      <c r="AI41" s="12"/>
      <c r="AJ41" s="105"/>
      <c r="AK41" s="271">
        <v>0</v>
      </c>
      <c r="AL41" s="244"/>
      <c r="AM41" s="121"/>
      <c r="AN41" s="122"/>
      <c r="AO41" s="12"/>
      <c r="AP41" s="105"/>
      <c r="AQ41" s="271">
        <v>0</v>
      </c>
      <c r="AR41" s="244"/>
      <c r="AS41" s="121"/>
      <c r="AT41" s="122"/>
      <c r="AU41" s="12"/>
      <c r="AV41" s="105"/>
      <c r="AW41" s="271">
        <v>0</v>
      </c>
      <c r="AX41" s="244"/>
      <c r="AY41" s="121"/>
      <c r="AZ41" s="122"/>
      <c r="BA41" s="12"/>
      <c r="BB41" s="105"/>
      <c r="BC41" s="281">
        <v>0</v>
      </c>
      <c r="BD41" s="246"/>
      <c r="BE41" s="121"/>
      <c r="BF41" s="122"/>
      <c r="BG41" s="12"/>
      <c r="BH41" s="105"/>
      <c r="BI41" s="281">
        <v>0</v>
      </c>
      <c r="BJ41" s="246"/>
      <c r="BK41" s="121"/>
      <c r="BL41" s="122"/>
      <c r="BM41" s="12"/>
      <c r="BN41" s="265">
        <f t="shared" ref="BN41:BN44" si="107">SUM(BI41+BC41+AW41+AQ41+AK41+AE41+Y41+S41+M41+G41)</f>
        <v>0</v>
      </c>
      <c r="BO41" s="246"/>
      <c r="BP41" s="254"/>
    </row>
    <row r="42" spans="1:68" ht="12.75" customHeight="1" x14ac:dyDescent="0.15">
      <c r="A42" s="18"/>
      <c r="B42" s="35" t="s">
        <v>46</v>
      </c>
      <c r="C42" s="120"/>
      <c r="D42" s="100"/>
      <c r="E42" s="101"/>
      <c r="F42" s="102"/>
      <c r="G42" s="271">
        <v>0</v>
      </c>
      <c r="H42" s="244"/>
      <c r="I42" s="121"/>
      <c r="J42" s="122"/>
      <c r="K42" s="12"/>
      <c r="L42" s="105"/>
      <c r="M42" s="271">
        <v>0</v>
      </c>
      <c r="N42" s="244"/>
      <c r="O42" s="121"/>
      <c r="P42" s="122"/>
      <c r="Q42" s="12"/>
      <c r="R42" s="105"/>
      <c r="S42" s="271">
        <v>0</v>
      </c>
      <c r="T42" s="244"/>
      <c r="U42" s="121"/>
      <c r="V42" s="122"/>
      <c r="W42" s="12"/>
      <c r="X42" s="105"/>
      <c r="Y42" s="271">
        <v>0</v>
      </c>
      <c r="Z42" s="244"/>
      <c r="AA42" s="121"/>
      <c r="AB42" s="122"/>
      <c r="AC42" s="12"/>
      <c r="AD42" s="105"/>
      <c r="AE42" s="271">
        <v>0</v>
      </c>
      <c r="AF42" s="244"/>
      <c r="AG42" s="121"/>
      <c r="AH42" s="122"/>
      <c r="AI42" s="12"/>
      <c r="AJ42" s="105"/>
      <c r="AK42" s="271">
        <v>0</v>
      </c>
      <c r="AL42" s="244"/>
      <c r="AM42" s="121"/>
      <c r="AN42" s="122"/>
      <c r="AO42" s="12"/>
      <c r="AP42" s="105"/>
      <c r="AQ42" s="271">
        <v>0</v>
      </c>
      <c r="AR42" s="244"/>
      <c r="AS42" s="121"/>
      <c r="AT42" s="122"/>
      <c r="AU42" s="12"/>
      <c r="AV42" s="105"/>
      <c r="AW42" s="271">
        <v>0</v>
      </c>
      <c r="AX42" s="244"/>
      <c r="AY42" s="121"/>
      <c r="AZ42" s="122"/>
      <c r="BA42" s="12"/>
      <c r="BB42" s="105"/>
      <c r="BC42" s="281">
        <v>0</v>
      </c>
      <c r="BD42" s="246"/>
      <c r="BE42" s="121"/>
      <c r="BF42" s="122"/>
      <c r="BG42" s="12"/>
      <c r="BH42" s="105"/>
      <c r="BI42" s="281">
        <v>0</v>
      </c>
      <c r="BJ42" s="246"/>
      <c r="BK42" s="121"/>
      <c r="BL42" s="122"/>
      <c r="BM42" s="12"/>
      <c r="BN42" s="265">
        <f t="shared" si="107"/>
        <v>0</v>
      </c>
      <c r="BO42" s="246"/>
      <c r="BP42" s="252"/>
    </row>
    <row r="43" spans="1:68" ht="12.75" customHeight="1" x14ac:dyDescent="0.15">
      <c r="A43" s="18"/>
      <c r="B43" s="35" t="s">
        <v>47</v>
      </c>
      <c r="C43" s="120"/>
      <c r="D43" s="100"/>
      <c r="E43" s="101"/>
      <c r="F43" s="102"/>
      <c r="G43" s="271">
        <v>0</v>
      </c>
      <c r="H43" s="244"/>
      <c r="I43" s="121"/>
      <c r="J43" s="122"/>
      <c r="K43" s="12"/>
      <c r="L43" s="105"/>
      <c r="M43" s="271">
        <v>0</v>
      </c>
      <c r="N43" s="244"/>
      <c r="O43" s="121"/>
      <c r="P43" s="122"/>
      <c r="Q43" s="12"/>
      <c r="R43" s="105"/>
      <c r="S43" s="271">
        <v>0</v>
      </c>
      <c r="T43" s="244"/>
      <c r="U43" s="121"/>
      <c r="V43" s="122"/>
      <c r="W43" s="12"/>
      <c r="X43" s="105"/>
      <c r="Y43" s="271">
        <v>0</v>
      </c>
      <c r="Z43" s="244"/>
      <c r="AA43" s="121"/>
      <c r="AB43" s="122"/>
      <c r="AC43" s="12"/>
      <c r="AD43" s="105"/>
      <c r="AE43" s="271">
        <v>0</v>
      </c>
      <c r="AF43" s="244"/>
      <c r="AG43" s="121"/>
      <c r="AH43" s="122"/>
      <c r="AI43" s="12"/>
      <c r="AJ43" s="105"/>
      <c r="AK43" s="271">
        <v>0</v>
      </c>
      <c r="AL43" s="244"/>
      <c r="AM43" s="121"/>
      <c r="AN43" s="122"/>
      <c r="AO43" s="12"/>
      <c r="AP43" s="105"/>
      <c r="AQ43" s="271">
        <v>0</v>
      </c>
      <c r="AR43" s="244"/>
      <c r="AS43" s="121"/>
      <c r="AT43" s="122"/>
      <c r="AU43" s="12"/>
      <c r="AV43" s="105"/>
      <c r="AW43" s="271">
        <v>0</v>
      </c>
      <c r="AX43" s="244"/>
      <c r="AY43" s="121"/>
      <c r="AZ43" s="122"/>
      <c r="BA43" s="12"/>
      <c r="BB43" s="105"/>
      <c r="BC43" s="281">
        <v>0</v>
      </c>
      <c r="BD43" s="246"/>
      <c r="BE43" s="121"/>
      <c r="BF43" s="122"/>
      <c r="BG43" s="12"/>
      <c r="BH43" s="105"/>
      <c r="BI43" s="281">
        <v>0</v>
      </c>
      <c r="BJ43" s="246"/>
      <c r="BK43" s="121"/>
      <c r="BL43" s="122"/>
      <c r="BM43" s="12"/>
      <c r="BN43" s="265">
        <f t="shared" si="107"/>
        <v>0</v>
      </c>
      <c r="BO43" s="246"/>
      <c r="BP43" s="252"/>
    </row>
    <row r="44" spans="1:68" ht="12.75" customHeight="1" x14ac:dyDescent="0.15">
      <c r="A44" s="42"/>
      <c r="B44" s="123" t="s">
        <v>48</v>
      </c>
      <c r="C44" s="124"/>
      <c r="D44" s="58"/>
      <c r="E44" s="108"/>
      <c r="F44" s="109"/>
      <c r="G44" s="275">
        <v>0</v>
      </c>
      <c r="H44" s="248"/>
      <c r="I44" s="125"/>
      <c r="J44" s="126"/>
      <c r="K44" s="55"/>
      <c r="L44" s="112"/>
      <c r="M44" s="275">
        <v>0</v>
      </c>
      <c r="N44" s="248"/>
      <c r="O44" s="125"/>
      <c r="P44" s="126"/>
      <c r="Q44" s="55"/>
      <c r="R44" s="112"/>
      <c r="S44" s="275">
        <v>0</v>
      </c>
      <c r="T44" s="248"/>
      <c r="U44" s="125"/>
      <c r="V44" s="126"/>
      <c r="W44" s="55"/>
      <c r="X44" s="112"/>
      <c r="Y44" s="275">
        <v>0</v>
      </c>
      <c r="Z44" s="248"/>
      <c r="AA44" s="125"/>
      <c r="AB44" s="126"/>
      <c r="AC44" s="55"/>
      <c r="AD44" s="112"/>
      <c r="AE44" s="275">
        <v>0</v>
      </c>
      <c r="AF44" s="248"/>
      <c r="AG44" s="125"/>
      <c r="AH44" s="126"/>
      <c r="AI44" s="55"/>
      <c r="AJ44" s="112"/>
      <c r="AK44" s="275">
        <v>0</v>
      </c>
      <c r="AL44" s="248"/>
      <c r="AM44" s="125"/>
      <c r="AN44" s="126"/>
      <c r="AO44" s="55"/>
      <c r="AP44" s="112"/>
      <c r="AQ44" s="275">
        <v>0</v>
      </c>
      <c r="AR44" s="248"/>
      <c r="AS44" s="125"/>
      <c r="AT44" s="126"/>
      <c r="AU44" s="55"/>
      <c r="AV44" s="112"/>
      <c r="AW44" s="275">
        <v>0</v>
      </c>
      <c r="AX44" s="248"/>
      <c r="AY44" s="125"/>
      <c r="AZ44" s="126"/>
      <c r="BA44" s="55"/>
      <c r="BB44" s="112"/>
      <c r="BC44" s="275">
        <v>0</v>
      </c>
      <c r="BD44" s="248"/>
      <c r="BE44" s="125"/>
      <c r="BF44" s="126"/>
      <c r="BG44" s="55"/>
      <c r="BH44" s="112"/>
      <c r="BI44" s="275">
        <v>0</v>
      </c>
      <c r="BJ44" s="248"/>
      <c r="BK44" s="125"/>
      <c r="BL44" s="126"/>
      <c r="BM44" s="55"/>
      <c r="BN44" s="283">
        <f t="shared" si="107"/>
        <v>0</v>
      </c>
      <c r="BO44" s="248"/>
      <c r="BP44" s="253"/>
    </row>
    <row r="45" spans="1:68" ht="12.75" customHeight="1" x14ac:dyDescent="0.15">
      <c r="A45" s="298" t="s">
        <v>49</v>
      </c>
      <c r="B45" s="257"/>
      <c r="C45" s="135"/>
      <c r="D45" s="136"/>
      <c r="E45" s="136"/>
      <c r="F45" s="137"/>
      <c r="G45" s="136"/>
      <c r="H45" s="136"/>
      <c r="I45" s="272">
        <f>SUM(F41:I44)</f>
        <v>0</v>
      </c>
      <c r="J45" s="257"/>
      <c r="K45" s="138"/>
      <c r="L45" s="139"/>
      <c r="M45" s="139"/>
      <c r="N45" s="140"/>
      <c r="O45" s="272">
        <f>SUM(M41:O44)</f>
        <v>0</v>
      </c>
      <c r="P45" s="257"/>
      <c r="Q45" s="138"/>
      <c r="R45" s="139"/>
      <c r="S45" s="139"/>
      <c r="T45" s="140"/>
      <c r="U45" s="272">
        <f>SUM(S41:U44)</f>
        <v>0</v>
      </c>
      <c r="V45" s="257"/>
      <c r="W45" s="138"/>
      <c r="X45" s="139"/>
      <c r="Y45" s="139"/>
      <c r="Z45" s="140"/>
      <c r="AA45" s="272">
        <f>SUM(Y41:AA44)</f>
        <v>0</v>
      </c>
      <c r="AB45" s="257"/>
      <c r="AC45" s="138"/>
      <c r="AD45" s="139"/>
      <c r="AE45" s="139"/>
      <c r="AF45" s="140"/>
      <c r="AG45" s="272">
        <f>SUM(AE41:AG44)</f>
        <v>0</v>
      </c>
      <c r="AH45" s="257"/>
      <c r="AI45" s="138"/>
      <c r="AJ45" s="139"/>
      <c r="AK45" s="139"/>
      <c r="AL45" s="140"/>
      <c r="AM45" s="272">
        <f>SUM(AK41:AM44)</f>
        <v>0</v>
      </c>
      <c r="AN45" s="257"/>
      <c r="AO45" s="138"/>
      <c r="AP45" s="139"/>
      <c r="AQ45" s="139"/>
      <c r="AR45" s="140"/>
      <c r="AS45" s="272">
        <f>SUM(AQ41:AS44)</f>
        <v>0</v>
      </c>
      <c r="AT45" s="257"/>
      <c r="AU45" s="138"/>
      <c r="AV45" s="139"/>
      <c r="AW45" s="139"/>
      <c r="AX45" s="140"/>
      <c r="AY45" s="272">
        <f>SUM(AW41:AY44)</f>
        <v>0</v>
      </c>
      <c r="AZ45" s="257"/>
      <c r="BA45" s="138"/>
      <c r="BB45" s="139"/>
      <c r="BC45" s="139"/>
      <c r="BD45" s="140"/>
      <c r="BE45" s="272">
        <f>SUM(BC41:BE44)</f>
        <v>0</v>
      </c>
      <c r="BF45" s="248"/>
      <c r="BG45" s="138"/>
      <c r="BH45" s="139"/>
      <c r="BI45" s="139"/>
      <c r="BJ45" s="140"/>
      <c r="BK45" s="272">
        <f>SUM(BI41:BK44)</f>
        <v>0</v>
      </c>
      <c r="BL45" s="257"/>
      <c r="BM45" s="138"/>
      <c r="BN45" s="286"/>
      <c r="BO45" s="256"/>
      <c r="BP45" s="141">
        <f>SUM(BN41:BO44)</f>
        <v>0</v>
      </c>
    </row>
    <row r="46" spans="1:68" ht="12.75" customHeight="1" x14ac:dyDescent="0.15">
      <c r="A46" s="18"/>
      <c r="B46" s="41" t="s">
        <v>50</v>
      </c>
      <c r="C46" s="120"/>
      <c r="D46" s="100"/>
      <c r="E46" s="101"/>
      <c r="F46" s="102"/>
      <c r="G46" s="270">
        <v>0</v>
      </c>
      <c r="H46" s="244"/>
      <c r="I46" s="121"/>
      <c r="J46" s="122"/>
      <c r="K46" s="12"/>
      <c r="L46" s="105"/>
      <c r="M46" s="270">
        <v>0</v>
      </c>
      <c r="N46" s="244"/>
      <c r="O46" s="121"/>
      <c r="P46" s="122"/>
      <c r="Q46" s="12"/>
      <c r="R46" s="105"/>
      <c r="S46" s="270">
        <v>0</v>
      </c>
      <c r="T46" s="244"/>
      <c r="U46" s="121"/>
      <c r="V46" s="122"/>
      <c r="W46" s="12"/>
      <c r="X46" s="105"/>
      <c r="Y46" s="270">
        <v>0</v>
      </c>
      <c r="Z46" s="244"/>
      <c r="AA46" s="121"/>
      <c r="AB46" s="122"/>
      <c r="AC46" s="12"/>
      <c r="AD46" s="105"/>
      <c r="AE46" s="270">
        <v>0</v>
      </c>
      <c r="AF46" s="244"/>
      <c r="AG46" s="121"/>
      <c r="AH46" s="122"/>
      <c r="AI46" s="12"/>
      <c r="AJ46" s="105"/>
      <c r="AK46" s="270">
        <v>0</v>
      </c>
      <c r="AL46" s="244"/>
      <c r="AM46" s="121"/>
      <c r="AN46" s="122"/>
      <c r="AO46" s="12"/>
      <c r="AP46" s="105"/>
      <c r="AQ46" s="270">
        <v>0</v>
      </c>
      <c r="AR46" s="244"/>
      <c r="AS46" s="121"/>
      <c r="AT46" s="122"/>
      <c r="AU46" s="12"/>
      <c r="AV46" s="105"/>
      <c r="AW46" s="270">
        <v>0</v>
      </c>
      <c r="AX46" s="244"/>
      <c r="AY46" s="121"/>
      <c r="AZ46" s="122"/>
      <c r="BA46" s="12"/>
      <c r="BB46" s="105"/>
      <c r="BC46" s="268">
        <v>0</v>
      </c>
      <c r="BD46" s="246"/>
      <c r="BE46" s="121"/>
      <c r="BF46" s="122"/>
      <c r="BG46" s="12"/>
      <c r="BH46" s="105"/>
      <c r="BI46" s="268">
        <v>0</v>
      </c>
      <c r="BJ46" s="246"/>
      <c r="BK46" s="121"/>
      <c r="BL46" s="122"/>
      <c r="BM46" s="12"/>
      <c r="BN46" s="265">
        <f t="shared" ref="BN46:BN57" si="108">SUM(BI46+BC46+AW46+AQ46+AK46+AE46+Y46+S46+M46+G46)</f>
        <v>0</v>
      </c>
      <c r="BO46" s="246"/>
      <c r="BP46" s="254"/>
    </row>
    <row r="47" spans="1:68" ht="12.75" customHeight="1" x14ac:dyDescent="0.15">
      <c r="A47" s="18"/>
      <c r="B47" s="41" t="s">
        <v>51</v>
      </c>
      <c r="C47" s="120"/>
      <c r="D47" s="100"/>
      <c r="E47" s="101"/>
      <c r="F47" s="102"/>
      <c r="G47" s="270">
        <v>0</v>
      </c>
      <c r="H47" s="244"/>
      <c r="I47" s="121"/>
      <c r="J47" s="122"/>
      <c r="K47" s="12"/>
      <c r="L47" s="105"/>
      <c r="M47" s="270">
        <v>0</v>
      </c>
      <c r="N47" s="244"/>
      <c r="O47" s="121"/>
      <c r="P47" s="122"/>
      <c r="Q47" s="12"/>
      <c r="R47" s="105"/>
      <c r="S47" s="270">
        <v>0</v>
      </c>
      <c r="T47" s="244"/>
      <c r="U47" s="121"/>
      <c r="V47" s="122"/>
      <c r="W47" s="12"/>
      <c r="X47" s="105"/>
      <c r="Y47" s="270">
        <v>0</v>
      </c>
      <c r="Z47" s="244"/>
      <c r="AA47" s="121"/>
      <c r="AB47" s="122"/>
      <c r="AC47" s="12"/>
      <c r="AD47" s="105"/>
      <c r="AE47" s="270">
        <v>0</v>
      </c>
      <c r="AF47" s="244"/>
      <c r="AG47" s="121"/>
      <c r="AH47" s="122"/>
      <c r="AI47" s="12"/>
      <c r="AJ47" s="105"/>
      <c r="AK47" s="270">
        <v>0</v>
      </c>
      <c r="AL47" s="244"/>
      <c r="AM47" s="121"/>
      <c r="AN47" s="122"/>
      <c r="AO47" s="12"/>
      <c r="AP47" s="105"/>
      <c r="AQ47" s="270">
        <v>0</v>
      </c>
      <c r="AR47" s="244"/>
      <c r="AS47" s="121"/>
      <c r="AT47" s="122"/>
      <c r="AU47" s="12"/>
      <c r="AV47" s="105"/>
      <c r="AW47" s="270">
        <v>0</v>
      </c>
      <c r="AX47" s="244"/>
      <c r="AY47" s="121"/>
      <c r="AZ47" s="122"/>
      <c r="BA47" s="12"/>
      <c r="BB47" s="105"/>
      <c r="BC47" s="268">
        <v>0</v>
      </c>
      <c r="BD47" s="246"/>
      <c r="BE47" s="121"/>
      <c r="BF47" s="122"/>
      <c r="BG47" s="12"/>
      <c r="BH47" s="105"/>
      <c r="BI47" s="268">
        <v>0</v>
      </c>
      <c r="BJ47" s="246"/>
      <c r="BK47" s="121"/>
      <c r="BL47" s="122"/>
      <c r="BM47" s="12"/>
      <c r="BN47" s="265">
        <f t="shared" si="108"/>
        <v>0</v>
      </c>
      <c r="BO47" s="246"/>
      <c r="BP47" s="252"/>
    </row>
    <row r="48" spans="1:68" ht="12.75" customHeight="1" x14ac:dyDescent="0.15">
      <c r="A48" s="18"/>
      <c r="B48" s="142" t="s">
        <v>52</v>
      </c>
      <c r="C48" s="120"/>
      <c r="D48" s="100"/>
      <c r="E48" s="101"/>
      <c r="F48" s="102"/>
      <c r="G48" s="270">
        <v>0</v>
      </c>
      <c r="H48" s="244"/>
      <c r="I48" s="121"/>
      <c r="J48" s="122"/>
      <c r="K48" s="12"/>
      <c r="L48" s="105"/>
      <c r="M48" s="270">
        <v>0</v>
      </c>
      <c r="N48" s="244"/>
      <c r="O48" s="121"/>
      <c r="P48" s="122"/>
      <c r="Q48" s="12"/>
      <c r="R48" s="105"/>
      <c r="S48" s="270">
        <v>0</v>
      </c>
      <c r="T48" s="244"/>
      <c r="U48" s="121"/>
      <c r="V48" s="122"/>
      <c r="W48" s="12"/>
      <c r="X48" s="105"/>
      <c r="Y48" s="270">
        <v>0</v>
      </c>
      <c r="Z48" s="244"/>
      <c r="AA48" s="121"/>
      <c r="AB48" s="122"/>
      <c r="AC48" s="12"/>
      <c r="AD48" s="105"/>
      <c r="AE48" s="270">
        <v>0</v>
      </c>
      <c r="AF48" s="244"/>
      <c r="AG48" s="121"/>
      <c r="AH48" s="122"/>
      <c r="AI48" s="12"/>
      <c r="AJ48" s="105"/>
      <c r="AK48" s="270">
        <v>0</v>
      </c>
      <c r="AL48" s="244"/>
      <c r="AM48" s="121"/>
      <c r="AN48" s="122"/>
      <c r="AO48" s="12"/>
      <c r="AP48" s="105"/>
      <c r="AQ48" s="270">
        <v>0</v>
      </c>
      <c r="AR48" s="244"/>
      <c r="AS48" s="121"/>
      <c r="AT48" s="122"/>
      <c r="AU48" s="12"/>
      <c r="AV48" s="105"/>
      <c r="AW48" s="270">
        <v>0</v>
      </c>
      <c r="AX48" s="244"/>
      <c r="AY48" s="121"/>
      <c r="AZ48" s="122"/>
      <c r="BA48" s="12"/>
      <c r="BB48" s="105"/>
      <c r="BC48" s="268">
        <v>0</v>
      </c>
      <c r="BD48" s="246"/>
      <c r="BE48" s="121"/>
      <c r="BF48" s="122"/>
      <c r="BG48" s="12"/>
      <c r="BH48" s="105"/>
      <c r="BI48" s="268">
        <v>0</v>
      </c>
      <c r="BJ48" s="246"/>
      <c r="BK48" s="121"/>
      <c r="BL48" s="122"/>
      <c r="BM48" s="12"/>
      <c r="BN48" s="265">
        <f t="shared" si="108"/>
        <v>0</v>
      </c>
      <c r="BO48" s="246"/>
      <c r="BP48" s="252"/>
    </row>
    <row r="49" spans="1:68" ht="12.75" customHeight="1" x14ac:dyDescent="0.15">
      <c r="A49" s="18"/>
      <c r="B49" s="35" t="s">
        <v>53</v>
      </c>
      <c r="C49" s="120"/>
      <c r="D49" s="100"/>
      <c r="E49" s="101"/>
      <c r="F49" s="102"/>
      <c r="G49" s="270">
        <v>0</v>
      </c>
      <c r="H49" s="244"/>
      <c r="I49" s="121"/>
      <c r="J49" s="122"/>
      <c r="K49" s="12"/>
      <c r="L49" s="105"/>
      <c r="M49" s="270">
        <v>0</v>
      </c>
      <c r="N49" s="244"/>
      <c r="O49" s="121"/>
      <c r="P49" s="122"/>
      <c r="Q49" s="12"/>
      <c r="R49" s="105"/>
      <c r="S49" s="270">
        <v>0</v>
      </c>
      <c r="T49" s="244"/>
      <c r="U49" s="121"/>
      <c r="V49" s="122"/>
      <c r="W49" s="12"/>
      <c r="X49" s="105"/>
      <c r="Y49" s="270">
        <v>0</v>
      </c>
      <c r="Z49" s="244"/>
      <c r="AA49" s="121"/>
      <c r="AB49" s="122"/>
      <c r="AC49" s="12"/>
      <c r="AD49" s="105"/>
      <c r="AE49" s="270">
        <v>0</v>
      </c>
      <c r="AF49" s="244"/>
      <c r="AG49" s="121"/>
      <c r="AH49" s="122"/>
      <c r="AI49" s="12"/>
      <c r="AJ49" s="105"/>
      <c r="AK49" s="270">
        <v>0</v>
      </c>
      <c r="AL49" s="244"/>
      <c r="AM49" s="121"/>
      <c r="AN49" s="122"/>
      <c r="AO49" s="12"/>
      <c r="AP49" s="105"/>
      <c r="AQ49" s="270">
        <v>0</v>
      </c>
      <c r="AR49" s="244"/>
      <c r="AS49" s="121"/>
      <c r="AT49" s="122"/>
      <c r="AU49" s="12"/>
      <c r="AV49" s="105"/>
      <c r="AW49" s="270">
        <v>0</v>
      </c>
      <c r="AX49" s="244"/>
      <c r="AY49" s="121"/>
      <c r="AZ49" s="122"/>
      <c r="BA49" s="12"/>
      <c r="BB49" s="105"/>
      <c r="BC49" s="268">
        <v>0</v>
      </c>
      <c r="BD49" s="246"/>
      <c r="BE49" s="121"/>
      <c r="BF49" s="122"/>
      <c r="BG49" s="12"/>
      <c r="BH49" s="105"/>
      <c r="BI49" s="268">
        <v>0</v>
      </c>
      <c r="BJ49" s="246"/>
      <c r="BK49" s="121"/>
      <c r="BL49" s="122"/>
      <c r="BM49" s="12"/>
      <c r="BN49" s="265">
        <f t="shared" si="108"/>
        <v>0</v>
      </c>
      <c r="BO49" s="246"/>
      <c r="BP49" s="252"/>
    </row>
    <row r="50" spans="1:68" ht="12.75" customHeight="1" x14ac:dyDescent="0.15">
      <c r="A50" s="18"/>
      <c r="B50" s="35" t="s">
        <v>54</v>
      </c>
      <c r="C50" s="120"/>
      <c r="D50" s="100"/>
      <c r="E50" s="101"/>
      <c r="F50" s="102"/>
      <c r="G50" s="270">
        <v>0</v>
      </c>
      <c r="H50" s="244"/>
      <c r="I50" s="121"/>
      <c r="J50" s="122"/>
      <c r="K50" s="12"/>
      <c r="L50" s="105"/>
      <c r="M50" s="270">
        <v>0</v>
      </c>
      <c r="N50" s="244"/>
      <c r="O50" s="121"/>
      <c r="P50" s="122"/>
      <c r="Q50" s="12"/>
      <c r="R50" s="105"/>
      <c r="S50" s="270">
        <v>0</v>
      </c>
      <c r="T50" s="244"/>
      <c r="U50" s="121"/>
      <c r="V50" s="122"/>
      <c r="W50" s="12"/>
      <c r="X50" s="105"/>
      <c r="Y50" s="270">
        <v>0</v>
      </c>
      <c r="Z50" s="244"/>
      <c r="AA50" s="121"/>
      <c r="AB50" s="122"/>
      <c r="AC50" s="12"/>
      <c r="AD50" s="105"/>
      <c r="AE50" s="270">
        <v>0</v>
      </c>
      <c r="AF50" s="244"/>
      <c r="AG50" s="121"/>
      <c r="AH50" s="122"/>
      <c r="AI50" s="12"/>
      <c r="AJ50" s="105"/>
      <c r="AK50" s="270">
        <v>0</v>
      </c>
      <c r="AL50" s="244"/>
      <c r="AM50" s="121"/>
      <c r="AN50" s="122"/>
      <c r="AO50" s="12"/>
      <c r="AP50" s="105"/>
      <c r="AQ50" s="270">
        <v>0</v>
      </c>
      <c r="AR50" s="244"/>
      <c r="AS50" s="121"/>
      <c r="AT50" s="122"/>
      <c r="AU50" s="12"/>
      <c r="AV50" s="105"/>
      <c r="AW50" s="270">
        <v>0</v>
      </c>
      <c r="AX50" s="244"/>
      <c r="AY50" s="121"/>
      <c r="AZ50" s="122"/>
      <c r="BA50" s="12"/>
      <c r="BB50" s="105"/>
      <c r="BC50" s="268">
        <v>0</v>
      </c>
      <c r="BD50" s="246"/>
      <c r="BE50" s="121"/>
      <c r="BF50" s="122"/>
      <c r="BG50" s="12"/>
      <c r="BH50" s="105"/>
      <c r="BI50" s="268">
        <v>0</v>
      </c>
      <c r="BJ50" s="246"/>
      <c r="BK50" s="121"/>
      <c r="BL50" s="122"/>
      <c r="BM50" s="12"/>
      <c r="BN50" s="265">
        <f t="shared" si="108"/>
        <v>0</v>
      </c>
      <c r="BO50" s="246"/>
      <c r="BP50" s="252"/>
    </row>
    <row r="51" spans="1:68" ht="12.75" customHeight="1" x14ac:dyDescent="0.15">
      <c r="A51" s="18"/>
      <c r="B51" s="144" t="s">
        <v>55</v>
      </c>
      <c r="C51" s="120"/>
      <c r="D51" s="100"/>
      <c r="E51" s="101"/>
      <c r="F51" s="102"/>
      <c r="G51" s="270">
        <v>0</v>
      </c>
      <c r="H51" s="244"/>
      <c r="I51" s="121"/>
      <c r="J51" s="122"/>
      <c r="K51" s="12"/>
      <c r="L51" s="105"/>
      <c r="M51" s="270">
        <v>0</v>
      </c>
      <c r="N51" s="244"/>
      <c r="O51" s="121"/>
      <c r="P51" s="122"/>
      <c r="Q51" s="12"/>
      <c r="R51" s="105"/>
      <c r="S51" s="270">
        <v>0</v>
      </c>
      <c r="T51" s="244"/>
      <c r="U51" s="121"/>
      <c r="V51" s="122"/>
      <c r="W51" s="12"/>
      <c r="X51" s="105"/>
      <c r="Y51" s="270">
        <v>0</v>
      </c>
      <c r="Z51" s="244"/>
      <c r="AA51" s="121"/>
      <c r="AB51" s="122"/>
      <c r="AC51" s="12"/>
      <c r="AD51" s="105"/>
      <c r="AE51" s="270">
        <v>0</v>
      </c>
      <c r="AF51" s="244"/>
      <c r="AG51" s="121"/>
      <c r="AH51" s="122"/>
      <c r="AI51" s="12"/>
      <c r="AJ51" s="105"/>
      <c r="AK51" s="270">
        <v>0</v>
      </c>
      <c r="AL51" s="244"/>
      <c r="AM51" s="121"/>
      <c r="AN51" s="122"/>
      <c r="AO51" s="12"/>
      <c r="AP51" s="105"/>
      <c r="AQ51" s="270">
        <v>0</v>
      </c>
      <c r="AR51" s="244"/>
      <c r="AS51" s="121"/>
      <c r="AT51" s="122"/>
      <c r="AU51" s="12"/>
      <c r="AV51" s="105"/>
      <c r="AW51" s="270">
        <v>0</v>
      </c>
      <c r="AX51" s="244"/>
      <c r="AY51" s="121"/>
      <c r="AZ51" s="122"/>
      <c r="BA51" s="12"/>
      <c r="BB51" s="105"/>
      <c r="BC51" s="270">
        <v>0</v>
      </c>
      <c r="BD51" s="244"/>
      <c r="BE51" s="121"/>
      <c r="BF51" s="122"/>
      <c r="BG51" s="12"/>
      <c r="BH51" s="105"/>
      <c r="BI51" s="270">
        <v>0</v>
      </c>
      <c r="BJ51" s="244"/>
      <c r="BK51" s="121"/>
      <c r="BL51" s="122"/>
      <c r="BM51" s="12"/>
      <c r="BN51" s="299">
        <f t="shared" si="108"/>
        <v>0</v>
      </c>
      <c r="BO51" s="244"/>
      <c r="BP51" s="252"/>
    </row>
    <row r="52" spans="1:68" ht="12.75" hidden="1" customHeight="1" x14ac:dyDescent="0.15">
      <c r="A52" s="18"/>
      <c r="B52" s="145"/>
      <c r="C52" s="120"/>
      <c r="D52" s="100"/>
      <c r="E52" s="101"/>
      <c r="F52" s="102"/>
      <c r="G52" s="270">
        <v>0</v>
      </c>
      <c r="H52" s="244"/>
      <c r="I52" s="121"/>
      <c r="J52" s="122"/>
      <c r="K52" s="12"/>
      <c r="L52" s="105"/>
      <c r="M52" s="270">
        <v>0</v>
      </c>
      <c r="N52" s="244"/>
      <c r="O52" s="121"/>
      <c r="P52" s="122"/>
      <c r="Q52" s="12"/>
      <c r="R52" s="105"/>
      <c r="S52" s="270">
        <v>0</v>
      </c>
      <c r="T52" s="244"/>
      <c r="U52" s="121"/>
      <c r="V52" s="122"/>
      <c r="W52" s="12"/>
      <c r="X52" s="105"/>
      <c r="Y52" s="270">
        <v>0</v>
      </c>
      <c r="Z52" s="244"/>
      <c r="AA52" s="121"/>
      <c r="AB52" s="122"/>
      <c r="AC52" s="12"/>
      <c r="AD52" s="105"/>
      <c r="AE52" s="270">
        <v>0</v>
      </c>
      <c r="AF52" s="244"/>
      <c r="AG52" s="121"/>
      <c r="AH52" s="122"/>
      <c r="AI52" s="12"/>
      <c r="AJ52" s="105"/>
      <c r="AK52" s="270">
        <v>0</v>
      </c>
      <c r="AL52" s="244"/>
      <c r="AM52" s="121"/>
      <c r="AN52" s="122"/>
      <c r="AO52" s="12"/>
      <c r="AP52" s="105"/>
      <c r="AQ52" s="270">
        <v>0</v>
      </c>
      <c r="AR52" s="244"/>
      <c r="AS52" s="121"/>
      <c r="AT52" s="122"/>
      <c r="AU52" s="12"/>
      <c r="AV52" s="105"/>
      <c r="AW52" s="270">
        <v>0</v>
      </c>
      <c r="AX52" s="244"/>
      <c r="AY52" s="121"/>
      <c r="AZ52" s="122"/>
      <c r="BA52" s="12"/>
      <c r="BB52" s="105"/>
      <c r="BC52" s="270">
        <v>0</v>
      </c>
      <c r="BD52" s="244"/>
      <c r="BE52" s="121"/>
      <c r="BF52" s="122"/>
      <c r="BG52" s="12"/>
      <c r="BH52" s="105"/>
      <c r="BI52" s="270">
        <v>0</v>
      </c>
      <c r="BJ52" s="244"/>
      <c r="BK52" s="121"/>
      <c r="BL52" s="122"/>
      <c r="BM52" s="12"/>
      <c r="BN52" s="299">
        <f t="shared" si="108"/>
        <v>0</v>
      </c>
      <c r="BO52" s="244"/>
      <c r="BP52" s="252"/>
    </row>
    <row r="53" spans="1:68" ht="12.75" hidden="1" customHeight="1" x14ac:dyDescent="0.15">
      <c r="A53" s="18"/>
      <c r="B53" s="145"/>
      <c r="C53" s="120"/>
      <c r="D53" s="100"/>
      <c r="E53" s="101"/>
      <c r="F53" s="102"/>
      <c r="G53" s="270">
        <v>0</v>
      </c>
      <c r="H53" s="244"/>
      <c r="I53" s="121"/>
      <c r="J53" s="122"/>
      <c r="K53" s="12"/>
      <c r="L53" s="105"/>
      <c r="M53" s="270">
        <v>0</v>
      </c>
      <c r="N53" s="244"/>
      <c r="O53" s="121"/>
      <c r="P53" s="122"/>
      <c r="Q53" s="12"/>
      <c r="R53" s="105"/>
      <c r="S53" s="270">
        <v>0</v>
      </c>
      <c r="T53" s="244"/>
      <c r="U53" s="121"/>
      <c r="V53" s="122"/>
      <c r="W53" s="12"/>
      <c r="X53" s="105"/>
      <c r="Y53" s="270">
        <v>0</v>
      </c>
      <c r="Z53" s="244"/>
      <c r="AA53" s="121"/>
      <c r="AB53" s="122"/>
      <c r="AC53" s="12"/>
      <c r="AD53" s="105"/>
      <c r="AE53" s="270">
        <v>0</v>
      </c>
      <c r="AF53" s="244"/>
      <c r="AG53" s="121"/>
      <c r="AH53" s="122"/>
      <c r="AI53" s="12"/>
      <c r="AJ53" s="105"/>
      <c r="AK53" s="270">
        <v>0</v>
      </c>
      <c r="AL53" s="244"/>
      <c r="AM53" s="121"/>
      <c r="AN53" s="122"/>
      <c r="AO53" s="12"/>
      <c r="AP53" s="105"/>
      <c r="AQ53" s="270">
        <v>0</v>
      </c>
      <c r="AR53" s="244"/>
      <c r="AS53" s="121"/>
      <c r="AT53" s="122"/>
      <c r="AU53" s="12"/>
      <c r="AV53" s="105"/>
      <c r="AW53" s="270">
        <v>0</v>
      </c>
      <c r="AX53" s="244"/>
      <c r="AY53" s="121"/>
      <c r="AZ53" s="122"/>
      <c r="BA53" s="12"/>
      <c r="BB53" s="105"/>
      <c r="BC53" s="270">
        <v>0</v>
      </c>
      <c r="BD53" s="244"/>
      <c r="BE53" s="121"/>
      <c r="BF53" s="122"/>
      <c r="BG53" s="12"/>
      <c r="BH53" s="105"/>
      <c r="BI53" s="270">
        <v>0</v>
      </c>
      <c r="BJ53" s="244"/>
      <c r="BK53" s="121"/>
      <c r="BL53" s="122"/>
      <c r="BM53" s="12"/>
      <c r="BN53" s="299">
        <f t="shared" si="108"/>
        <v>0</v>
      </c>
      <c r="BO53" s="244"/>
      <c r="BP53" s="252"/>
    </row>
    <row r="54" spans="1:68" ht="12.75" hidden="1" customHeight="1" x14ac:dyDescent="0.15">
      <c r="A54" s="18"/>
      <c r="B54" s="145"/>
      <c r="C54" s="120"/>
      <c r="D54" s="100"/>
      <c r="E54" s="101"/>
      <c r="F54" s="102"/>
      <c r="G54" s="270">
        <v>0</v>
      </c>
      <c r="H54" s="244"/>
      <c r="I54" s="121"/>
      <c r="J54" s="122"/>
      <c r="K54" s="12"/>
      <c r="L54" s="105"/>
      <c r="M54" s="270">
        <v>0</v>
      </c>
      <c r="N54" s="244"/>
      <c r="O54" s="121"/>
      <c r="P54" s="122"/>
      <c r="Q54" s="12"/>
      <c r="R54" s="105"/>
      <c r="S54" s="270">
        <v>0</v>
      </c>
      <c r="T54" s="244"/>
      <c r="U54" s="121"/>
      <c r="V54" s="122"/>
      <c r="W54" s="12"/>
      <c r="X54" s="105"/>
      <c r="Y54" s="270">
        <v>0</v>
      </c>
      <c r="Z54" s="244"/>
      <c r="AA54" s="121"/>
      <c r="AB54" s="122"/>
      <c r="AC54" s="12"/>
      <c r="AD54" s="105"/>
      <c r="AE54" s="270">
        <v>0</v>
      </c>
      <c r="AF54" s="244"/>
      <c r="AG54" s="121"/>
      <c r="AH54" s="122"/>
      <c r="AI54" s="12"/>
      <c r="AJ54" s="105"/>
      <c r="AK54" s="270">
        <v>0</v>
      </c>
      <c r="AL54" s="244"/>
      <c r="AM54" s="121"/>
      <c r="AN54" s="122"/>
      <c r="AO54" s="12"/>
      <c r="AP54" s="105"/>
      <c r="AQ54" s="270">
        <v>0</v>
      </c>
      <c r="AR54" s="244"/>
      <c r="AS54" s="121"/>
      <c r="AT54" s="122"/>
      <c r="AU54" s="12"/>
      <c r="AV54" s="105"/>
      <c r="AW54" s="270">
        <v>0</v>
      </c>
      <c r="AX54" s="244"/>
      <c r="AY54" s="121"/>
      <c r="AZ54" s="122"/>
      <c r="BA54" s="12"/>
      <c r="BB54" s="105"/>
      <c r="BC54" s="270">
        <v>0</v>
      </c>
      <c r="BD54" s="244"/>
      <c r="BE54" s="121"/>
      <c r="BF54" s="122"/>
      <c r="BG54" s="12"/>
      <c r="BH54" s="105"/>
      <c r="BI54" s="270">
        <v>0</v>
      </c>
      <c r="BJ54" s="244"/>
      <c r="BK54" s="121"/>
      <c r="BL54" s="122"/>
      <c r="BM54" s="12"/>
      <c r="BN54" s="299">
        <f t="shared" si="108"/>
        <v>0</v>
      </c>
      <c r="BO54" s="244"/>
      <c r="BP54" s="252"/>
    </row>
    <row r="55" spans="1:68" ht="12.75" hidden="1" customHeight="1" x14ac:dyDescent="0.15">
      <c r="A55" s="18"/>
      <c r="B55" s="43"/>
      <c r="C55" s="124"/>
      <c r="D55" s="58"/>
      <c r="E55" s="108"/>
      <c r="F55" s="109"/>
      <c r="G55" s="269">
        <v>0</v>
      </c>
      <c r="H55" s="248"/>
      <c r="I55" s="121"/>
      <c r="J55" s="122"/>
      <c r="K55" s="12"/>
      <c r="L55" s="105"/>
      <c r="M55" s="269">
        <v>0</v>
      </c>
      <c r="N55" s="248"/>
      <c r="O55" s="121"/>
      <c r="P55" s="122"/>
      <c r="Q55" s="12"/>
      <c r="R55" s="105"/>
      <c r="S55" s="269">
        <v>0</v>
      </c>
      <c r="T55" s="248"/>
      <c r="U55" s="121"/>
      <c r="V55" s="122"/>
      <c r="W55" s="12"/>
      <c r="X55" s="105"/>
      <c r="Y55" s="269">
        <v>0</v>
      </c>
      <c r="Z55" s="248"/>
      <c r="AA55" s="121"/>
      <c r="AB55" s="122"/>
      <c r="AC55" s="12"/>
      <c r="AD55" s="105"/>
      <c r="AE55" s="269">
        <v>0</v>
      </c>
      <c r="AF55" s="248"/>
      <c r="AG55" s="121"/>
      <c r="AH55" s="122"/>
      <c r="AI55" s="12"/>
      <c r="AJ55" s="105"/>
      <c r="AK55" s="269">
        <v>0</v>
      </c>
      <c r="AL55" s="248"/>
      <c r="AM55" s="121"/>
      <c r="AN55" s="122"/>
      <c r="AO55" s="12"/>
      <c r="AP55" s="105"/>
      <c r="AQ55" s="269">
        <v>0</v>
      </c>
      <c r="AR55" s="248"/>
      <c r="AS55" s="121"/>
      <c r="AT55" s="122"/>
      <c r="AU55" s="12"/>
      <c r="AV55" s="105"/>
      <c r="AW55" s="269">
        <v>0</v>
      </c>
      <c r="AX55" s="248"/>
      <c r="AY55" s="121"/>
      <c r="AZ55" s="122"/>
      <c r="BA55" s="12"/>
      <c r="BB55" s="105"/>
      <c r="BC55" s="269">
        <v>0</v>
      </c>
      <c r="BD55" s="248"/>
      <c r="BE55" s="121"/>
      <c r="BF55" s="122"/>
      <c r="BG55" s="12"/>
      <c r="BH55" s="105"/>
      <c r="BI55" s="269">
        <v>0</v>
      </c>
      <c r="BJ55" s="248"/>
      <c r="BK55" s="121"/>
      <c r="BL55" s="122"/>
      <c r="BM55" s="12"/>
      <c r="BN55" s="283">
        <f t="shared" si="108"/>
        <v>0</v>
      </c>
      <c r="BO55" s="248"/>
      <c r="BP55" s="252"/>
    </row>
    <row r="56" spans="1:68" ht="12.75" customHeight="1" x14ac:dyDescent="0.15">
      <c r="A56" s="146"/>
      <c r="B56" s="147" t="s">
        <v>56</v>
      </c>
      <c r="C56" s="150">
        <v>1.1000000000000001</v>
      </c>
      <c r="D56" s="149"/>
      <c r="E56" s="151"/>
      <c r="F56" s="152"/>
      <c r="G56" s="300">
        <v>0</v>
      </c>
      <c r="H56" s="278"/>
      <c r="I56" s="121"/>
      <c r="J56" s="122"/>
      <c r="K56" s="12"/>
      <c r="L56" s="153"/>
      <c r="M56" s="277">
        <f>G56*C56</f>
        <v>0</v>
      </c>
      <c r="N56" s="278"/>
      <c r="O56" s="121"/>
      <c r="P56" s="122"/>
      <c r="Q56" s="12"/>
      <c r="R56" s="153"/>
      <c r="S56" s="277">
        <f>M56*C56</f>
        <v>0</v>
      </c>
      <c r="T56" s="278"/>
      <c r="U56" s="121"/>
      <c r="V56" s="122"/>
      <c r="W56" s="12"/>
      <c r="X56" s="153"/>
      <c r="Y56" s="277">
        <f>S56*C56</f>
        <v>0</v>
      </c>
      <c r="Z56" s="278"/>
      <c r="AA56" s="121"/>
      <c r="AB56" s="122"/>
      <c r="AC56" s="12"/>
      <c r="AD56" s="153"/>
      <c r="AE56" s="277">
        <f>Y56*C56</f>
        <v>0</v>
      </c>
      <c r="AF56" s="278"/>
      <c r="AG56" s="121"/>
      <c r="AH56" s="122"/>
      <c r="AI56" s="12"/>
      <c r="AJ56" s="153"/>
      <c r="AK56" s="277">
        <f>AE56*C56</f>
        <v>0</v>
      </c>
      <c r="AL56" s="278"/>
      <c r="AM56" s="121"/>
      <c r="AN56" s="122"/>
      <c r="AO56" s="12"/>
      <c r="AP56" s="153"/>
      <c r="AQ56" s="277">
        <f>AK56*C56</f>
        <v>0</v>
      </c>
      <c r="AR56" s="278"/>
      <c r="AS56" s="121"/>
      <c r="AT56" s="122"/>
      <c r="AU56" s="12"/>
      <c r="AV56" s="153"/>
      <c r="AW56" s="277">
        <f>AQ56*C56</f>
        <v>0</v>
      </c>
      <c r="AX56" s="278"/>
      <c r="AY56" s="121"/>
      <c r="AZ56" s="122"/>
      <c r="BA56" s="12"/>
      <c r="BB56" s="153"/>
      <c r="BC56" s="277">
        <f>AW56*C56</f>
        <v>0</v>
      </c>
      <c r="BD56" s="278"/>
      <c r="BE56" s="121"/>
      <c r="BF56" s="122"/>
      <c r="BG56" s="12"/>
      <c r="BH56" s="153"/>
      <c r="BI56" s="277">
        <f>BC56*C56</f>
        <v>0</v>
      </c>
      <c r="BJ56" s="278"/>
      <c r="BK56" s="121"/>
      <c r="BL56" s="122"/>
      <c r="BM56" s="154"/>
      <c r="BN56" s="285">
        <f t="shared" si="108"/>
        <v>0</v>
      </c>
      <c r="BO56" s="278"/>
      <c r="BP56" s="252"/>
    </row>
    <row r="57" spans="1:68" ht="12.75" customHeight="1" x14ac:dyDescent="0.15">
      <c r="A57" s="155"/>
      <c r="B57" s="156" t="s">
        <v>57</v>
      </c>
      <c r="C57" s="157"/>
      <c r="D57" s="157"/>
      <c r="E57" s="158"/>
      <c r="F57" s="159"/>
      <c r="G57" s="276">
        <v>0</v>
      </c>
      <c r="H57" s="257"/>
      <c r="I57" s="125"/>
      <c r="J57" s="126"/>
      <c r="K57" s="55"/>
      <c r="L57" s="160"/>
      <c r="M57" s="276">
        <v>0</v>
      </c>
      <c r="N57" s="257"/>
      <c r="O57" s="125"/>
      <c r="P57" s="126"/>
      <c r="Q57" s="55"/>
      <c r="R57" s="160"/>
      <c r="S57" s="276">
        <v>0</v>
      </c>
      <c r="T57" s="257"/>
      <c r="U57" s="125"/>
      <c r="V57" s="126"/>
      <c r="W57" s="55"/>
      <c r="X57" s="160"/>
      <c r="Y57" s="276">
        <v>0</v>
      </c>
      <c r="Z57" s="257"/>
      <c r="AA57" s="125"/>
      <c r="AB57" s="126"/>
      <c r="AC57" s="55"/>
      <c r="AD57" s="160"/>
      <c r="AE57" s="276">
        <v>0</v>
      </c>
      <c r="AF57" s="257"/>
      <c r="AG57" s="125"/>
      <c r="AH57" s="126"/>
      <c r="AI57" s="55"/>
      <c r="AJ57" s="160"/>
      <c r="AK57" s="276">
        <v>0</v>
      </c>
      <c r="AL57" s="257"/>
      <c r="AM57" s="125"/>
      <c r="AN57" s="126"/>
      <c r="AO57" s="55"/>
      <c r="AP57" s="160"/>
      <c r="AQ57" s="276">
        <v>0</v>
      </c>
      <c r="AR57" s="257"/>
      <c r="AS57" s="125"/>
      <c r="AT57" s="126"/>
      <c r="AU57" s="55"/>
      <c r="AV57" s="160"/>
      <c r="AW57" s="276">
        <v>0</v>
      </c>
      <c r="AX57" s="257"/>
      <c r="AY57" s="125"/>
      <c r="AZ57" s="126"/>
      <c r="BA57" s="55"/>
      <c r="BB57" s="160"/>
      <c r="BC57" s="276">
        <v>0</v>
      </c>
      <c r="BD57" s="257"/>
      <c r="BE57" s="125"/>
      <c r="BF57" s="126"/>
      <c r="BG57" s="55"/>
      <c r="BH57" s="160"/>
      <c r="BI57" s="276">
        <v>0</v>
      </c>
      <c r="BJ57" s="257"/>
      <c r="BK57" s="125"/>
      <c r="BL57" s="126"/>
      <c r="BM57" s="161"/>
      <c r="BN57" s="284">
        <f t="shared" si="108"/>
        <v>0</v>
      </c>
      <c r="BO57" s="257"/>
      <c r="BP57" s="253"/>
    </row>
    <row r="58" spans="1:68" ht="12.75" customHeight="1" x14ac:dyDescent="0.15">
      <c r="A58" s="290" t="s">
        <v>58</v>
      </c>
      <c r="B58" s="257"/>
      <c r="C58" s="162"/>
      <c r="D58" s="163"/>
      <c r="E58" s="163"/>
      <c r="F58" s="164"/>
      <c r="G58" s="163"/>
      <c r="H58" s="163"/>
      <c r="I58" s="280">
        <f>SUM(G46:H57)</f>
        <v>0</v>
      </c>
      <c r="J58" s="257"/>
      <c r="K58" s="165">
        <f>SUM(I58:J58)</f>
        <v>0</v>
      </c>
      <c r="L58" s="166"/>
      <c r="M58" s="166"/>
      <c r="N58" s="167"/>
      <c r="O58" s="280">
        <f>SUM(M46:N57)</f>
        <v>0</v>
      </c>
      <c r="P58" s="257"/>
      <c r="Q58" s="165"/>
      <c r="R58" s="166"/>
      <c r="S58" s="166"/>
      <c r="T58" s="167"/>
      <c r="U58" s="280">
        <f>SUM(S46:T57)</f>
        <v>0</v>
      </c>
      <c r="V58" s="257"/>
      <c r="W58" s="165"/>
      <c r="X58" s="166"/>
      <c r="Y58" s="166"/>
      <c r="Z58" s="167"/>
      <c r="AA58" s="280">
        <f>SUM(Y46:Z57)</f>
        <v>0</v>
      </c>
      <c r="AB58" s="257"/>
      <c r="AC58" s="165"/>
      <c r="AD58" s="166"/>
      <c r="AE58" s="166"/>
      <c r="AF58" s="167"/>
      <c r="AG58" s="280">
        <f>SUM(AE46:AF57)</f>
        <v>0</v>
      </c>
      <c r="AH58" s="257"/>
      <c r="AI58" s="165"/>
      <c r="AJ58" s="166"/>
      <c r="AK58" s="166"/>
      <c r="AL58" s="167"/>
      <c r="AM58" s="280">
        <f>SUM(AK46:AL57)</f>
        <v>0</v>
      </c>
      <c r="AN58" s="257"/>
      <c r="AO58" s="165"/>
      <c r="AP58" s="166"/>
      <c r="AQ58" s="166"/>
      <c r="AR58" s="167"/>
      <c r="AS58" s="280">
        <f>SUM(AQ46:AR57)</f>
        <v>0</v>
      </c>
      <c r="AT58" s="257"/>
      <c r="AU58" s="165"/>
      <c r="AV58" s="166"/>
      <c r="AW58" s="166"/>
      <c r="AX58" s="167"/>
      <c r="AY58" s="280">
        <f>SUM(AW46:AX57)</f>
        <v>0</v>
      </c>
      <c r="AZ58" s="257"/>
      <c r="BA58" s="165"/>
      <c r="BB58" s="166"/>
      <c r="BC58" s="166"/>
      <c r="BD58" s="167"/>
      <c r="BE58" s="280">
        <f>SUM(BC46:BD57)</f>
        <v>0</v>
      </c>
      <c r="BF58" s="248"/>
      <c r="BG58" s="165"/>
      <c r="BH58" s="166"/>
      <c r="BI58" s="166"/>
      <c r="BJ58" s="167"/>
      <c r="BK58" s="280">
        <f>SUM(BI46:BJ57)</f>
        <v>0</v>
      </c>
      <c r="BL58" s="257"/>
      <c r="BM58" s="165"/>
      <c r="BN58" s="287"/>
      <c r="BO58" s="250"/>
      <c r="BP58" s="168">
        <f>SUM(BN46:BO57)</f>
        <v>0</v>
      </c>
    </row>
    <row r="59" spans="1:68" ht="12.75" customHeight="1" x14ac:dyDescent="0.15">
      <c r="A59" s="99" t="s">
        <v>36</v>
      </c>
      <c r="B59" s="169"/>
      <c r="C59" s="120"/>
      <c r="D59" s="100"/>
      <c r="E59" s="101"/>
      <c r="F59" s="102"/>
      <c r="G59" s="171">
        <v>0</v>
      </c>
      <c r="H59" s="172">
        <f t="shared" ref="H59:H70" si="109">MIN(G59,25000)</f>
        <v>0</v>
      </c>
      <c r="I59" s="121"/>
      <c r="J59" s="122"/>
      <c r="K59" s="12"/>
      <c r="L59" s="105"/>
      <c r="M59" s="171">
        <v>0</v>
      </c>
      <c r="N59" s="173">
        <f t="shared" ref="N59:N70" si="110">IF(G59+M59&gt;=25000,MAX(25000-(G59),0), M59)</f>
        <v>0</v>
      </c>
      <c r="O59" s="121"/>
      <c r="P59" s="122"/>
      <c r="Q59" s="12"/>
      <c r="R59" s="105"/>
      <c r="S59" s="171">
        <v>0</v>
      </c>
      <c r="T59" s="172">
        <f t="shared" ref="T59:T70" si="111">IF(G59+M59+S59&gt;=25000,MAX(25000-(G59+M59),0), S59)</f>
        <v>0</v>
      </c>
      <c r="U59" s="121"/>
      <c r="V59" s="122"/>
      <c r="W59" s="12"/>
      <c r="X59" s="105"/>
      <c r="Y59" s="171">
        <v>0</v>
      </c>
      <c r="Z59" s="172">
        <f t="shared" ref="Z59:Z70" si="112">IF(G59+M59+S59+Y59&gt;=25000,MAX(25000-(G59+M59+S59),0), Y59)</f>
        <v>0</v>
      </c>
      <c r="AA59" s="121"/>
      <c r="AB59" s="122"/>
      <c r="AC59" s="12"/>
      <c r="AD59" s="105"/>
      <c r="AE59" s="171">
        <v>0</v>
      </c>
      <c r="AF59" s="172">
        <f t="shared" ref="AF59:AF70" si="113">IF(G59+M59+S59+Y59+AE59&gt;=25000,MAX(25000-(G59+M59+S59+Y59),0), AE59)</f>
        <v>0</v>
      </c>
      <c r="AG59" s="121"/>
      <c r="AH59" s="122"/>
      <c r="AI59" s="12"/>
      <c r="AJ59" s="105"/>
      <c r="AK59" s="171">
        <v>0</v>
      </c>
      <c r="AL59" s="172">
        <f t="shared" ref="AL59:AL70" si="114">IF(G59+M59+S59+Y59+AE59+AK59&gt;=25000,MAX(25000-(G59+M59+S59+Y59+AE59),0), AK59)</f>
        <v>0</v>
      </c>
      <c r="AM59" s="121"/>
      <c r="AN59" s="122"/>
      <c r="AO59" s="12"/>
      <c r="AP59" s="105"/>
      <c r="AQ59" s="171">
        <v>0</v>
      </c>
      <c r="AR59" s="172">
        <f t="shared" ref="AR59:AR70" si="115">IF(G59+M59+S59+Y59+AE59+AK59+AQ59&gt;=25000,MAX(25000-(G59+M59+S59+Y59+AE59+AK59),0), AQ59)</f>
        <v>0</v>
      </c>
      <c r="AS59" s="121"/>
      <c r="AT59" s="122"/>
      <c r="AU59" s="12"/>
      <c r="AV59" s="105"/>
      <c r="AW59" s="171">
        <v>0</v>
      </c>
      <c r="AX59" s="172">
        <f t="shared" ref="AX59:AX70" si="116">IF(G59+M59+S59+Y59+AE59+AK59+AQ59+AW59&gt;=25000,MAX(25000-(G59+M59+S59+Y59+AE59+AK59+AQ59),0), AW59)</f>
        <v>0</v>
      </c>
      <c r="AY59" s="121"/>
      <c r="AZ59" s="122"/>
      <c r="BA59" s="12"/>
      <c r="BB59" s="105"/>
      <c r="BC59" s="171">
        <v>0</v>
      </c>
      <c r="BD59" s="172">
        <f t="shared" ref="BD59:BD70" si="117">IF(G59+M59+S59+Y59+AE59+AK59+AQ59+AW59+BC59&gt;=25000,MAX(25000-(G59+M59+S59+Y59+AE59+AK59+AQ59+AW59),0), BC59)</f>
        <v>0</v>
      </c>
      <c r="BE59" s="121"/>
      <c r="BF59" s="122"/>
      <c r="BG59" s="12"/>
      <c r="BH59" s="105"/>
      <c r="BI59" s="171">
        <v>0</v>
      </c>
      <c r="BJ59" s="172">
        <f t="shared" ref="BJ59:BJ70" si="118">IF(G59+M59+S59+Y59+AE59+AK59+AQ59+AW59+BC59+BI59&gt;=25000,MAX(25000-(G59+M59+S59+Y59+AE59+AK59+AQ59+AW59+BC59),0), BI59)</f>
        <v>0</v>
      </c>
      <c r="BK59" s="121"/>
      <c r="BL59" s="122"/>
      <c r="BM59" s="12"/>
      <c r="BN59" s="30">
        <f t="shared" ref="BN59:BN70" si="119">SUM(G59+M59+S59+Y59+AE59+AK59+AQ59+AW59+BC59+BI59)</f>
        <v>0</v>
      </c>
      <c r="BO59" s="174">
        <f t="shared" ref="BO59:BO70" si="120">SUM(H59,N59,T59,Z59,AF59,AL59,AR59,AX59,BD59,BJ59)</f>
        <v>0</v>
      </c>
      <c r="BP59" s="254"/>
    </row>
    <row r="60" spans="1:68" ht="12.75" customHeight="1" x14ac:dyDescent="0.15">
      <c r="A60" s="99" t="s">
        <v>37</v>
      </c>
      <c r="B60" s="169"/>
      <c r="C60" s="120"/>
      <c r="D60" s="100"/>
      <c r="E60" s="101"/>
      <c r="F60" s="102"/>
      <c r="G60" s="171">
        <v>0</v>
      </c>
      <c r="H60" s="172">
        <f t="shared" si="109"/>
        <v>0</v>
      </c>
      <c r="I60" s="121"/>
      <c r="J60" s="122"/>
      <c r="K60" s="12"/>
      <c r="L60" s="105"/>
      <c r="M60" s="171">
        <v>0</v>
      </c>
      <c r="N60" s="173">
        <f t="shared" si="110"/>
        <v>0</v>
      </c>
      <c r="O60" s="121"/>
      <c r="P60" s="122"/>
      <c r="Q60" s="12"/>
      <c r="R60" s="105"/>
      <c r="S60" s="171">
        <v>0</v>
      </c>
      <c r="T60" s="172">
        <f t="shared" si="111"/>
        <v>0</v>
      </c>
      <c r="U60" s="121"/>
      <c r="V60" s="122"/>
      <c r="W60" s="12"/>
      <c r="X60" s="105"/>
      <c r="Y60" s="171">
        <v>0</v>
      </c>
      <c r="Z60" s="172">
        <f t="shared" si="112"/>
        <v>0</v>
      </c>
      <c r="AA60" s="121"/>
      <c r="AB60" s="122"/>
      <c r="AC60" s="12"/>
      <c r="AD60" s="105"/>
      <c r="AE60" s="171">
        <v>0</v>
      </c>
      <c r="AF60" s="172">
        <f t="shared" si="113"/>
        <v>0</v>
      </c>
      <c r="AG60" s="121"/>
      <c r="AH60" s="122"/>
      <c r="AI60" s="12"/>
      <c r="AJ60" s="105"/>
      <c r="AK60" s="171">
        <v>0</v>
      </c>
      <c r="AL60" s="172">
        <f t="shared" si="114"/>
        <v>0</v>
      </c>
      <c r="AM60" s="121"/>
      <c r="AN60" s="122"/>
      <c r="AO60" s="12"/>
      <c r="AP60" s="105"/>
      <c r="AQ60" s="171">
        <v>0</v>
      </c>
      <c r="AR60" s="172">
        <f t="shared" si="115"/>
        <v>0</v>
      </c>
      <c r="AS60" s="121"/>
      <c r="AT60" s="122"/>
      <c r="AU60" s="12"/>
      <c r="AV60" s="105"/>
      <c r="AW60" s="171">
        <v>0</v>
      </c>
      <c r="AX60" s="172">
        <f t="shared" si="116"/>
        <v>0</v>
      </c>
      <c r="AY60" s="121"/>
      <c r="AZ60" s="122"/>
      <c r="BA60" s="12"/>
      <c r="BB60" s="105"/>
      <c r="BC60" s="171">
        <v>0</v>
      </c>
      <c r="BD60" s="172">
        <f t="shared" si="117"/>
        <v>0</v>
      </c>
      <c r="BE60" s="121"/>
      <c r="BF60" s="122"/>
      <c r="BG60" s="12"/>
      <c r="BH60" s="105"/>
      <c r="BI60" s="171">
        <v>0</v>
      </c>
      <c r="BJ60" s="172">
        <f t="shared" si="118"/>
        <v>0</v>
      </c>
      <c r="BK60" s="121"/>
      <c r="BL60" s="122"/>
      <c r="BM60" s="12"/>
      <c r="BN60" s="30">
        <f t="shared" si="119"/>
        <v>0</v>
      </c>
      <c r="BO60" s="174">
        <f t="shared" si="120"/>
        <v>0</v>
      </c>
      <c r="BP60" s="252"/>
    </row>
    <row r="61" spans="1:68" ht="12.75" customHeight="1" x14ac:dyDescent="0.15">
      <c r="A61" s="99" t="s">
        <v>38</v>
      </c>
      <c r="B61" s="169"/>
      <c r="C61" s="120"/>
      <c r="D61" s="100"/>
      <c r="E61" s="101"/>
      <c r="F61" s="102"/>
      <c r="G61" s="171">
        <v>0</v>
      </c>
      <c r="H61" s="172">
        <f t="shared" si="109"/>
        <v>0</v>
      </c>
      <c r="I61" s="121"/>
      <c r="J61" s="122"/>
      <c r="K61" s="12"/>
      <c r="L61" s="105"/>
      <c r="M61" s="170">
        <v>0</v>
      </c>
      <c r="N61" s="173">
        <f t="shared" si="110"/>
        <v>0</v>
      </c>
      <c r="O61" s="121"/>
      <c r="P61" s="122"/>
      <c r="Q61" s="12"/>
      <c r="R61" s="105"/>
      <c r="S61" s="171">
        <v>0</v>
      </c>
      <c r="T61" s="172">
        <f t="shared" si="111"/>
        <v>0</v>
      </c>
      <c r="U61" s="121"/>
      <c r="V61" s="122"/>
      <c r="W61" s="12"/>
      <c r="X61" s="105"/>
      <c r="Y61" s="171">
        <v>0</v>
      </c>
      <c r="Z61" s="172">
        <f t="shared" si="112"/>
        <v>0</v>
      </c>
      <c r="AA61" s="121"/>
      <c r="AB61" s="122"/>
      <c r="AC61" s="12"/>
      <c r="AD61" s="105"/>
      <c r="AE61" s="171">
        <v>0</v>
      </c>
      <c r="AF61" s="172">
        <f t="shared" si="113"/>
        <v>0</v>
      </c>
      <c r="AG61" s="121"/>
      <c r="AH61" s="122"/>
      <c r="AI61" s="12"/>
      <c r="AJ61" s="105"/>
      <c r="AK61" s="171">
        <v>0</v>
      </c>
      <c r="AL61" s="172">
        <f t="shared" si="114"/>
        <v>0</v>
      </c>
      <c r="AM61" s="121"/>
      <c r="AN61" s="122"/>
      <c r="AO61" s="12"/>
      <c r="AP61" s="105"/>
      <c r="AQ61" s="171">
        <v>0</v>
      </c>
      <c r="AR61" s="172">
        <f t="shared" si="115"/>
        <v>0</v>
      </c>
      <c r="AS61" s="121"/>
      <c r="AT61" s="122"/>
      <c r="AU61" s="12"/>
      <c r="AV61" s="105"/>
      <c r="AW61" s="171">
        <v>0</v>
      </c>
      <c r="AX61" s="172">
        <f t="shared" si="116"/>
        <v>0</v>
      </c>
      <c r="AY61" s="121"/>
      <c r="AZ61" s="122"/>
      <c r="BA61" s="12"/>
      <c r="BB61" s="105"/>
      <c r="BC61" s="171">
        <v>0</v>
      </c>
      <c r="BD61" s="172">
        <f t="shared" si="117"/>
        <v>0</v>
      </c>
      <c r="BE61" s="121"/>
      <c r="BF61" s="122"/>
      <c r="BG61" s="12"/>
      <c r="BH61" s="105"/>
      <c r="BI61" s="171">
        <v>0</v>
      </c>
      <c r="BJ61" s="172">
        <f t="shared" si="118"/>
        <v>0</v>
      </c>
      <c r="BK61" s="121"/>
      <c r="BL61" s="122"/>
      <c r="BM61" s="12"/>
      <c r="BN61" s="30">
        <f t="shared" si="119"/>
        <v>0</v>
      </c>
      <c r="BO61" s="174">
        <f t="shared" si="120"/>
        <v>0</v>
      </c>
      <c r="BP61" s="252"/>
    </row>
    <row r="62" spans="1:68" ht="12.75" customHeight="1" x14ac:dyDescent="0.15">
      <c r="A62" s="99" t="s">
        <v>39</v>
      </c>
      <c r="B62" s="169"/>
      <c r="C62" s="120"/>
      <c r="D62" s="100"/>
      <c r="E62" s="101"/>
      <c r="F62" s="102"/>
      <c r="G62" s="170">
        <v>0</v>
      </c>
      <c r="H62" s="172">
        <f t="shared" si="109"/>
        <v>0</v>
      </c>
      <c r="I62" s="121"/>
      <c r="J62" s="122"/>
      <c r="K62" s="12"/>
      <c r="L62" s="105"/>
      <c r="M62" s="171">
        <v>0</v>
      </c>
      <c r="N62" s="173">
        <f t="shared" si="110"/>
        <v>0</v>
      </c>
      <c r="O62" s="121"/>
      <c r="P62" s="122"/>
      <c r="Q62" s="12"/>
      <c r="R62" s="105"/>
      <c r="S62" s="170">
        <v>0</v>
      </c>
      <c r="T62" s="172">
        <f t="shared" si="111"/>
        <v>0</v>
      </c>
      <c r="U62" s="121"/>
      <c r="V62" s="122"/>
      <c r="W62" s="12"/>
      <c r="X62" s="105"/>
      <c r="Y62" s="171">
        <v>0</v>
      </c>
      <c r="Z62" s="172">
        <f t="shared" si="112"/>
        <v>0</v>
      </c>
      <c r="AA62" s="121"/>
      <c r="AB62" s="122"/>
      <c r="AC62" s="12"/>
      <c r="AD62" s="105"/>
      <c r="AE62" s="171">
        <v>0</v>
      </c>
      <c r="AF62" s="172">
        <f t="shared" si="113"/>
        <v>0</v>
      </c>
      <c r="AG62" s="121"/>
      <c r="AH62" s="122"/>
      <c r="AI62" s="12"/>
      <c r="AJ62" s="105"/>
      <c r="AK62" s="171">
        <v>0</v>
      </c>
      <c r="AL62" s="172">
        <f t="shared" si="114"/>
        <v>0</v>
      </c>
      <c r="AM62" s="121"/>
      <c r="AN62" s="122"/>
      <c r="AO62" s="12"/>
      <c r="AP62" s="105"/>
      <c r="AQ62" s="171">
        <v>0</v>
      </c>
      <c r="AR62" s="172">
        <f t="shared" si="115"/>
        <v>0</v>
      </c>
      <c r="AS62" s="121"/>
      <c r="AT62" s="122"/>
      <c r="AU62" s="12"/>
      <c r="AV62" s="105"/>
      <c r="AW62" s="171">
        <v>0</v>
      </c>
      <c r="AX62" s="172">
        <f t="shared" si="116"/>
        <v>0</v>
      </c>
      <c r="AY62" s="121"/>
      <c r="AZ62" s="122"/>
      <c r="BA62" s="12"/>
      <c r="BB62" s="105"/>
      <c r="BC62" s="171">
        <v>0</v>
      </c>
      <c r="BD62" s="172">
        <f t="shared" si="117"/>
        <v>0</v>
      </c>
      <c r="BE62" s="121"/>
      <c r="BF62" s="122"/>
      <c r="BG62" s="12"/>
      <c r="BH62" s="105"/>
      <c r="BI62" s="171">
        <v>0</v>
      </c>
      <c r="BJ62" s="172">
        <f t="shared" si="118"/>
        <v>0</v>
      </c>
      <c r="BK62" s="121"/>
      <c r="BL62" s="122"/>
      <c r="BM62" s="12"/>
      <c r="BN62" s="30">
        <f t="shared" si="119"/>
        <v>0</v>
      </c>
      <c r="BO62" s="174">
        <f t="shared" si="120"/>
        <v>0</v>
      </c>
      <c r="BP62" s="252"/>
    </row>
    <row r="63" spans="1:68" ht="12.75" customHeight="1" x14ac:dyDescent="0.15">
      <c r="A63" s="99" t="s">
        <v>40</v>
      </c>
      <c r="B63" s="169"/>
      <c r="C63" s="120"/>
      <c r="D63" s="100"/>
      <c r="E63" s="101"/>
      <c r="F63" s="102"/>
      <c r="G63" s="175">
        <v>0</v>
      </c>
      <c r="H63" s="176">
        <f t="shared" si="109"/>
        <v>0</v>
      </c>
      <c r="I63" s="121"/>
      <c r="J63" s="122"/>
      <c r="K63" s="12"/>
      <c r="L63" s="105"/>
      <c r="M63" s="177">
        <v>0</v>
      </c>
      <c r="N63" s="176">
        <f t="shared" si="110"/>
        <v>0</v>
      </c>
      <c r="O63" s="121"/>
      <c r="P63" s="122"/>
      <c r="Q63" s="12"/>
      <c r="R63" s="105"/>
      <c r="S63" s="175">
        <v>0</v>
      </c>
      <c r="T63" s="176">
        <f t="shared" si="111"/>
        <v>0</v>
      </c>
      <c r="U63" s="121"/>
      <c r="V63" s="122"/>
      <c r="W63" s="12"/>
      <c r="X63" s="105"/>
      <c r="Y63" s="175">
        <v>0</v>
      </c>
      <c r="Z63" s="176">
        <f t="shared" si="112"/>
        <v>0</v>
      </c>
      <c r="AA63" s="121"/>
      <c r="AB63" s="122"/>
      <c r="AC63" s="12"/>
      <c r="AD63" s="105"/>
      <c r="AE63" s="177">
        <v>0</v>
      </c>
      <c r="AF63" s="176">
        <f t="shared" si="113"/>
        <v>0</v>
      </c>
      <c r="AG63" s="121"/>
      <c r="AH63" s="122"/>
      <c r="AI63" s="12"/>
      <c r="AJ63" s="105"/>
      <c r="AK63" s="177">
        <v>0</v>
      </c>
      <c r="AL63" s="176">
        <f t="shared" si="114"/>
        <v>0</v>
      </c>
      <c r="AM63" s="121"/>
      <c r="AN63" s="122"/>
      <c r="AO63" s="12"/>
      <c r="AP63" s="105"/>
      <c r="AQ63" s="177">
        <v>0</v>
      </c>
      <c r="AR63" s="176">
        <f t="shared" si="115"/>
        <v>0</v>
      </c>
      <c r="AS63" s="121"/>
      <c r="AT63" s="122"/>
      <c r="AU63" s="12"/>
      <c r="AV63" s="105"/>
      <c r="AW63" s="177">
        <v>0</v>
      </c>
      <c r="AX63" s="176">
        <f t="shared" si="116"/>
        <v>0</v>
      </c>
      <c r="AY63" s="121"/>
      <c r="AZ63" s="122"/>
      <c r="BA63" s="12"/>
      <c r="BB63" s="105"/>
      <c r="BC63" s="177">
        <v>0</v>
      </c>
      <c r="BD63" s="176">
        <f t="shared" si="117"/>
        <v>0</v>
      </c>
      <c r="BE63" s="121"/>
      <c r="BF63" s="122"/>
      <c r="BG63" s="12"/>
      <c r="BH63" s="105"/>
      <c r="BI63" s="177">
        <v>0</v>
      </c>
      <c r="BJ63" s="176">
        <f t="shared" si="118"/>
        <v>0</v>
      </c>
      <c r="BK63" s="121"/>
      <c r="BL63" s="122"/>
      <c r="BM63" s="12"/>
      <c r="BN63" s="77">
        <f t="shared" si="119"/>
        <v>0</v>
      </c>
      <c r="BO63" s="178">
        <f t="shared" si="120"/>
        <v>0</v>
      </c>
      <c r="BP63" s="252"/>
    </row>
    <row r="64" spans="1:68" ht="12.75" hidden="1" customHeight="1" x14ac:dyDescent="0.15">
      <c r="A64" s="179" t="s">
        <v>59</v>
      </c>
      <c r="B64" s="169"/>
      <c r="C64" s="120"/>
      <c r="D64" s="100"/>
      <c r="E64" s="101"/>
      <c r="F64" s="102"/>
      <c r="G64" s="175">
        <v>0</v>
      </c>
      <c r="H64" s="176">
        <f t="shared" si="109"/>
        <v>0</v>
      </c>
      <c r="I64" s="121"/>
      <c r="J64" s="122"/>
      <c r="K64" s="12"/>
      <c r="L64" s="105"/>
      <c r="M64" s="175">
        <v>0</v>
      </c>
      <c r="N64" s="176">
        <f t="shared" si="110"/>
        <v>0</v>
      </c>
      <c r="O64" s="121"/>
      <c r="P64" s="122"/>
      <c r="Q64" s="12"/>
      <c r="R64" s="105"/>
      <c r="S64" s="177">
        <v>0</v>
      </c>
      <c r="T64" s="176">
        <f t="shared" si="111"/>
        <v>0</v>
      </c>
      <c r="U64" s="121"/>
      <c r="V64" s="122"/>
      <c r="W64" s="12"/>
      <c r="X64" s="105"/>
      <c r="Y64" s="177">
        <v>0</v>
      </c>
      <c r="Z64" s="176">
        <f t="shared" si="112"/>
        <v>0</v>
      </c>
      <c r="AA64" s="121"/>
      <c r="AB64" s="122"/>
      <c r="AC64" s="12"/>
      <c r="AD64" s="105"/>
      <c r="AE64" s="175">
        <v>0</v>
      </c>
      <c r="AF64" s="176">
        <f t="shared" si="113"/>
        <v>0</v>
      </c>
      <c r="AG64" s="121"/>
      <c r="AH64" s="122"/>
      <c r="AI64" s="12"/>
      <c r="AJ64" s="105"/>
      <c r="AK64" s="177">
        <v>0</v>
      </c>
      <c r="AL64" s="176">
        <f t="shared" si="114"/>
        <v>0</v>
      </c>
      <c r="AM64" s="121"/>
      <c r="AN64" s="122"/>
      <c r="AO64" s="12"/>
      <c r="AP64" s="105"/>
      <c r="AQ64" s="177">
        <v>0</v>
      </c>
      <c r="AR64" s="176">
        <f t="shared" si="115"/>
        <v>0</v>
      </c>
      <c r="AS64" s="121"/>
      <c r="AT64" s="122"/>
      <c r="AU64" s="12"/>
      <c r="AV64" s="105"/>
      <c r="AW64" s="177">
        <v>0</v>
      </c>
      <c r="AX64" s="176">
        <f t="shared" si="116"/>
        <v>0</v>
      </c>
      <c r="AY64" s="121"/>
      <c r="AZ64" s="122"/>
      <c r="BA64" s="12"/>
      <c r="BB64" s="105"/>
      <c r="BC64" s="177">
        <v>0</v>
      </c>
      <c r="BD64" s="176">
        <f t="shared" si="117"/>
        <v>0</v>
      </c>
      <c r="BE64" s="121"/>
      <c r="BF64" s="122"/>
      <c r="BG64" s="12"/>
      <c r="BH64" s="105"/>
      <c r="BI64" s="177">
        <v>0</v>
      </c>
      <c r="BJ64" s="176">
        <f t="shared" si="118"/>
        <v>0</v>
      </c>
      <c r="BK64" s="121"/>
      <c r="BL64" s="122"/>
      <c r="BM64" s="12"/>
      <c r="BN64" s="77">
        <f t="shared" si="119"/>
        <v>0</v>
      </c>
      <c r="BO64" s="178">
        <f t="shared" si="120"/>
        <v>0</v>
      </c>
      <c r="BP64" s="252"/>
    </row>
    <row r="65" spans="1:68" ht="12.75" hidden="1" customHeight="1" x14ac:dyDescent="0.15">
      <c r="A65" s="179" t="s">
        <v>60</v>
      </c>
      <c r="B65" s="169"/>
      <c r="C65" s="120"/>
      <c r="D65" s="100"/>
      <c r="E65" s="101"/>
      <c r="F65" s="102"/>
      <c r="G65" s="177">
        <v>0</v>
      </c>
      <c r="H65" s="176">
        <f t="shared" si="109"/>
        <v>0</v>
      </c>
      <c r="I65" s="121"/>
      <c r="J65" s="122"/>
      <c r="K65" s="12"/>
      <c r="L65" s="105"/>
      <c r="M65" s="177">
        <v>0</v>
      </c>
      <c r="N65" s="176">
        <f t="shared" si="110"/>
        <v>0</v>
      </c>
      <c r="O65" s="121"/>
      <c r="P65" s="122"/>
      <c r="Q65" s="12"/>
      <c r="R65" s="105"/>
      <c r="S65" s="177">
        <v>0</v>
      </c>
      <c r="T65" s="176">
        <f t="shared" si="111"/>
        <v>0</v>
      </c>
      <c r="U65" s="121"/>
      <c r="V65" s="122"/>
      <c r="W65" s="12"/>
      <c r="X65" s="105"/>
      <c r="Y65" s="177">
        <v>0</v>
      </c>
      <c r="Z65" s="176">
        <f t="shared" si="112"/>
        <v>0</v>
      </c>
      <c r="AA65" s="121"/>
      <c r="AB65" s="122"/>
      <c r="AC65" s="12"/>
      <c r="AD65" s="105"/>
      <c r="AE65" s="177">
        <v>0</v>
      </c>
      <c r="AF65" s="176">
        <f t="shared" si="113"/>
        <v>0</v>
      </c>
      <c r="AG65" s="121"/>
      <c r="AH65" s="122"/>
      <c r="AI65" s="12"/>
      <c r="AJ65" s="105"/>
      <c r="AK65" s="175">
        <v>0</v>
      </c>
      <c r="AL65" s="176">
        <f t="shared" si="114"/>
        <v>0</v>
      </c>
      <c r="AM65" s="121"/>
      <c r="AN65" s="122"/>
      <c r="AO65" s="12"/>
      <c r="AP65" s="105"/>
      <c r="AQ65" s="177">
        <v>0</v>
      </c>
      <c r="AR65" s="176">
        <f t="shared" si="115"/>
        <v>0</v>
      </c>
      <c r="AS65" s="121"/>
      <c r="AT65" s="122"/>
      <c r="AU65" s="12"/>
      <c r="AV65" s="105"/>
      <c r="AW65" s="177">
        <v>0</v>
      </c>
      <c r="AX65" s="176">
        <f t="shared" si="116"/>
        <v>0</v>
      </c>
      <c r="AY65" s="121"/>
      <c r="AZ65" s="122"/>
      <c r="BA65" s="12"/>
      <c r="BB65" s="105"/>
      <c r="BC65" s="177">
        <v>0</v>
      </c>
      <c r="BD65" s="176">
        <f t="shared" si="117"/>
        <v>0</v>
      </c>
      <c r="BE65" s="121"/>
      <c r="BF65" s="122"/>
      <c r="BG65" s="12"/>
      <c r="BH65" s="105"/>
      <c r="BI65" s="177">
        <v>0</v>
      </c>
      <c r="BJ65" s="176">
        <f t="shared" si="118"/>
        <v>0</v>
      </c>
      <c r="BK65" s="121"/>
      <c r="BL65" s="122"/>
      <c r="BM65" s="12"/>
      <c r="BN65" s="77">
        <f t="shared" si="119"/>
        <v>0</v>
      </c>
      <c r="BO65" s="178">
        <f t="shared" si="120"/>
        <v>0</v>
      </c>
      <c r="BP65" s="252"/>
    </row>
    <row r="66" spans="1:68" ht="12.75" hidden="1" customHeight="1" x14ac:dyDescent="0.15">
      <c r="A66" s="179" t="s">
        <v>61</v>
      </c>
      <c r="B66" s="169"/>
      <c r="C66" s="120"/>
      <c r="D66" s="100"/>
      <c r="E66" s="101"/>
      <c r="F66" s="102"/>
      <c r="G66" s="177">
        <v>0</v>
      </c>
      <c r="H66" s="176">
        <f t="shared" si="109"/>
        <v>0</v>
      </c>
      <c r="I66" s="121"/>
      <c r="J66" s="122"/>
      <c r="K66" s="12"/>
      <c r="L66" s="105"/>
      <c r="M66" s="177">
        <v>0</v>
      </c>
      <c r="N66" s="176">
        <f t="shared" si="110"/>
        <v>0</v>
      </c>
      <c r="O66" s="121"/>
      <c r="P66" s="122"/>
      <c r="Q66" s="12"/>
      <c r="R66" s="105"/>
      <c r="S66" s="177">
        <v>0</v>
      </c>
      <c r="T66" s="176">
        <f t="shared" si="111"/>
        <v>0</v>
      </c>
      <c r="U66" s="121"/>
      <c r="V66" s="122"/>
      <c r="W66" s="12"/>
      <c r="X66" s="105"/>
      <c r="Y66" s="177">
        <v>0</v>
      </c>
      <c r="Z66" s="176">
        <f t="shared" si="112"/>
        <v>0</v>
      </c>
      <c r="AA66" s="121"/>
      <c r="AB66" s="122"/>
      <c r="AC66" s="12"/>
      <c r="AD66" s="105"/>
      <c r="AE66" s="177">
        <v>0</v>
      </c>
      <c r="AF66" s="176">
        <f t="shared" si="113"/>
        <v>0</v>
      </c>
      <c r="AG66" s="121"/>
      <c r="AH66" s="122"/>
      <c r="AI66" s="12"/>
      <c r="AJ66" s="105"/>
      <c r="AK66" s="177">
        <v>0</v>
      </c>
      <c r="AL66" s="176">
        <f t="shared" si="114"/>
        <v>0</v>
      </c>
      <c r="AM66" s="121"/>
      <c r="AN66" s="122"/>
      <c r="AO66" s="12"/>
      <c r="AP66" s="105"/>
      <c r="AQ66" s="177">
        <v>0</v>
      </c>
      <c r="AR66" s="176">
        <f t="shared" si="115"/>
        <v>0</v>
      </c>
      <c r="AS66" s="121"/>
      <c r="AT66" s="122"/>
      <c r="AU66" s="12"/>
      <c r="AV66" s="105"/>
      <c r="AW66" s="177">
        <v>0</v>
      </c>
      <c r="AX66" s="176">
        <f t="shared" si="116"/>
        <v>0</v>
      </c>
      <c r="AY66" s="121"/>
      <c r="AZ66" s="122"/>
      <c r="BA66" s="12"/>
      <c r="BB66" s="105"/>
      <c r="BC66" s="177">
        <v>0</v>
      </c>
      <c r="BD66" s="176">
        <f t="shared" si="117"/>
        <v>0</v>
      </c>
      <c r="BE66" s="121"/>
      <c r="BF66" s="122"/>
      <c r="BG66" s="12"/>
      <c r="BH66" s="105"/>
      <c r="BI66" s="177">
        <v>0</v>
      </c>
      <c r="BJ66" s="176">
        <f t="shared" si="118"/>
        <v>0</v>
      </c>
      <c r="BK66" s="121"/>
      <c r="BL66" s="122"/>
      <c r="BM66" s="12"/>
      <c r="BN66" s="77">
        <f t="shared" si="119"/>
        <v>0</v>
      </c>
      <c r="BO66" s="178">
        <f t="shared" si="120"/>
        <v>0</v>
      </c>
      <c r="BP66" s="252"/>
    </row>
    <row r="67" spans="1:68" ht="12.75" hidden="1" customHeight="1" x14ac:dyDescent="0.15">
      <c r="A67" s="179" t="s">
        <v>62</v>
      </c>
      <c r="B67" s="169"/>
      <c r="C67" s="120"/>
      <c r="D67" s="100"/>
      <c r="E67" s="101"/>
      <c r="F67" s="102"/>
      <c r="G67" s="177">
        <v>0</v>
      </c>
      <c r="H67" s="176">
        <f t="shared" si="109"/>
        <v>0</v>
      </c>
      <c r="I67" s="121"/>
      <c r="J67" s="122"/>
      <c r="K67" s="12"/>
      <c r="L67" s="105"/>
      <c r="M67" s="177">
        <v>0</v>
      </c>
      <c r="N67" s="176">
        <f t="shared" si="110"/>
        <v>0</v>
      </c>
      <c r="O67" s="121"/>
      <c r="P67" s="122"/>
      <c r="Q67" s="12"/>
      <c r="R67" s="105"/>
      <c r="S67" s="177">
        <v>0</v>
      </c>
      <c r="T67" s="176">
        <f t="shared" si="111"/>
        <v>0</v>
      </c>
      <c r="U67" s="121"/>
      <c r="V67" s="122"/>
      <c r="W67" s="12"/>
      <c r="X67" s="105"/>
      <c r="Y67" s="177">
        <v>0</v>
      </c>
      <c r="Z67" s="176">
        <f t="shared" si="112"/>
        <v>0</v>
      </c>
      <c r="AA67" s="121"/>
      <c r="AB67" s="122"/>
      <c r="AC67" s="12"/>
      <c r="AD67" s="105"/>
      <c r="AE67" s="177">
        <v>0</v>
      </c>
      <c r="AF67" s="176">
        <f t="shared" si="113"/>
        <v>0</v>
      </c>
      <c r="AG67" s="121"/>
      <c r="AH67" s="122"/>
      <c r="AI67" s="12"/>
      <c r="AJ67" s="105"/>
      <c r="AK67" s="177">
        <v>0</v>
      </c>
      <c r="AL67" s="176">
        <f t="shared" si="114"/>
        <v>0</v>
      </c>
      <c r="AM67" s="121"/>
      <c r="AN67" s="122"/>
      <c r="AO67" s="12"/>
      <c r="AP67" s="105"/>
      <c r="AQ67" s="177">
        <v>0</v>
      </c>
      <c r="AR67" s="176">
        <f t="shared" si="115"/>
        <v>0</v>
      </c>
      <c r="AS67" s="121"/>
      <c r="AT67" s="122"/>
      <c r="AU67" s="12"/>
      <c r="AV67" s="105"/>
      <c r="AW67" s="177">
        <v>0</v>
      </c>
      <c r="AX67" s="176">
        <f t="shared" si="116"/>
        <v>0</v>
      </c>
      <c r="AY67" s="121"/>
      <c r="AZ67" s="122"/>
      <c r="BA67" s="12"/>
      <c r="BB67" s="105"/>
      <c r="BC67" s="177">
        <v>0</v>
      </c>
      <c r="BD67" s="176">
        <f t="shared" si="117"/>
        <v>0</v>
      </c>
      <c r="BE67" s="121"/>
      <c r="BF67" s="122"/>
      <c r="BG67" s="12"/>
      <c r="BH67" s="105"/>
      <c r="BI67" s="177">
        <v>0</v>
      </c>
      <c r="BJ67" s="176">
        <f t="shared" si="118"/>
        <v>0</v>
      </c>
      <c r="BK67" s="121"/>
      <c r="BL67" s="122"/>
      <c r="BM67" s="12"/>
      <c r="BN67" s="77">
        <f t="shared" si="119"/>
        <v>0</v>
      </c>
      <c r="BO67" s="178">
        <f t="shared" si="120"/>
        <v>0</v>
      </c>
      <c r="BP67" s="252"/>
    </row>
    <row r="68" spans="1:68" ht="12.75" hidden="1" customHeight="1" x14ac:dyDescent="0.15">
      <c r="A68" s="179" t="s">
        <v>63</v>
      </c>
      <c r="B68" s="169"/>
      <c r="C68" s="120"/>
      <c r="D68" s="100"/>
      <c r="E68" s="101"/>
      <c r="F68" s="102"/>
      <c r="G68" s="177">
        <v>0</v>
      </c>
      <c r="H68" s="176">
        <f t="shared" si="109"/>
        <v>0</v>
      </c>
      <c r="I68" s="121"/>
      <c r="J68" s="122"/>
      <c r="K68" s="12"/>
      <c r="L68" s="105"/>
      <c r="M68" s="177">
        <v>0</v>
      </c>
      <c r="N68" s="176">
        <f t="shared" si="110"/>
        <v>0</v>
      </c>
      <c r="O68" s="121"/>
      <c r="P68" s="122"/>
      <c r="Q68" s="12"/>
      <c r="R68" s="105"/>
      <c r="S68" s="177">
        <v>0</v>
      </c>
      <c r="T68" s="176">
        <f t="shared" si="111"/>
        <v>0</v>
      </c>
      <c r="U68" s="121"/>
      <c r="V68" s="122"/>
      <c r="W68" s="12"/>
      <c r="X68" s="105"/>
      <c r="Y68" s="177">
        <v>0</v>
      </c>
      <c r="Z68" s="176">
        <f t="shared" si="112"/>
        <v>0</v>
      </c>
      <c r="AA68" s="121"/>
      <c r="AB68" s="122"/>
      <c r="AC68" s="12"/>
      <c r="AD68" s="105"/>
      <c r="AE68" s="177">
        <v>0</v>
      </c>
      <c r="AF68" s="176">
        <f t="shared" si="113"/>
        <v>0</v>
      </c>
      <c r="AG68" s="121"/>
      <c r="AH68" s="122"/>
      <c r="AI68" s="12"/>
      <c r="AJ68" s="105"/>
      <c r="AK68" s="177">
        <v>0</v>
      </c>
      <c r="AL68" s="176">
        <f t="shared" si="114"/>
        <v>0</v>
      </c>
      <c r="AM68" s="121"/>
      <c r="AN68" s="122"/>
      <c r="AO68" s="12"/>
      <c r="AP68" s="105"/>
      <c r="AQ68" s="177">
        <v>0</v>
      </c>
      <c r="AR68" s="176">
        <f t="shared" si="115"/>
        <v>0</v>
      </c>
      <c r="AS68" s="121"/>
      <c r="AT68" s="122"/>
      <c r="AU68" s="12"/>
      <c r="AV68" s="105"/>
      <c r="AW68" s="177">
        <v>0</v>
      </c>
      <c r="AX68" s="176">
        <f t="shared" si="116"/>
        <v>0</v>
      </c>
      <c r="AY68" s="121"/>
      <c r="AZ68" s="122"/>
      <c r="BA68" s="12"/>
      <c r="BB68" s="105"/>
      <c r="BC68" s="177">
        <v>0</v>
      </c>
      <c r="BD68" s="176">
        <f t="shared" si="117"/>
        <v>0</v>
      </c>
      <c r="BE68" s="121"/>
      <c r="BF68" s="122"/>
      <c r="BG68" s="12"/>
      <c r="BH68" s="105"/>
      <c r="BI68" s="177">
        <v>0</v>
      </c>
      <c r="BJ68" s="176">
        <f t="shared" si="118"/>
        <v>0</v>
      </c>
      <c r="BK68" s="121"/>
      <c r="BL68" s="122"/>
      <c r="BM68" s="12"/>
      <c r="BN68" s="77">
        <f t="shared" si="119"/>
        <v>0</v>
      </c>
      <c r="BO68" s="178">
        <f t="shared" si="120"/>
        <v>0</v>
      </c>
      <c r="BP68" s="252"/>
    </row>
    <row r="69" spans="1:68" ht="12.75" hidden="1" customHeight="1" x14ac:dyDescent="0.15">
      <c r="A69" s="179" t="s">
        <v>64</v>
      </c>
      <c r="B69" s="169"/>
      <c r="C69" s="120"/>
      <c r="D69" s="100"/>
      <c r="E69" s="101"/>
      <c r="F69" s="102"/>
      <c r="G69" s="177">
        <v>0</v>
      </c>
      <c r="H69" s="176">
        <f t="shared" si="109"/>
        <v>0</v>
      </c>
      <c r="I69" s="121"/>
      <c r="J69" s="122"/>
      <c r="K69" s="12"/>
      <c r="L69" s="105"/>
      <c r="M69" s="177">
        <v>0</v>
      </c>
      <c r="N69" s="176">
        <f t="shared" si="110"/>
        <v>0</v>
      </c>
      <c r="O69" s="121"/>
      <c r="P69" s="122"/>
      <c r="Q69" s="12"/>
      <c r="R69" s="105"/>
      <c r="S69" s="177">
        <v>0</v>
      </c>
      <c r="T69" s="176">
        <f t="shared" si="111"/>
        <v>0</v>
      </c>
      <c r="U69" s="121"/>
      <c r="V69" s="122"/>
      <c r="W69" s="12"/>
      <c r="X69" s="105"/>
      <c r="Y69" s="177">
        <v>0</v>
      </c>
      <c r="Z69" s="176">
        <f t="shared" si="112"/>
        <v>0</v>
      </c>
      <c r="AA69" s="121"/>
      <c r="AB69" s="122"/>
      <c r="AC69" s="12"/>
      <c r="AD69" s="105"/>
      <c r="AE69" s="177">
        <v>0</v>
      </c>
      <c r="AF69" s="176">
        <f t="shared" si="113"/>
        <v>0</v>
      </c>
      <c r="AG69" s="121"/>
      <c r="AH69" s="122"/>
      <c r="AI69" s="12"/>
      <c r="AJ69" s="105"/>
      <c r="AK69" s="177">
        <v>0</v>
      </c>
      <c r="AL69" s="176">
        <f t="shared" si="114"/>
        <v>0</v>
      </c>
      <c r="AM69" s="121"/>
      <c r="AN69" s="122"/>
      <c r="AO69" s="12"/>
      <c r="AP69" s="105"/>
      <c r="AQ69" s="177">
        <v>0</v>
      </c>
      <c r="AR69" s="176">
        <f t="shared" si="115"/>
        <v>0</v>
      </c>
      <c r="AS69" s="121"/>
      <c r="AT69" s="122"/>
      <c r="AU69" s="12"/>
      <c r="AV69" s="105"/>
      <c r="AW69" s="177">
        <v>0</v>
      </c>
      <c r="AX69" s="176">
        <f t="shared" si="116"/>
        <v>0</v>
      </c>
      <c r="AY69" s="121"/>
      <c r="AZ69" s="122"/>
      <c r="BA69" s="12"/>
      <c r="BB69" s="105"/>
      <c r="BC69" s="177">
        <v>0</v>
      </c>
      <c r="BD69" s="176">
        <f t="shared" si="117"/>
        <v>0</v>
      </c>
      <c r="BE69" s="121"/>
      <c r="BF69" s="122"/>
      <c r="BG69" s="12"/>
      <c r="BH69" s="105"/>
      <c r="BI69" s="177">
        <v>0</v>
      </c>
      <c r="BJ69" s="176">
        <f t="shared" si="118"/>
        <v>0</v>
      </c>
      <c r="BK69" s="121"/>
      <c r="BL69" s="122"/>
      <c r="BM69" s="12"/>
      <c r="BN69" s="77">
        <f t="shared" si="119"/>
        <v>0</v>
      </c>
      <c r="BO69" s="178">
        <f t="shared" si="120"/>
        <v>0</v>
      </c>
      <c r="BP69" s="252"/>
    </row>
    <row r="70" spans="1:68" ht="12.75" hidden="1" customHeight="1" x14ac:dyDescent="0.15">
      <c r="A70" s="180" t="s">
        <v>65</v>
      </c>
      <c r="B70" s="181"/>
      <c r="C70" s="124"/>
      <c r="D70" s="58"/>
      <c r="E70" s="108"/>
      <c r="F70" s="109"/>
      <c r="G70" s="182">
        <v>0</v>
      </c>
      <c r="H70" s="183">
        <f t="shared" si="109"/>
        <v>0</v>
      </c>
      <c r="I70" s="125"/>
      <c r="J70" s="126"/>
      <c r="K70" s="55"/>
      <c r="L70" s="112"/>
      <c r="M70" s="182">
        <v>0</v>
      </c>
      <c r="N70" s="183">
        <f t="shared" si="110"/>
        <v>0</v>
      </c>
      <c r="O70" s="125"/>
      <c r="P70" s="126"/>
      <c r="Q70" s="55"/>
      <c r="R70" s="112"/>
      <c r="S70" s="182">
        <v>0</v>
      </c>
      <c r="T70" s="183">
        <f t="shared" si="111"/>
        <v>0</v>
      </c>
      <c r="U70" s="125"/>
      <c r="V70" s="126"/>
      <c r="W70" s="55"/>
      <c r="X70" s="112"/>
      <c r="Y70" s="182">
        <v>0</v>
      </c>
      <c r="Z70" s="183">
        <f t="shared" si="112"/>
        <v>0</v>
      </c>
      <c r="AA70" s="125"/>
      <c r="AB70" s="126"/>
      <c r="AC70" s="55"/>
      <c r="AD70" s="112"/>
      <c r="AE70" s="182">
        <v>0</v>
      </c>
      <c r="AF70" s="183">
        <f t="shared" si="113"/>
        <v>0</v>
      </c>
      <c r="AG70" s="125"/>
      <c r="AH70" s="126"/>
      <c r="AI70" s="55"/>
      <c r="AJ70" s="112"/>
      <c r="AK70" s="182">
        <v>0</v>
      </c>
      <c r="AL70" s="183">
        <f t="shared" si="114"/>
        <v>0</v>
      </c>
      <c r="AM70" s="125"/>
      <c r="AN70" s="126"/>
      <c r="AO70" s="55"/>
      <c r="AP70" s="112"/>
      <c r="AQ70" s="182">
        <v>0</v>
      </c>
      <c r="AR70" s="183">
        <f t="shared" si="115"/>
        <v>0</v>
      </c>
      <c r="AS70" s="125"/>
      <c r="AT70" s="126"/>
      <c r="AU70" s="55"/>
      <c r="AV70" s="112"/>
      <c r="AW70" s="182">
        <v>0</v>
      </c>
      <c r="AX70" s="183">
        <f t="shared" si="116"/>
        <v>0</v>
      </c>
      <c r="AY70" s="125"/>
      <c r="AZ70" s="126"/>
      <c r="BA70" s="55"/>
      <c r="BB70" s="112"/>
      <c r="BC70" s="182">
        <v>0</v>
      </c>
      <c r="BD70" s="183">
        <f t="shared" si="117"/>
        <v>0</v>
      </c>
      <c r="BE70" s="125"/>
      <c r="BF70" s="126"/>
      <c r="BG70" s="55"/>
      <c r="BH70" s="112"/>
      <c r="BI70" s="182">
        <v>0</v>
      </c>
      <c r="BJ70" s="183">
        <f t="shared" si="118"/>
        <v>0</v>
      </c>
      <c r="BK70" s="125"/>
      <c r="BL70" s="126"/>
      <c r="BM70" s="55"/>
      <c r="BN70" s="50">
        <f t="shared" si="119"/>
        <v>0</v>
      </c>
      <c r="BO70" s="185">
        <f t="shared" si="120"/>
        <v>0</v>
      </c>
      <c r="BP70" s="253"/>
    </row>
    <row r="71" spans="1:68" ht="12.75" customHeight="1" x14ac:dyDescent="0.15">
      <c r="A71" s="289" t="s">
        <v>66</v>
      </c>
      <c r="B71" s="257"/>
      <c r="C71" s="186"/>
      <c r="D71" s="187"/>
      <c r="E71" s="187"/>
      <c r="F71" s="188"/>
      <c r="G71" s="187"/>
      <c r="H71" s="187"/>
      <c r="I71" s="267">
        <f>SUM(G59:G70)</f>
        <v>0</v>
      </c>
      <c r="J71" s="257"/>
      <c r="K71" s="189"/>
      <c r="L71" s="190"/>
      <c r="M71" s="190"/>
      <c r="N71" s="190"/>
      <c r="O71" s="267">
        <f>SUM(M59:M70)</f>
        <v>0</v>
      </c>
      <c r="P71" s="257"/>
      <c r="Q71" s="189"/>
      <c r="R71" s="190"/>
      <c r="S71" s="190"/>
      <c r="T71" s="190"/>
      <c r="U71" s="267">
        <f>SUM(S59:S70)</f>
        <v>0</v>
      </c>
      <c r="V71" s="257"/>
      <c r="W71" s="189"/>
      <c r="X71" s="190"/>
      <c r="Y71" s="190"/>
      <c r="Z71" s="190"/>
      <c r="AA71" s="267">
        <f>SUM(Y59:Y70)</f>
        <v>0</v>
      </c>
      <c r="AB71" s="257"/>
      <c r="AC71" s="189"/>
      <c r="AD71" s="190"/>
      <c r="AE71" s="190"/>
      <c r="AF71" s="190"/>
      <c r="AG71" s="267">
        <f>SUM(AE59:AE70)</f>
        <v>0</v>
      </c>
      <c r="AH71" s="257"/>
      <c r="AI71" s="189"/>
      <c r="AJ71" s="190"/>
      <c r="AK71" s="190"/>
      <c r="AL71" s="190"/>
      <c r="AM71" s="267">
        <f>SUM(AK59:AK70)</f>
        <v>0</v>
      </c>
      <c r="AN71" s="257"/>
      <c r="AO71" s="189"/>
      <c r="AP71" s="190"/>
      <c r="AQ71" s="190"/>
      <c r="AR71" s="190"/>
      <c r="AS71" s="267">
        <f>SUM(AQ59:AQ70)</f>
        <v>0</v>
      </c>
      <c r="AT71" s="257"/>
      <c r="AU71" s="189"/>
      <c r="AV71" s="190"/>
      <c r="AW71" s="190"/>
      <c r="AX71" s="190"/>
      <c r="AY71" s="267">
        <f>SUM(AW59:AW70)</f>
        <v>0</v>
      </c>
      <c r="AZ71" s="257"/>
      <c r="BA71" s="189"/>
      <c r="BB71" s="190"/>
      <c r="BC71" s="190"/>
      <c r="BD71" s="190"/>
      <c r="BE71" s="267">
        <f>SUM(BC59:BC70)</f>
        <v>0</v>
      </c>
      <c r="BF71" s="257"/>
      <c r="BG71" s="189"/>
      <c r="BH71" s="190"/>
      <c r="BI71" s="190"/>
      <c r="BJ71" s="190"/>
      <c r="BK71" s="267">
        <f>SUM(BI59:BI70)</f>
        <v>0</v>
      </c>
      <c r="BL71" s="257"/>
      <c r="BM71" s="189"/>
      <c r="BN71" s="249"/>
      <c r="BO71" s="250"/>
      <c r="BP71" s="192">
        <f>SUM(BN59:BN70)</f>
        <v>0</v>
      </c>
    </row>
    <row r="72" spans="1:68" ht="12.75" customHeight="1" x14ac:dyDescent="0.15">
      <c r="A72" s="193"/>
      <c r="B72" s="194" t="s">
        <v>68</v>
      </c>
      <c r="C72" s="195"/>
      <c r="D72" s="196"/>
      <c r="E72" s="197"/>
      <c r="F72" s="198"/>
      <c r="G72" s="197"/>
      <c r="H72" s="197"/>
      <c r="I72" s="197"/>
      <c r="J72" s="199">
        <f>SUM(I31+I37+I40+I45+I58+I71)</f>
        <v>0</v>
      </c>
      <c r="K72" s="12"/>
      <c r="L72" s="197"/>
      <c r="M72" s="197"/>
      <c r="N72" s="197"/>
      <c r="O72" s="197"/>
      <c r="P72" s="199">
        <f>SUM(P31,O37,O40,O45,O58,O71)</f>
        <v>0</v>
      </c>
      <c r="Q72" s="12"/>
      <c r="R72" s="197"/>
      <c r="S72" s="197"/>
      <c r="T72" s="197"/>
      <c r="U72" s="197"/>
      <c r="V72" s="199">
        <f>SUM(V31,U37,U40,U45,U58,U71)</f>
        <v>0</v>
      </c>
      <c r="W72" s="12"/>
      <c r="X72" s="197"/>
      <c r="Y72" s="197"/>
      <c r="Z72" s="197"/>
      <c r="AA72" s="197"/>
      <c r="AB72" s="199">
        <f>SUM(AB31,AA37,AA40,AA45,AA58,AA71)</f>
        <v>0</v>
      </c>
      <c r="AC72" s="12"/>
      <c r="AD72" s="197"/>
      <c r="AE72" s="197"/>
      <c r="AF72" s="197"/>
      <c r="AG72" s="197"/>
      <c r="AH72" s="199">
        <f>SUM(AH31,AG37,AG40,AG45,AG58,AG71)</f>
        <v>0</v>
      </c>
      <c r="AI72" s="12"/>
      <c r="AJ72" s="197"/>
      <c r="AK72" s="197"/>
      <c r="AL72" s="197"/>
      <c r="AM72" s="197"/>
      <c r="AN72" s="199">
        <f>SUM(AN31,AM37,AM40,AM45,AM58,AM71)</f>
        <v>0</v>
      </c>
      <c r="AO72" s="12"/>
      <c r="AP72" s="197"/>
      <c r="AQ72" s="197"/>
      <c r="AR72" s="197"/>
      <c r="AS72" s="197"/>
      <c r="AT72" s="199">
        <f>SUM(AT31,AS37,AS40,AS45,AS58,AS71)</f>
        <v>0</v>
      </c>
      <c r="AU72" s="12"/>
      <c r="AV72" s="197"/>
      <c r="AW72" s="197"/>
      <c r="AX72" s="197"/>
      <c r="AY72" s="197"/>
      <c r="AZ72" s="199">
        <f>SUM(AZ31,AY37,AY40,AY45,AY58,AY71)</f>
        <v>0</v>
      </c>
      <c r="BA72" s="12"/>
      <c r="BB72" s="197"/>
      <c r="BC72" s="197"/>
      <c r="BD72" s="197"/>
      <c r="BE72" s="197"/>
      <c r="BF72" s="199">
        <f>SUM(BF31,BE37,BE40,BE45,BE58,BE71)</f>
        <v>0</v>
      </c>
      <c r="BG72" s="12"/>
      <c r="BH72" s="197"/>
      <c r="BI72" s="197"/>
      <c r="BJ72" s="197"/>
      <c r="BK72" s="197"/>
      <c r="BL72" s="199">
        <f>SUM(BL31,BK37,BK40,BK45,BK58,BK71)</f>
        <v>0</v>
      </c>
      <c r="BM72" s="12"/>
      <c r="BN72" s="259">
        <f t="shared" ref="BN72:BN76" si="121">BL72+BF72+AZ72+AT72+AN72+AH72+AB72+V72+P72+J72</f>
        <v>0</v>
      </c>
      <c r="BO72" s="260"/>
      <c r="BP72" s="261"/>
    </row>
    <row r="73" spans="1:68" ht="12.75" customHeight="1" x14ac:dyDescent="0.15">
      <c r="A73" s="200"/>
      <c r="B73" s="203" t="str">
        <f>HYPERLINK("https://research.ncsu.edu/sparcs/budgeting-guidelines/budgeting-f-and-a/","F&amp;A (INDIRECT RATE) USED")</f>
        <v>F&amp;A (INDIRECT RATE) USED</v>
      </c>
      <c r="C73" s="205">
        <v>0.3</v>
      </c>
      <c r="D73" s="202"/>
      <c r="E73" s="204"/>
      <c r="F73" s="206"/>
      <c r="G73" s="204"/>
      <c r="H73" s="204"/>
      <c r="I73" s="204"/>
      <c r="J73" s="207">
        <f>SUM(J72*C73)</f>
        <v>0</v>
      </c>
      <c r="K73" s="12"/>
      <c r="L73" s="204"/>
      <c r="M73" s="204"/>
      <c r="N73" s="204"/>
      <c r="O73" s="204"/>
      <c r="P73" s="207">
        <f>SUM(P72*C73)</f>
        <v>0</v>
      </c>
      <c r="Q73" s="12"/>
      <c r="R73" s="204"/>
      <c r="S73" s="204"/>
      <c r="T73" s="204"/>
      <c r="U73" s="204"/>
      <c r="V73" s="207">
        <f>SUM(V72*C73)</f>
        <v>0</v>
      </c>
      <c r="W73" s="12"/>
      <c r="X73" s="204"/>
      <c r="Y73" s="204"/>
      <c r="Z73" s="204"/>
      <c r="AA73" s="204"/>
      <c r="AB73" s="207">
        <f>SUM(AB72*C73)</f>
        <v>0</v>
      </c>
      <c r="AC73" s="12"/>
      <c r="AD73" s="204"/>
      <c r="AE73" s="204"/>
      <c r="AF73" s="204"/>
      <c r="AG73" s="204"/>
      <c r="AH73" s="207">
        <f>SUM(AH72*C73)</f>
        <v>0</v>
      </c>
      <c r="AI73" s="12"/>
      <c r="AJ73" s="204"/>
      <c r="AK73" s="204"/>
      <c r="AL73" s="204"/>
      <c r="AM73" s="204"/>
      <c r="AN73" s="207">
        <f>SUM(AN72*C73)</f>
        <v>0</v>
      </c>
      <c r="AO73" s="12"/>
      <c r="AP73" s="204"/>
      <c r="AQ73" s="204"/>
      <c r="AR73" s="204"/>
      <c r="AS73" s="204"/>
      <c r="AT73" s="207">
        <f>SUM(AT72*C73)</f>
        <v>0</v>
      </c>
      <c r="AU73" s="12"/>
      <c r="AV73" s="204"/>
      <c r="AW73" s="204"/>
      <c r="AX73" s="204"/>
      <c r="AY73" s="204"/>
      <c r="AZ73" s="207">
        <f>SUM(AZ72*C73)</f>
        <v>0</v>
      </c>
      <c r="BA73" s="12"/>
      <c r="BB73" s="204"/>
      <c r="BC73" s="204"/>
      <c r="BD73" s="204"/>
      <c r="BE73" s="204"/>
      <c r="BF73" s="207">
        <f>SUM(BF72*C73)</f>
        <v>0</v>
      </c>
      <c r="BG73" s="12"/>
      <c r="BH73" s="204"/>
      <c r="BI73" s="204"/>
      <c r="BJ73" s="204"/>
      <c r="BK73" s="204"/>
      <c r="BL73" s="207">
        <f>SUM(BL72*C73)</f>
        <v>0</v>
      </c>
      <c r="BM73" s="12"/>
      <c r="BN73" s="263">
        <f t="shared" si="121"/>
        <v>0</v>
      </c>
      <c r="BO73" s="260"/>
      <c r="BP73" s="261"/>
    </row>
    <row r="74" spans="1:68" ht="12.75" customHeight="1" x14ac:dyDescent="0.15">
      <c r="A74" s="193"/>
      <c r="B74" s="194" t="s">
        <v>70</v>
      </c>
      <c r="C74" s="195"/>
      <c r="D74" s="196"/>
      <c r="E74" s="197"/>
      <c r="F74" s="198"/>
      <c r="G74" s="197"/>
      <c r="H74" s="197"/>
      <c r="I74" s="197"/>
      <c r="J74" s="209">
        <f>J72+J73</f>
        <v>0</v>
      </c>
      <c r="K74" s="12"/>
      <c r="L74" s="197"/>
      <c r="M74" s="197"/>
      <c r="N74" s="197"/>
      <c r="O74" s="197"/>
      <c r="P74" s="209">
        <f>P72+P73</f>
        <v>0</v>
      </c>
      <c r="Q74" s="12"/>
      <c r="R74" s="197"/>
      <c r="S74" s="197"/>
      <c r="T74" s="197"/>
      <c r="U74" s="197"/>
      <c r="V74" s="209">
        <f>SUM(V72+V73)</f>
        <v>0</v>
      </c>
      <c r="W74" s="12"/>
      <c r="X74" s="197"/>
      <c r="Y74" s="197"/>
      <c r="Z74" s="197"/>
      <c r="AA74" s="197"/>
      <c r="AB74" s="209">
        <f>AB72+AB73</f>
        <v>0</v>
      </c>
      <c r="AC74" s="12"/>
      <c r="AD74" s="197"/>
      <c r="AE74" s="197"/>
      <c r="AF74" s="197"/>
      <c r="AG74" s="197"/>
      <c r="AH74" s="209">
        <f>AH72+AH73</f>
        <v>0</v>
      </c>
      <c r="AI74" s="12"/>
      <c r="AJ74" s="197"/>
      <c r="AK74" s="197"/>
      <c r="AL74" s="197"/>
      <c r="AM74" s="197"/>
      <c r="AN74" s="209">
        <f>AN72+AN73</f>
        <v>0</v>
      </c>
      <c r="AO74" s="12"/>
      <c r="AP74" s="197"/>
      <c r="AQ74" s="197"/>
      <c r="AR74" s="197"/>
      <c r="AS74" s="197"/>
      <c r="AT74" s="209">
        <f>AT72+AT73</f>
        <v>0</v>
      </c>
      <c r="AU74" s="12"/>
      <c r="AV74" s="197"/>
      <c r="AW74" s="197"/>
      <c r="AX74" s="197"/>
      <c r="AY74" s="197"/>
      <c r="AZ74" s="209">
        <f>AZ72+AZ73</f>
        <v>0</v>
      </c>
      <c r="BA74" s="12"/>
      <c r="BB74" s="197"/>
      <c r="BC74" s="197"/>
      <c r="BD74" s="197"/>
      <c r="BE74" s="197"/>
      <c r="BF74" s="209">
        <f>BF72+BF73</f>
        <v>0</v>
      </c>
      <c r="BG74" s="12"/>
      <c r="BH74" s="197"/>
      <c r="BI74" s="197"/>
      <c r="BJ74" s="197"/>
      <c r="BK74" s="197"/>
      <c r="BL74" s="209">
        <f>BL72+BL73</f>
        <v>0</v>
      </c>
      <c r="BM74" s="12"/>
      <c r="BN74" s="264">
        <f t="shared" si="121"/>
        <v>0</v>
      </c>
      <c r="BO74" s="260"/>
      <c r="BP74" s="261"/>
    </row>
    <row r="75" spans="1:68" ht="12.75" customHeight="1" x14ac:dyDescent="0.15">
      <c r="A75" s="210"/>
      <c r="B75" s="211" t="s">
        <v>71</v>
      </c>
      <c r="C75" s="212"/>
      <c r="D75" s="214"/>
      <c r="E75" s="215"/>
      <c r="F75" s="91"/>
      <c r="G75" s="215"/>
      <c r="H75" s="215"/>
      <c r="I75" s="215"/>
      <c r="J75" s="68">
        <v>0</v>
      </c>
      <c r="K75" s="55"/>
      <c r="L75" s="215"/>
      <c r="M75" s="215"/>
      <c r="N75" s="215"/>
      <c r="O75" s="215"/>
      <c r="P75" s="68">
        <v>0</v>
      </c>
      <c r="Q75" s="55"/>
      <c r="R75" s="215"/>
      <c r="S75" s="215"/>
      <c r="T75" s="215"/>
      <c r="U75" s="215"/>
      <c r="V75" s="68">
        <v>0</v>
      </c>
      <c r="W75" s="55"/>
      <c r="X75" s="215"/>
      <c r="Y75" s="215"/>
      <c r="Z75" s="215"/>
      <c r="AA75" s="215"/>
      <c r="AB75" s="68">
        <v>0</v>
      </c>
      <c r="AC75" s="55"/>
      <c r="AD75" s="215"/>
      <c r="AE75" s="215"/>
      <c r="AF75" s="215"/>
      <c r="AG75" s="215"/>
      <c r="AH75" s="68">
        <v>0</v>
      </c>
      <c r="AI75" s="55"/>
      <c r="AJ75" s="215"/>
      <c r="AK75" s="215"/>
      <c r="AL75" s="215"/>
      <c r="AM75" s="215"/>
      <c r="AN75" s="68">
        <v>0</v>
      </c>
      <c r="AO75" s="55"/>
      <c r="AP75" s="215"/>
      <c r="AQ75" s="215"/>
      <c r="AR75" s="215"/>
      <c r="AS75" s="215"/>
      <c r="AT75" s="68">
        <v>0</v>
      </c>
      <c r="AU75" s="55"/>
      <c r="AV75" s="215"/>
      <c r="AW75" s="215"/>
      <c r="AX75" s="215"/>
      <c r="AY75" s="215"/>
      <c r="AZ75" s="68">
        <v>0</v>
      </c>
      <c r="BA75" s="55"/>
      <c r="BB75" s="215"/>
      <c r="BC75" s="215"/>
      <c r="BD75" s="215"/>
      <c r="BE75" s="215"/>
      <c r="BF75" s="68">
        <v>0</v>
      </c>
      <c r="BG75" s="55"/>
      <c r="BH75" s="215"/>
      <c r="BI75" s="215"/>
      <c r="BJ75" s="215"/>
      <c r="BK75" s="215"/>
      <c r="BL75" s="216">
        <v>0</v>
      </c>
      <c r="BM75" s="55"/>
      <c r="BN75" s="255">
        <f t="shared" si="121"/>
        <v>0</v>
      </c>
      <c r="BO75" s="256"/>
      <c r="BP75" s="257"/>
    </row>
    <row r="76" spans="1:68" ht="12.75" customHeight="1" x14ac:dyDescent="0.15">
      <c r="A76" s="217"/>
      <c r="B76" s="219" t="s">
        <v>73</v>
      </c>
      <c r="C76" s="58"/>
      <c r="D76" s="58"/>
      <c r="E76" s="221"/>
      <c r="F76" s="222"/>
      <c r="G76" s="221"/>
      <c r="H76" s="221"/>
      <c r="I76" s="221"/>
      <c r="J76" s="223">
        <f>SUM(J74:J75)</f>
        <v>0</v>
      </c>
      <c r="K76" s="55"/>
      <c r="L76" s="221"/>
      <c r="M76" s="221"/>
      <c r="N76" s="221"/>
      <c r="O76" s="221"/>
      <c r="P76" s="223">
        <f>SUM(L74:P75)</f>
        <v>0</v>
      </c>
      <c r="Q76" s="55"/>
      <c r="R76" s="221"/>
      <c r="S76" s="221"/>
      <c r="T76" s="221"/>
      <c r="U76" s="221"/>
      <c r="V76" s="223">
        <f>SUM(R74:V75)</f>
        <v>0</v>
      </c>
      <c r="W76" s="55"/>
      <c r="X76" s="221"/>
      <c r="Y76" s="221"/>
      <c r="Z76" s="221"/>
      <c r="AA76" s="221"/>
      <c r="AB76" s="223">
        <f>SUM(X74:AB75)</f>
        <v>0</v>
      </c>
      <c r="AC76" s="55"/>
      <c r="AD76" s="221"/>
      <c r="AE76" s="221"/>
      <c r="AF76" s="221"/>
      <c r="AG76" s="221"/>
      <c r="AH76" s="223">
        <f>SUM(AD74:AH75)</f>
        <v>0</v>
      </c>
      <c r="AI76" s="55"/>
      <c r="AJ76" s="221"/>
      <c r="AK76" s="221"/>
      <c r="AL76" s="221"/>
      <c r="AM76" s="221"/>
      <c r="AN76" s="223">
        <f>SUM(AJ74:AN75)</f>
        <v>0</v>
      </c>
      <c r="AO76" s="55"/>
      <c r="AP76" s="221"/>
      <c r="AQ76" s="221"/>
      <c r="AR76" s="221"/>
      <c r="AS76" s="221"/>
      <c r="AT76" s="223">
        <f>SUM(AP74:AT75)</f>
        <v>0</v>
      </c>
      <c r="AU76" s="55"/>
      <c r="AV76" s="221"/>
      <c r="AW76" s="221"/>
      <c r="AX76" s="221"/>
      <c r="AY76" s="221"/>
      <c r="AZ76" s="223">
        <f>SUM(AV74:AZ75)</f>
        <v>0</v>
      </c>
      <c r="BA76" s="55"/>
      <c r="BB76" s="221"/>
      <c r="BC76" s="221"/>
      <c r="BD76" s="221"/>
      <c r="BE76" s="221"/>
      <c r="BF76" s="223">
        <f>SUM(BB74:BF75)</f>
        <v>0</v>
      </c>
      <c r="BG76" s="55"/>
      <c r="BH76" s="221"/>
      <c r="BI76" s="221"/>
      <c r="BJ76" s="221"/>
      <c r="BK76" s="221"/>
      <c r="BL76" s="223">
        <f>SUM(BH74:BL75)</f>
        <v>0</v>
      </c>
      <c r="BM76" s="55"/>
      <c r="BN76" s="258">
        <f t="shared" si="121"/>
        <v>0</v>
      </c>
      <c r="BO76" s="256"/>
      <c r="BP76" s="257"/>
    </row>
    <row r="77" spans="1:68" ht="12.75" customHeight="1" x14ac:dyDescent="0.15">
      <c r="A77" s="224"/>
      <c r="B77" s="225"/>
      <c r="C77" s="226"/>
      <c r="D77" s="226"/>
      <c r="E77" s="228"/>
      <c r="F77" s="229"/>
      <c r="G77" s="228"/>
      <c r="H77" s="228"/>
      <c r="I77" s="228"/>
      <c r="J77" s="228"/>
      <c r="K77" s="230"/>
      <c r="L77" s="228"/>
      <c r="M77" s="228"/>
      <c r="N77" s="228"/>
      <c r="O77" s="228"/>
      <c r="P77" s="228"/>
      <c r="Q77" s="230"/>
      <c r="R77" s="228"/>
      <c r="S77" s="228"/>
      <c r="T77" s="228"/>
      <c r="U77" s="228"/>
      <c r="V77" s="228"/>
      <c r="W77" s="230"/>
      <c r="X77" s="228"/>
      <c r="Y77" s="228"/>
      <c r="Z77" s="228"/>
      <c r="AA77" s="228"/>
      <c r="AB77" s="228"/>
      <c r="AC77" s="230"/>
      <c r="AD77" s="228"/>
      <c r="AE77" s="228"/>
      <c r="AF77" s="228"/>
      <c r="AG77" s="228"/>
      <c r="AH77" s="228"/>
      <c r="AI77" s="230"/>
      <c r="AJ77" s="228"/>
      <c r="AK77" s="228"/>
      <c r="AL77" s="228"/>
      <c r="AM77" s="228"/>
      <c r="AN77" s="228"/>
      <c r="AO77" s="230"/>
      <c r="AP77" s="228"/>
      <c r="AQ77" s="228"/>
      <c r="AR77" s="228"/>
      <c r="AS77" s="228"/>
      <c r="AT77" s="228"/>
      <c r="AU77" s="230"/>
      <c r="AV77" s="228"/>
      <c r="AW77" s="228"/>
      <c r="AX77" s="228"/>
      <c r="AY77" s="228"/>
      <c r="AZ77" s="228"/>
      <c r="BA77" s="230"/>
      <c r="BB77" s="228"/>
      <c r="BC77" s="228"/>
      <c r="BD77" s="228"/>
      <c r="BE77" s="228"/>
      <c r="BF77" s="228"/>
      <c r="BG77" s="230"/>
      <c r="BH77" s="228"/>
      <c r="BI77" s="228"/>
      <c r="BJ77" s="228"/>
      <c r="BK77" s="228"/>
      <c r="BL77" s="228"/>
      <c r="BM77" s="230"/>
      <c r="BN77" s="228"/>
      <c r="BO77" s="228"/>
      <c r="BP77" s="228"/>
    </row>
    <row r="78" spans="1:68" ht="12.75" customHeight="1" x14ac:dyDescent="0.15">
      <c r="A78" s="231"/>
      <c r="B78" s="232"/>
      <c r="C78" s="231"/>
      <c r="D78" s="231"/>
      <c r="E78" s="233"/>
      <c r="F78" s="234"/>
      <c r="G78" s="233"/>
      <c r="H78" s="233"/>
      <c r="I78" s="233"/>
      <c r="J78" s="233"/>
      <c r="K78" s="235"/>
      <c r="L78" s="233"/>
      <c r="M78" s="233"/>
      <c r="N78" s="233"/>
      <c r="O78" s="233"/>
      <c r="P78" s="233"/>
      <c r="Q78" s="235"/>
      <c r="R78" s="233"/>
      <c r="S78" s="233"/>
      <c r="T78" s="233"/>
      <c r="U78" s="233"/>
      <c r="V78" s="233"/>
      <c r="W78" s="235"/>
      <c r="X78" s="233"/>
      <c r="Y78" s="233"/>
      <c r="Z78" s="233"/>
      <c r="AA78" s="233"/>
      <c r="AB78" s="233"/>
      <c r="AC78" s="235"/>
      <c r="AD78" s="233"/>
      <c r="AE78" s="233"/>
      <c r="AF78" s="233"/>
      <c r="AG78" s="233"/>
      <c r="AH78" s="233"/>
      <c r="AI78" s="235"/>
      <c r="AJ78" s="233"/>
      <c r="AK78" s="233"/>
      <c r="AL78" s="233"/>
      <c r="AM78" s="233"/>
      <c r="AN78" s="233"/>
      <c r="AO78" s="235"/>
      <c r="AP78" s="233"/>
      <c r="AQ78" s="233"/>
      <c r="AR78" s="233"/>
      <c r="AS78" s="233"/>
      <c r="AT78" s="233"/>
      <c r="AU78" s="235"/>
      <c r="AV78" s="233"/>
      <c r="AW78" s="233"/>
      <c r="AX78" s="233"/>
      <c r="AY78" s="233"/>
      <c r="AZ78" s="233"/>
      <c r="BA78" s="235"/>
      <c r="BB78" s="233"/>
      <c r="BC78" s="233"/>
      <c r="BD78" s="233"/>
      <c r="BE78" s="233"/>
      <c r="BF78" s="233"/>
      <c r="BG78" s="235"/>
      <c r="BH78" s="233"/>
      <c r="BI78" s="233"/>
      <c r="BJ78" s="233"/>
      <c r="BK78" s="233"/>
      <c r="BL78" s="233"/>
      <c r="BM78" s="235"/>
      <c r="BN78" s="233"/>
      <c r="BO78" s="233"/>
      <c r="BP78" s="233"/>
    </row>
    <row r="79" spans="1:68" ht="12.75" customHeight="1" x14ac:dyDescent="0.15">
      <c r="A79" s="231"/>
      <c r="B79" s="231"/>
      <c r="C79" s="231"/>
      <c r="D79" s="231"/>
      <c r="E79" s="231"/>
      <c r="F79" s="234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1"/>
      <c r="BN79" s="231"/>
      <c r="BO79" s="231"/>
      <c r="BP79" s="231"/>
    </row>
    <row r="80" spans="1:68" ht="12.75" customHeight="1" x14ac:dyDescent="0.15">
      <c r="A80" s="231"/>
      <c r="B80" s="231"/>
      <c r="C80" s="231"/>
      <c r="D80" s="231"/>
      <c r="E80" s="231"/>
      <c r="F80" s="234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1"/>
      <c r="BN80" s="231"/>
      <c r="BO80" s="231"/>
      <c r="BP80" s="231"/>
    </row>
    <row r="81" spans="1:68" ht="12.75" customHeight="1" x14ac:dyDescent="0.15">
      <c r="A81" s="236"/>
      <c r="B81" s="236"/>
      <c r="C81" s="236"/>
      <c r="D81" s="236"/>
      <c r="E81" s="236"/>
      <c r="F81" s="237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  <c r="AJ81" s="236"/>
      <c r="AK81" s="236"/>
      <c r="AL81" s="236"/>
      <c r="AM81" s="236"/>
      <c r="AN81" s="236"/>
      <c r="AO81" s="236"/>
      <c r="AP81" s="236"/>
      <c r="AQ81" s="236"/>
      <c r="AR81" s="236"/>
      <c r="AS81" s="236"/>
      <c r="AT81" s="236"/>
      <c r="AU81" s="236"/>
      <c r="AV81" s="236"/>
      <c r="AW81" s="236"/>
      <c r="AX81" s="236"/>
      <c r="AY81" s="236"/>
      <c r="AZ81" s="236"/>
      <c r="BA81" s="236"/>
      <c r="BB81" s="236"/>
      <c r="BC81" s="236"/>
      <c r="BD81" s="236"/>
      <c r="BE81" s="236"/>
      <c r="BF81" s="236"/>
      <c r="BG81" s="236"/>
      <c r="BH81" s="236"/>
      <c r="BI81" s="236"/>
      <c r="BJ81" s="236"/>
      <c r="BK81" s="236"/>
      <c r="BL81" s="236"/>
      <c r="BM81" s="236"/>
      <c r="BN81" s="236"/>
      <c r="BO81" s="236"/>
      <c r="BP81" s="236"/>
    </row>
    <row r="82" spans="1:68" ht="12.75" customHeight="1" x14ac:dyDescent="0.15">
      <c r="A82" s="236"/>
      <c r="B82" s="236"/>
      <c r="C82" s="236"/>
      <c r="D82" s="236"/>
      <c r="E82" s="236"/>
      <c r="F82" s="237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236"/>
      <c r="AX82" s="236"/>
      <c r="AY82" s="236"/>
      <c r="AZ82" s="236"/>
      <c r="BA82" s="236"/>
      <c r="BB82" s="236"/>
      <c r="BC82" s="236"/>
      <c r="BD82" s="236"/>
      <c r="BE82" s="236"/>
      <c r="BF82" s="236"/>
      <c r="BG82" s="236"/>
      <c r="BH82" s="236"/>
      <c r="BI82" s="236"/>
      <c r="BJ82" s="236"/>
      <c r="BK82" s="236"/>
      <c r="BL82" s="236"/>
      <c r="BM82" s="236"/>
      <c r="BN82" s="236"/>
      <c r="BO82" s="236"/>
      <c r="BP82" s="236"/>
    </row>
    <row r="83" spans="1:68" ht="12.75" customHeight="1" x14ac:dyDescent="0.15">
      <c r="A83" s="236"/>
      <c r="B83" s="236"/>
      <c r="C83" s="236"/>
      <c r="D83" s="236"/>
      <c r="E83" s="236"/>
      <c r="F83" s="237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6"/>
      <c r="BF83" s="236"/>
      <c r="BG83" s="236"/>
      <c r="BH83" s="236"/>
      <c r="BI83" s="236"/>
      <c r="BJ83" s="236"/>
      <c r="BK83" s="236"/>
      <c r="BL83" s="236"/>
      <c r="BM83" s="236"/>
      <c r="BN83" s="236"/>
      <c r="BO83" s="236"/>
      <c r="BP83" s="236"/>
    </row>
    <row r="84" spans="1:68" ht="12.75" customHeight="1" x14ac:dyDescent="0.15">
      <c r="A84" s="236"/>
      <c r="B84" s="236"/>
      <c r="C84" s="236"/>
      <c r="D84" s="236"/>
      <c r="E84" s="236"/>
      <c r="F84" s="237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6"/>
      <c r="AX84" s="236"/>
      <c r="AY84" s="236"/>
      <c r="AZ84" s="236"/>
      <c r="BA84" s="236"/>
      <c r="BB84" s="236"/>
      <c r="BC84" s="236"/>
      <c r="BD84" s="236"/>
      <c r="BE84" s="236"/>
      <c r="BF84" s="236"/>
      <c r="BG84" s="236"/>
      <c r="BH84" s="236"/>
      <c r="BI84" s="236"/>
      <c r="BJ84" s="236"/>
      <c r="BK84" s="236"/>
      <c r="BL84" s="236"/>
      <c r="BM84" s="236"/>
      <c r="BN84" s="236"/>
      <c r="BO84" s="236"/>
      <c r="BP84" s="236"/>
    </row>
    <row r="85" spans="1:68" ht="12.75" customHeight="1" x14ac:dyDescent="0.15">
      <c r="A85" s="236"/>
      <c r="B85" s="236"/>
      <c r="C85" s="236"/>
      <c r="D85" s="236"/>
      <c r="E85" s="236"/>
      <c r="F85" s="237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6"/>
      <c r="AX85" s="236"/>
      <c r="AY85" s="236"/>
      <c r="AZ85" s="236"/>
      <c r="BA85" s="236"/>
      <c r="BB85" s="236"/>
      <c r="BC85" s="236"/>
      <c r="BD85" s="236"/>
      <c r="BE85" s="236"/>
      <c r="BF85" s="236"/>
      <c r="BG85" s="236"/>
      <c r="BH85" s="236"/>
      <c r="BI85" s="236"/>
      <c r="BJ85" s="236"/>
      <c r="BK85" s="236"/>
      <c r="BL85" s="236"/>
      <c r="BM85" s="236"/>
      <c r="BN85" s="236"/>
      <c r="BO85" s="236"/>
      <c r="BP85" s="236"/>
    </row>
    <row r="86" spans="1:68" ht="12.75" customHeight="1" x14ac:dyDescent="0.15">
      <c r="A86" s="236"/>
      <c r="B86" s="236"/>
      <c r="C86" s="236"/>
      <c r="D86" s="236"/>
      <c r="E86" s="236"/>
      <c r="F86" s="237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6"/>
      <c r="AX86" s="236"/>
      <c r="AY86" s="236"/>
      <c r="AZ86" s="236"/>
      <c r="BA86" s="236"/>
      <c r="BB86" s="236"/>
      <c r="BC86" s="236"/>
      <c r="BD86" s="236"/>
      <c r="BE86" s="236"/>
      <c r="BF86" s="236"/>
      <c r="BG86" s="236"/>
      <c r="BH86" s="236"/>
      <c r="BI86" s="236"/>
      <c r="BJ86" s="236"/>
      <c r="BK86" s="236"/>
      <c r="BL86" s="236"/>
      <c r="BM86" s="236"/>
      <c r="BN86" s="236"/>
      <c r="BO86" s="236"/>
      <c r="BP86" s="236"/>
    </row>
    <row r="87" spans="1:68" ht="12.75" customHeight="1" x14ac:dyDescent="0.15">
      <c r="A87" s="236"/>
      <c r="B87" s="236"/>
      <c r="C87" s="236"/>
      <c r="D87" s="236"/>
      <c r="E87" s="236"/>
      <c r="F87" s="237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  <c r="AO87" s="236"/>
      <c r="AP87" s="236"/>
      <c r="AQ87" s="236"/>
      <c r="AR87" s="236"/>
      <c r="AS87" s="236"/>
      <c r="AT87" s="236"/>
      <c r="AU87" s="236"/>
      <c r="AV87" s="236"/>
      <c r="AW87" s="236"/>
      <c r="AX87" s="236"/>
      <c r="AY87" s="236"/>
      <c r="AZ87" s="236"/>
      <c r="BA87" s="236"/>
      <c r="BB87" s="236"/>
      <c r="BC87" s="236"/>
      <c r="BD87" s="236"/>
      <c r="BE87" s="236"/>
      <c r="BF87" s="236"/>
      <c r="BG87" s="236"/>
      <c r="BH87" s="236"/>
      <c r="BI87" s="236"/>
      <c r="BJ87" s="236"/>
      <c r="BK87" s="236"/>
      <c r="BL87" s="236"/>
      <c r="BM87" s="236"/>
      <c r="BN87" s="236"/>
      <c r="BO87" s="236"/>
      <c r="BP87" s="236"/>
    </row>
    <row r="88" spans="1:68" ht="12.75" customHeight="1" x14ac:dyDescent="0.15">
      <c r="A88" s="236"/>
      <c r="B88" s="236"/>
      <c r="C88" s="236"/>
      <c r="D88" s="236"/>
      <c r="E88" s="236"/>
      <c r="F88" s="237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  <c r="AO88" s="236"/>
      <c r="AP88" s="236"/>
      <c r="AQ88" s="236"/>
      <c r="AR88" s="236"/>
      <c r="AS88" s="236"/>
      <c r="AT88" s="236"/>
      <c r="AU88" s="236"/>
      <c r="AV88" s="236"/>
      <c r="AW88" s="236"/>
      <c r="AX88" s="236"/>
      <c r="AY88" s="236"/>
      <c r="AZ88" s="236"/>
      <c r="BA88" s="236"/>
      <c r="BB88" s="236"/>
      <c r="BC88" s="236"/>
      <c r="BD88" s="236"/>
      <c r="BE88" s="236"/>
      <c r="BF88" s="236"/>
      <c r="BG88" s="236"/>
      <c r="BH88" s="236"/>
      <c r="BI88" s="236"/>
      <c r="BJ88" s="236"/>
      <c r="BK88" s="236"/>
      <c r="BL88" s="236"/>
      <c r="BM88" s="236"/>
      <c r="BN88" s="236"/>
      <c r="BO88" s="236"/>
      <c r="BP88" s="236"/>
    </row>
    <row r="89" spans="1:68" ht="12.75" customHeight="1" x14ac:dyDescent="0.15">
      <c r="A89" s="236"/>
      <c r="B89" s="236"/>
      <c r="C89" s="236"/>
      <c r="D89" s="236"/>
      <c r="E89" s="236"/>
      <c r="F89" s="237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6"/>
      <c r="AX89" s="236"/>
      <c r="AY89" s="236"/>
      <c r="AZ89" s="236"/>
      <c r="BA89" s="236"/>
      <c r="BB89" s="236"/>
      <c r="BC89" s="236"/>
      <c r="BD89" s="236"/>
      <c r="BE89" s="236"/>
      <c r="BF89" s="236"/>
      <c r="BG89" s="236"/>
      <c r="BH89" s="236"/>
      <c r="BI89" s="236"/>
      <c r="BJ89" s="236"/>
      <c r="BK89" s="236"/>
      <c r="BL89" s="236"/>
      <c r="BM89" s="236"/>
      <c r="BN89" s="236"/>
      <c r="BO89" s="236"/>
      <c r="BP89" s="236"/>
    </row>
    <row r="90" spans="1:68" ht="12.75" customHeight="1" x14ac:dyDescent="0.15">
      <c r="A90" s="236"/>
      <c r="B90" s="236"/>
      <c r="C90" s="236"/>
      <c r="D90" s="236"/>
      <c r="E90" s="236"/>
      <c r="F90" s="237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  <c r="BN90" s="236"/>
      <c r="BO90" s="236"/>
      <c r="BP90" s="236"/>
    </row>
    <row r="91" spans="1:68" ht="12.75" customHeight="1" x14ac:dyDescent="0.15">
      <c r="A91" s="236"/>
      <c r="B91" s="236"/>
      <c r="C91" s="236"/>
      <c r="D91" s="236"/>
      <c r="E91" s="236"/>
      <c r="F91" s="237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6"/>
      <c r="AZ91" s="236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</row>
    <row r="92" spans="1:68" ht="12.75" customHeight="1" x14ac:dyDescent="0.15">
      <c r="A92" s="236"/>
      <c r="B92" s="236"/>
      <c r="C92" s="236"/>
      <c r="D92" s="236"/>
      <c r="E92" s="236"/>
      <c r="F92" s="237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6"/>
      <c r="AX92" s="236"/>
      <c r="AY92" s="236"/>
      <c r="AZ92" s="236"/>
      <c r="BA92" s="236"/>
      <c r="BB92" s="236"/>
      <c r="BC92" s="236"/>
      <c r="BD92" s="236"/>
      <c r="BE92" s="236"/>
      <c r="BF92" s="236"/>
      <c r="BG92" s="236"/>
      <c r="BH92" s="236"/>
      <c r="BI92" s="236"/>
      <c r="BJ92" s="236"/>
      <c r="BK92" s="236"/>
      <c r="BL92" s="236"/>
      <c r="BM92" s="236"/>
      <c r="BN92" s="236"/>
      <c r="BO92" s="236"/>
      <c r="BP92" s="236"/>
    </row>
    <row r="93" spans="1:68" ht="12.75" customHeight="1" x14ac:dyDescent="0.15">
      <c r="A93" s="236"/>
      <c r="B93" s="236"/>
      <c r="C93" s="236"/>
      <c r="D93" s="236"/>
      <c r="E93" s="236"/>
      <c r="F93" s="237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6"/>
      <c r="AX93" s="236"/>
      <c r="AY93" s="236"/>
      <c r="AZ93" s="236"/>
      <c r="BA93" s="236"/>
      <c r="BB93" s="236"/>
      <c r="BC93" s="236"/>
      <c r="BD93" s="236"/>
      <c r="BE93" s="236"/>
      <c r="BF93" s="236"/>
      <c r="BG93" s="236"/>
      <c r="BH93" s="236"/>
      <c r="BI93" s="236"/>
      <c r="BJ93" s="236"/>
      <c r="BK93" s="236"/>
      <c r="BL93" s="236"/>
      <c r="BM93" s="236"/>
      <c r="BN93" s="236"/>
      <c r="BO93" s="236"/>
      <c r="BP93" s="236"/>
    </row>
    <row r="94" spans="1:68" ht="12.75" customHeight="1" x14ac:dyDescent="0.15">
      <c r="A94" s="236"/>
      <c r="B94" s="236"/>
      <c r="C94" s="236"/>
      <c r="D94" s="236"/>
      <c r="E94" s="236"/>
      <c r="F94" s="237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6"/>
      <c r="AX94" s="236"/>
      <c r="AY94" s="236"/>
      <c r="AZ94" s="236"/>
      <c r="BA94" s="236"/>
      <c r="BB94" s="236"/>
      <c r="BC94" s="236"/>
      <c r="BD94" s="236"/>
      <c r="BE94" s="236"/>
      <c r="BF94" s="236"/>
      <c r="BG94" s="236"/>
      <c r="BH94" s="236"/>
      <c r="BI94" s="236"/>
      <c r="BJ94" s="236"/>
      <c r="BK94" s="236"/>
      <c r="BL94" s="236"/>
      <c r="BM94" s="236"/>
      <c r="BN94" s="236"/>
      <c r="BO94" s="236"/>
      <c r="BP94" s="236"/>
    </row>
    <row r="95" spans="1:68" ht="12.75" customHeight="1" x14ac:dyDescent="0.15">
      <c r="A95" s="236"/>
      <c r="B95" s="236"/>
      <c r="C95" s="236"/>
      <c r="D95" s="236"/>
      <c r="E95" s="236"/>
      <c r="F95" s="237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6"/>
      <c r="AX95" s="236"/>
      <c r="AY95" s="236"/>
      <c r="AZ95" s="236"/>
      <c r="BA95" s="236"/>
      <c r="BB95" s="236"/>
      <c r="BC95" s="236"/>
      <c r="BD95" s="236"/>
      <c r="BE95" s="236"/>
      <c r="BF95" s="236"/>
      <c r="BG95" s="236"/>
      <c r="BH95" s="236"/>
      <c r="BI95" s="236"/>
      <c r="BJ95" s="236"/>
      <c r="BK95" s="236"/>
      <c r="BL95" s="236"/>
      <c r="BM95" s="236"/>
      <c r="BN95" s="236"/>
      <c r="BO95" s="236"/>
      <c r="BP95" s="236"/>
    </row>
    <row r="96" spans="1:68" ht="12.75" customHeight="1" x14ac:dyDescent="0.15">
      <c r="A96" s="236"/>
      <c r="B96" s="236"/>
      <c r="C96" s="236"/>
      <c r="D96" s="236"/>
      <c r="E96" s="236"/>
      <c r="F96" s="237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  <c r="AO96" s="236"/>
      <c r="AP96" s="236"/>
      <c r="AQ96" s="236"/>
      <c r="AR96" s="236"/>
      <c r="AS96" s="236"/>
      <c r="AT96" s="236"/>
      <c r="AU96" s="236"/>
      <c r="AV96" s="236"/>
      <c r="AW96" s="236"/>
      <c r="AX96" s="236"/>
      <c r="AY96" s="236"/>
      <c r="AZ96" s="236"/>
      <c r="BA96" s="236"/>
      <c r="BB96" s="236"/>
      <c r="BC96" s="236"/>
      <c r="BD96" s="236"/>
      <c r="BE96" s="236"/>
      <c r="BF96" s="236"/>
      <c r="BG96" s="236"/>
      <c r="BH96" s="236"/>
      <c r="BI96" s="236"/>
      <c r="BJ96" s="236"/>
      <c r="BK96" s="236"/>
      <c r="BL96" s="236"/>
      <c r="BM96" s="236"/>
      <c r="BN96" s="236"/>
      <c r="BO96" s="236"/>
      <c r="BP96" s="236"/>
    </row>
    <row r="97" spans="1:68" ht="12.75" customHeight="1" x14ac:dyDescent="0.15">
      <c r="A97" s="236"/>
      <c r="B97" s="236"/>
      <c r="C97" s="236"/>
      <c r="D97" s="236"/>
      <c r="E97" s="236"/>
      <c r="F97" s="237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  <c r="AO97" s="236"/>
      <c r="AP97" s="236"/>
      <c r="AQ97" s="236"/>
      <c r="AR97" s="236"/>
      <c r="AS97" s="236"/>
      <c r="AT97" s="236"/>
      <c r="AU97" s="236"/>
      <c r="AV97" s="236"/>
      <c r="AW97" s="236"/>
      <c r="AX97" s="236"/>
      <c r="AY97" s="236"/>
      <c r="AZ97" s="236"/>
      <c r="BA97" s="236"/>
      <c r="BB97" s="236"/>
      <c r="BC97" s="236"/>
      <c r="BD97" s="236"/>
      <c r="BE97" s="236"/>
      <c r="BF97" s="236"/>
      <c r="BG97" s="236"/>
      <c r="BH97" s="236"/>
      <c r="BI97" s="236"/>
      <c r="BJ97" s="236"/>
      <c r="BK97" s="236"/>
      <c r="BL97" s="236"/>
      <c r="BM97" s="236"/>
      <c r="BN97" s="236"/>
      <c r="BO97" s="236"/>
      <c r="BP97" s="236"/>
    </row>
    <row r="98" spans="1:68" ht="12.75" customHeight="1" x14ac:dyDescent="0.15">
      <c r="A98" s="236"/>
      <c r="B98" s="236"/>
      <c r="C98" s="236"/>
      <c r="D98" s="236"/>
      <c r="E98" s="236"/>
      <c r="F98" s="237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6"/>
      <c r="AX98" s="236"/>
      <c r="AY98" s="236"/>
      <c r="AZ98" s="236"/>
      <c r="BA98" s="236"/>
      <c r="BB98" s="236"/>
      <c r="BC98" s="236"/>
      <c r="BD98" s="236"/>
      <c r="BE98" s="236"/>
      <c r="BF98" s="236"/>
      <c r="BG98" s="236"/>
      <c r="BH98" s="236"/>
      <c r="BI98" s="236"/>
      <c r="BJ98" s="236"/>
      <c r="BK98" s="236"/>
      <c r="BL98" s="236"/>
      <c r="BM98" s="236"/>
      <c r="BN98" s="236"/>
      <c r="BO98" s="236"/>
      <c r="BP98" s="236"/>
    </row>
    <row r="99" spans="1:68" ht="12.75" customHeight="1" x14ac:dyDescent="0.15">
      <c r="A99" s="236"/>
      <c r="B99" s="236"/>
      <c r="C99" s="236"/>
      <c r="D99" s="236"/>
      <c r="E99" s="236"/>
      <c r="F99" s="237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  <c r="AO99" s="236"/>
      <c r="AP99" s="236"/>
      <c r="AQ99" s="236"/>
      <c r="AR99" s="236"/>
      <c r="AS99" s="236"/>
      <c r="AT99" s="236"/>
      <c r="AU99" s="236"/>
      <c r="AV99" s="236"/>
      <c r="AW99" s="236"/>
      <c r="AX99" s="236"/>
      <c r="AY99" s="236"/>
      <c r="AZ99" s="236"/>
      <c r="BA99" s="236"/>
      <c r="BB99" s="236"/>
      <c r="BC99" s="236"/>
      <c r="BD99" s="236"/>
      <c r="BE99" s="236"/>
      <c r="BF99" s="236"/>
      <c r="BG99" s="236"/>
      <c r="BH99" s="236"/>
      <c r="BI99" s="236"/>
      <c r="BJ99" s="236"/>
      <c r="BK99" s="236"/>
      <c r="BL99" s="236"/>
      <c r="BM99" s="236"/>
      <c r="BN99" s="236"/>
      <c r="BO99" s="236"/>
      <c r="BP99" s="236"/>
    </row>
    <row r="100" spans="1:68" ht="12.75" customHeight="1" x14ac:dyDescent="0.15">
      <c r="A100" s="236"/>
      <c r="B100" s="236"/>
      <c r="C100" s="236"/>
      <c r="D100" s="236"/>
      <c r="E100" s="236"/>
      <c r="F100" s="237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  <c r="AO100" s="236"/>
      <c r="AP100" s="236"/>
      <c r="AQ100" s="236"/>
      <c r="AR100" s="236"/>
      <c r="AS100" s="236"/>
      <c r="AT100" s="236"/>
      <c r="AU100" s="236"/>
      <c r="AV100" s="236"/>
      <c r="AW100" s="236"/>
      <c r="AX100" s="236"/>
      <c r="AY100" s="236"/>
      <c r="AZ100" s="236"/>
      <c r="BA100" s="236"/>
      <c r="BB100" s="236"/>
      <c r="BC100" s="236"/>
      <c r="BD100" s="236"/>
      <c r="BE100" s="236"/>
      <c r="BF100" s="236"/>
      <c r="BG100" s="236"/>
      <c r="BH100" s="236"/>
      <c r="BI100" s="236"/>
      <c r="BJ100" s="236"/>
      <c r="BK100" s="236"/>
      <c r="BL100" s="236"/>
      <c r="BM100" s="236"/>
      <c r="BN100" s="236"/>
      <c r="BO100" s="236"/>
      <c r="BP100" s="236"/>
    </row>
    <row r="101" spans="1:68" ht="12.75" customHeight="1" x14ac:dyDescent="0.15">
      <c r="A101" s="236"/>
      <c r="B101" s="236"/>
      <c r="C101" s="236"/>
      <c r="D101" s="236"/>
      <c r="E101" s="236"/>
      <c r="F101" s="237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  <c r="AO101" s="236"/>
      <c r="AP101" s="236"/>
      <c r="AQ101" s="236"/>
      <c r="AR101" s="236"/>
      <c r="AS101" s="236"/>
      <c r="AT101" s="236"/>
      <c r="AU101" s="236"/>
      <c r="AV101" s="236"/>
      <c r="AW101" s="236"/>
      <c r="AX101" s="236"/>
      <c r="AY101" s="236"/>
      <c r="AZ101" s="236"/>
      <c r="BA101" s="236"/>
      <c r="BB101" s="236"/>
      <c r="BC101" s="236"/>
      <c r="BD101" s="236"/>
      <c r="BE101" s="236"/>
      <c r="BF101" s="236"/>
      <c r="BG101" s="236"/>
      <c r="BH101" s="236"/>
      <c r="BI101" s="236"/>
      <c r="BJ101" s="236"/>
      <c r="BK101" s="236"/>
      <c r="BL101" s="236"/>
      <c r="BM101" s="236"/>
      <c r="BN101" s="236"/>
      <c r="BO101" s="236"/>
      <c r="BP101" s="236"/>
    </row>
    <row r="102" spans="1:68" ht="12.75" customHeight="1" x14ac:dyDescent="0.15">
      <c r="A102" s="236"/>
      <c r="B102" s="236"/>
      <c r="C102" s="236"/>
      <c r="D102" s="236"/>
      <c r="E102" s="236"/>
      <c r="F102" s="237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6"/>
      <c r="AX102" s="236"/>
      <c r="AY102" s="236"/>
      <c r="AZ102" s="236"/>
      <c r="BA102" s="236"/>
      <c r="BB102" s="236"/>
      <c r="BC102" s="236"/>
      <c r="BD102" s="236"/>
      <c r="BE102" s="236"/>
      <c r="BF102" s="236"/>
      <c r="BG102" s="236"/>
      <c r="BH102" s="236"/>
      <c r="BI102" s="236"/>
      <c r="BJ102" s="236"/>
      <c r="BK102" s="236"/>
      <c r="BL102" s="236"/>
      <c r="BM102" s="236"/>
      <c r="BN102" s="236"/>
      <c r="BO102" s="236"/>
      <c r="BP102" s="236"/>
    </row>
    <row r="103" spans="1:68" ht="12.75" customHeight="1" x14ac:dyDescent="0.15">
      <c r="A103" s="236"/>
      <c r="B103" s="236"/>
      <c r="C103" s="236"/>
      <c r="D103" s="236"/>
      <c r="E103" s="236"/>
      <c r="F103" s="237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6"/>
      <c r="AX103" s="236"/>
      <c r="AY103" s="236"/>
      <c r="AZ103" s="236"/>
      <c r="BA103" s="236"/>
      <c r="BB103" s="236"/>
      <c r="BC103" s="236"/>
      <c r="BD103" s="236"/>
      <c r="BE103" s="236"/>
      <c r="BF103" s="236"/>
      <c r="BG103" s="236"/>
      <c r="BH103" s="236"/>
      <c r="BI103" s="236"/>
      <c r="BJ103" s="236"/>
      <c r="BK103" s="236"/>
      <c r="BL103" s="236"/>
      <c r="BM103" s="236"/>
      <c r="BN103" s="236"/>
      <c r="BO103" s="236"/>
      <c r="BP103" s="236"/>
    </row>
    <row r="104" spans="1:68" ht="12.75" customHeight="1" x14ac:dyDescent="0.15">
      <c r="A104" s="236"/>
      <c r="B104" s="236"/>
      <c r="C104" s="236"/>
      <c r="D104" s="236"/>
      <c r="E104" s="236"/>
      <c r="F104" s="237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6"/>
      <c r="AX104" s="236"/>
      <c r="AY104" s="236"/>
      <c r="AZ104" s="236"/>
      <c r="BA104" s="236"/>
      <c r="BB104" s="236"/>
      <c r="BC104" s="236"/>
      <c r="BD104" s="236"/>
      <c r="BE104" s="236"/>
      <c r="BF104" s="236"/>
      <c r="BG104" s="236"/>
      <c r="BH104" s="236"/>
      <c r="BI104" s="236"/>
      <c r="BJ104" s="236"/>
      <c r="BK104" s="236"/>
      <c r="BL104" s="236"/>
      <c r="BM104" s="236"/>
      <c r="BN104" s="236"/>
      <c r="BO104" s="236"/>
      <c r="BP104" s="236"/>
    </row>
    <row r="105" spans="1:68" ht="12.75" customHeight="1" x14ac:dyDescent="0.15">
      <c r="A105" s="236"/>
      <c r="B105" s="236"/>
      <c r="C105" s="236"/>
      <c r="D105" s="236"/>
      <c r="E105" s="236"/>
      <c r="F105" s="237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236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36"/>
    </row>
    <row r="106" spans="1:68" ht="12.75" customHeight="1" x14ac:dyDescent="0.15">
      <c r="A106" s="236"/>
      <c r="B106" s="236"/>
      <c r="C106" s="236"/>
      <c r="D106" s="236"/>
      <c r="E106" s="236"/>
      <c r="F106" s="237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236"/>
      <c r="AX106" s="236"/>
      <c r="AY106" s="236"/>
      <c r="AZ106" s="236"/>
      <c r="BA106" s="236"/>
      <c r="BB106" s="236"/>
      <c r="BC106" s="236"/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</row>
    <row r="107" spans="1:68" ht="12.75" customHeight="1" x14ac:dyDescent="0.15">
      <c r="A107" s="236"/>
      <c r="B107" s="236"/>
      <c r="C107" s="236"/>
      <c r="D107" s="236"/>
      <c r="E107" s="236"/>
      <c r="F107" s="237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6"/>
      <c r="AX107" s="236"/>
      <c r="AY107" s="236"/>
      <c r="AZ107" s="236"/>
      <c r="BA107" s="236"/>
      <c r="BB107" s="236"/>
      <c r="BC107" s="236"/>
      <c r="BD107" s="236"/>
      <c r="BE107" s="236"/>
      <c r="BF107" s="236"/>
      <c r="BG107" s="236"/>
      <c r="BH107" s="236"/>
      <c r="BI107" s="236"/>
      <c r="BJ107" s="236"/>
      <c r="BK107" s="236"/>
      <c r="BL107" s="236"/>
      <c r="BM107" s="236"/>
      <c r="BN107" s="236"/>
      <c r="BO107" s="236"/>
      <c r="BP107" s="236"/>
    </row>
    <row r="108" spans="1:68" ht="12.75" customHeight="1" x14ac:dyDescent="0.15">
      <c r="A108" s="236"/>
      <c r="B108" s="236"/>
      <c r="C108" s="236"/>
      <c r="D108" s="236"/>
      <c r="E108" s="236"/>
      <c r="F108" s="23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6"/>
      <c r="AX108" s="236"/>
      <c r="AY108" s="236"/>
      <c r="AZ108" s="236"/>
      <c r="BA108" s="236"/>
      <c r="BB108" s="236"/>
      <c r="BC108" s="236"/>
      <c r="BD108" s="236"/>
      <c r="BE108" s="236"/>
      <c r="BF108" s="236"/>
      <c r="BG108" s="236"/>
      <c r="BH108" s="236"/>
      <c r="BI108" s="236"/>
      <c r="BJ108" s="236"/>
      <c r="BK108" s="236"/>
      <c r="BL108" s="236"/>
      <c r="BM108" s="236"/>
      <c r="BN108" s="236"/>
      <c r="BO108" s="236"/>
      <c r="BP108" s="236"/>
    </row>
    <row r="109" spans="1:68" ht="12.75" customHeight="1" x14ac:dyDescent="0.15">
      <c r="A109" s="236"/>
      <c r="B109" s="236"/>
      <c r="C109" s="236"/>
      <c r="D109" s="236"/>
      <c r="E109" s="236"/>
      <c r="F109" s="237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6"/>
      <c r="AX109" s="236"/>
      <c r="AY109" s="236"/>
      <c r="AZ109" s="236"/>
      <c r="BA109" s="236"/>
      <c r="BB109" s="236"/>
      <c r="BC109" s="236"/>
      <c r="BD109" s="236"/>
      <c r="BE109" s="236"/>
      <c r="BF109" s="236"/>
      <c r="BG109" s="236"/>
      <c r="BH109" s="236"/>
      <c r="BI109" s="236"/>
      <c r="BJ109" s="236"/>
      <c r="BK109" s="236"/>
      <c r="BL109" s="236"/>
      <c r="BM109" s="236"/>
      <c r="BN109" s="236"/>
      <c r="BO109" s="236"/>
      <c r="BP109" s="236"/>
    </row>
    <row r="110" spans="1:68" ht="12.75" customHeight="1" x14ac:dyDescent="0.15">
      <c r="A110" s="236"/>
      <c r="B110" s="236"/>
      <c r="C110" s="236"/>
      <c r="D110" s="236"/>
      <c r="E110" s="236"/>
      <c r="F110" s="237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6"/>
      <c r="AX110" s="236"/>
      <c r="AY110" s="236"/>
      <c r="AZ110" s="236"/>
      <c r="BA110" s="236"/>
      <c r="BB110" s="236"/>
      <c r="BC110" s="236"/>
      <c r="BD110" s="236"/>
      <c r="BE110" s="236"/>
      <c r="BF110" s="236"/>
      <c r="BG110" s="236"/>
      <c r="BH110" s="236"/>
      <c r="BI110" s="236"/>
      <c r="BJ110" s="236"/>
      <c r="BK110" s="236"/>
      <c r="BL110" s="236"/>
      <c r="BM110" s="236"/>
      <c r="BN110" s="236"/>
      <c r="BO110" s="236"/>
      <c r="BP110" s="236"/>
    </row>
    <row r="111" spans="1:68" ht="12.75" customHeight="1" x14ac:dyDescent="0.15">
      <c r="A111" s="236"/>
      <c r="B111" s="236"/>
      <c r="C111" s="236"/>
      <c r="D111" s="236"/>
      <c r="E111" s="236"/>
      <c r="F111" s="237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6"/>
      <c r="AX111" s="236"/>
      <c r="AY111" s="236"/>
      <c r="AZ111" s="236"/>
      <c r="BA111" s="236"/>
      <c r="BB111" s="236"/>
      <c r="BC111" s="236"/>
      <c r="BD111" s="236"/>
      <c r="BE111" s="236"/>
      <c r="BF111" s="236"/>
      <c r="BG111" s="236"/>
      <c r="BH111" s="236"/>
      <c r="BI111" s="236"/>
      <c r="BJ111" s="236"/>
      <c r="BK111" s="236"/>
      <c r="BL111" s="236"/>
      <c r="BM111" s="236"/>
      <c r="BN111" s="236"/>
      <c r="BO111" s="236"/>
      <c r="BP111" s="236"/>
    </row>
    <row r="112" spans="1:68" ht="12.75" customHeight="1" x14ac:dyDescent="0.15">
      <c r="A112" s="236"/>
      <c r="B112" s="236"/>
      <c r="C112" s="236"/>
      <c r="D112" s="236"/>
      <c r="E112" s="236"/>
      <c r="F112" s="237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6"/>
      <c r="AX112" s="236"/>
      <c r="AY112" s="236"/>
      <c r="AZ112" s="236"/>
      <c r="BA112" s="236"/>
      <c r="BB112" s="236"/>
      <c r="BC112" s="236"/>
      <c r="BD112" s="236"/>
      <c r="BE112" s="236"/>
      <c r="BF112" s="236"/>
      <c r="BG112" s="236"/>
      <c r="BH112" s="236"/>
      <c r="BI112" s="236"/>
      <c r="BJ112" s="236"/>
      <c r="BK112" s="236"/>
      <c r="BL112" s="236"/>
      <c r="BM112" s="236"/>
      <c r="BN112" s="236"/>
      <c r="BO112" s="236"/>
      <c r="BP112" s="236"/>
    </row>
    <row r="113" spans="1:68" ht="12.75" customHeight="1" x14ac:dyDescent="0.15">
      <c r="A113" s="236"/>
      <c r="B113" s="236"/>
      <c r="C113" s="236"/>
      <c r="D113" s="236"/>
      <c r="E113" s="236"/>
      <c r="F113" s="237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6"/>
      <c r="AX113" s="236"/>
      <c r="AY113" s="236"/>
      <c r="AZ113" s="236"/>
      <c r="BA113" s="236"/>
      <c r="BB113" s="236"/>
      <c r="BC113" s="236"/>
      <c r="BD113" s="236"/>
      <c r="BE113" s="236"/>
      <c r="BF113" s="236"/>
      <c r="BG113" s="236"/>
      <c r="BH113" s="236"/>
      <c r="BI113" s="236"/>
      <c r="BJ113" s="236"/>
      <c r="BK113" s="236"/>
      <c r="BL113" s="236"/>
      <c r="BM113" s="236"/>
      <c r="BN113" s="236"/>
      <c r="BO113" s="236"/>
      <c r="BP113" s="236"/>
    </row>
    <row r="114" spans="1:68" ht="12.75" customHeight="1" x14ac:dyDescent="0.15">
      <c r="A114" s="236"/>
      <c r="B114" s="236"/>
      <c r="C114" s="236"/>
      <c r="D114" s="236"/>
      <c r="E114" s="236"/>
      <c r="F114" s="237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6"/>
      <c r="BH114" s="236"/>
      <c r="BI114" s="236"/>
      <c r="BJ114" s="236"/>
      <c r="BK114" s="236"/>
      <c r="BL114" s="236"/>
      <c r="BM114" s="236"/>
      <c r="BN114" s="236"/>
      <c r="BO114" s="236"/>
      <c r="BP114" s="236"/>
    </row>
    <row r="115" spans="1:68" ht="12.75" customHeight="1" x14ac:dyDescent="0.15">
      <c r="A115" s="236"/>
      <c r="B115" s="236"/>
      <c r="C115" s="236"/>
      <c r="D115" s="236"/>
      <c r="E115" s="236"/>
      <c r="F115" s="237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6"/>
      <c r="AX115" s="236"/>
      <c r="AY115" s="236"/>
      <c r="AZ115" s="236"/>
      <c r="BA115" s="236"/>
      <c r="BB115" s="236"/>
      <c r="BC115" s="236"/>
      <c r="BD115" s="236"/>
      <c r="BE115" s="236"/>
      <c r="BF115" s="236"/>
      <c r="BG115" s="236"/>
      <c r="BH115" s="236"/>
      <c r="BI115" s="236"/>
      <c r="BJ115" s="236"/>
      <c r="BK115" s="236"/>
      <c r="BL115" s="236"/>
      <c r="BM115" s="236"/>
      <c r="BN115" s="236"/>
      <c r="BO115" s="236"/>
      <c r="BP115" s="236"/>
    </row>
    <row r="116" spans="1:68" ht="12.75" customHeight="1" x14ac:dyDescent="0.15">
      <c r="A116" s="236"/>
      <c r="B116" s="236"/>
      <c r="C116" s="236"/>
      <c r="D116" s="236"/>
      <c r="E116" s="236"/>
      <c r="F116" s="237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6"/>
      <c r="AX116" s="236"/>
      <c r="AY116" s="236"/>
      <c r="AZ116" s="236"/>
      <c r="BA116" s="236"/>
      <c r="BB116" s="236"/>
      <c r="BC116" s="236"/>
      <c r="BD116" s="236"/>
      <c r="BE116" s="236"/>
      <c r="BF116" s="236"/>
      <c r="BG116" s="236"/>
      <c r="BH116" s="236"/>
      <c r="BI116" s="236"/>
      <c r="BJ116" s="236"/>
      <c r="BK116" s="236"/>
      <c r="BL116" s="236"/>
      <c r="BM116" s="236"/>
      <c r="BN116" s="236"/>
      <c r="BO116" s="236"/>
      <c r="BP116" s="236"/>
    </row>
    <row r="117" spans="1:68" ht="12.75" customHeight="1" x14ac:dyDescent="0.15">
      <c r="A117" s="236"/>
      <c r="B117" s="236"/>
      <c r="C117" s="236"/>
      <c r="D117" s="236"/>
      <c r="E117" s="236"/>
      <c r="F117" s="237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6"/>
      <c r="AX117" s="236"/>
      <c r="AY117" s="236"/>
      <c r="AZ117" s="236"/>
      <c r="BA117" s="236"/>
      <c r="BB117" s="236"/>
      <c r="BC117" s="236"/>
      <c r="BD117" s="236"/>
      <c r="BE117" s="236"/>
      <c r="BF117" s="236"/>
      <c r="BG117" s="236"/>
      <c r="BH117" s="236"/>
      <c r="BI117" s="236"/>
      <c r="BJ117" s="236"/>
      <c r="BK117" s="236"/>
      <c r="BL117" s="236"/>
      <c r="BM117" s="236"/>
      <c r="BN117" s="236"/>
      <c r="BO117" s="236"/>
      <c r="BP117" s="236"/>
    </row>
    <row r="118" spans="1:68" ht="12.75" customHeight="1" x14ac:dyDescent="0.15">
      <c r="A118" s="236"/>
      <c r="B118" s="236"/>
      <c r="C118" s="236"/>
      <c r="D118" s="236"/>
      <c r="E118" s="236"/>
      <c r="F118" s="237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36"/>
      <c r="AY118" s="236"/>
      <c r="AZ118" s="236"/>
      <c r="BA118" s="236"/>
      <c r="BB118" s="236"/>
      <c r="BC118" s="236"/>
      <c r="BD118" s="236"/>
      <c r="BE118" s="236"/>
      <c r="BF118" s="236"/>
      <c r="BG118" s="236"/>
      <c r="BH118" s="236"/>
      <c r="BI118" s="236"/>
      <c r="BJ118" s="236"/>
      <c r="BK118" s="236"/>
      <c r="BL118" s="236"/>
      <c r="BM118" s="236"/>
      <c r="BN118" s="236"/>
      <c r="BO118" s="236"/>
      <c r="BP118" s="236"/>
    </row>
    <row r="119" spans="1:68" ht="12.75" customHeight="1" x14ac:dyDescent="0.15">
      <c r="A119" s="236"/>
      <c r="B119" s="236"/>
      <c r="C119" s="236"/>
      <c r="D119" s="236"/>
      <c r="E119" s="236"/>
      <c r="F119" s="237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6"/>
      <c r="AX119" s="236"/>
      <c r="AY119" s="236"/>
      <c r="AZ119" s="236"/>
      <c r="BA119" s="236"/>
      <c r="BB119" s="236"/>
      <c r="BC119" s="236"/>
      <c r="BD119" s="236"/>
      <c r="BE119" s="236"/>
      <c r="BF119" s="236"/>
      <c r="BG119" s="236"/>
      <c r="BH119" s="236"/>
      <c r="BI119" s="236"/>
      <c r="BJ119" s="236"/>
      <c r="BK119" s="236"/>
      <c r="BL119" s="236"/>
      <c r="BM119" s="236"/>
      <c r="BN119" s="236"/>
      <c r="BO119" s="236"/>
      <c r="BP119" s="236"/>
    </row>
    <row r="120" spans="1:68" ht="12.75" customHeight="1" x14ac:dyDescent="0.15">
      <c r="A120" s="236"/>
      <c r="B120" s="236"/>
      <c r="C120" s="236"/>
      <c r="D120" s="236"/>
      <c r="E120" s="236"/>
      <c r="F120" s="237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6"/>
      <c r="AX120" s="236"/>
      <c r="AY120" s="236"/>
      <c r="AZ120" s="236"/>
      <c r="BA120" s="236"/>
      <c r="BB120" s="236"/>
      <c r="BC120" s="236"/>
      <c r="BD120" s="236"/>
      <c r="BE120" s="236"/>
      <c r="BF120" s="236"/>
      <c r="BG120" s="236"/>
      <c r="BH120" s="236"/>
      <c r="BI120" s="236"/>
      <c r="BJ120" s="236"/>
      <c r="BK120" s="236"/>
      <c r="BL120" s="236"/>
      <c r="BM120" s="236"/>
      <c r="BN120" s="236"/>
      <c r="BO120" s="236"/>
      <c r="BP120" s="236"/>
    </row>
    <row r="121" spans="1:68" ht="12.75" customHeight="1" x14ac:dyDescent="0.15">
      <c r="A121" s="236"/>
      <c r="B121" s="236"/>
      <c r="C121" s="236"/>
      <c r="D121" s="236"/>
      <c r="E121" s="236"/>
      <c r="F121" s="237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6"/>
      <c r="AX121" s="236"/>
      <c r="AY121" s="236"/>
      <c r="AZ121" s="236"/>
      <c r="BA121" s="236"/>
      <c r="BB121" s="236"/>
      <c r="BC121" s="236"/>
      <c r="BD121" s="236"/>
      <c r="BE121" s="236"/>
      <c r="BF121" s="236"/>
      <c r="BG121" s="236"/>
      <c r="BH121" s="236"/>
      <c r="BI121" s="236"/>
      <c r="BJ121" s="236"/>
      <c r="BK121" s="236"/>
      <c r="BL121" s="236"/>
      <c r="BM121" s="236"/>
      <c r="BN121" s="236"/>
      <c r="BO121" s="236"/>
      <c r="BP121" s="236"/>
    </row>
    <row r="122" spans="1:68" ht="12.75" customHeight="1" x14ac:dyDescent="0.15">
      <c r="A122" s="236"/>
      <c r="B122" s="236"/>
      <c r="C122" s="236"/>
      <c r="D122" s="236"/>
      <c r="E122" s="236"/>
      <c r="F122" s="237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  <c r="AO122" s="236"/>
      <c r="AP122" s="236"/>
      <c r="AQ122" s="236"/>
      <c r="AR122" s="236"/>
      <c r="AS122" s="236"/>
      <c r="AT122" s="236"/>
      <c r="AU122" s="236"/>
      <c r="AV122" s="236"/>
      <c r="AW122" s="236"/>
      <c r="AX122" s="236"/>
      <c r="AY122" s="236"/>
      <c r="AZ122" s="236"/>
      <c r="BA122" s="236"/>
      <c r="BB122" s="236"/>
      <c r="BC122" s="236"/>
      <c r="BD122" s="236"/>
      <c r="BE122" s="236"/>
      <c r="BF122" s="236"/>
      <c r="BG122" s="236"/>
      <c r="BH122" s="236"/>
      <c r="BI122" s="236"/>
      <c r="BJ122" s="236"/>
      <c r="BK122" s="236"/>
      <c r="BL122" s="236"/>
      <c r="BM122" s="236"/>
      <c r="BN122" s="236"/>
      <c r="BO122" s="236"/>
      <c r="BP122" s="236"/>
    </row>
    <row r="123" spans="1:68" ht="12.75" customHeight="1" x14ac:dyDescent="0.15">
      <c r="A123" s="236"/>
      <c r="B123" s="236"/>
      <c r="C123" s="236"/>
      <c r="D123" s="236"/>
      <c r="E123" s="236"/>
      <c r="F123" s="237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  <c r="BD123" s="236"/>
      <c r="BE123" s="236"/>
      <c r="BF123" s="236"/>
      <c r="BG123" s="236"/>
      <c r="BH123" s="236"/>
      <c r="BI123" s="236"/>
      <c r="BJ123" s="236"/>
      <c r="BK123" s="236"/>
      <c r="BL123" s="236"/>
      <c r="BM123" s="236"/>
      <c r="BN123" s="236"/>
      <c r="BO123" s="236"/>
      <c r="BP123" s="236"/>
    </row>
    <row r="124" spans="1:68" ht="12.75" customHeight="1" x14ac:dyDescent="0.15">
      <c r="A124" s="236"/>
      <c r="B124" s="236"/>
      <c r="C124" s="236"/>
      <c r="D124" s="236"/>
      <c r="E124" s="236"/>
      <c r="F124" s="237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  <c r="BD124" s="236"/>
      <c r="BE124" s="236"/>
      <c r="BF124" s="236"/>
      <c r="BG124" s="236"/>
      <c r="BH124" s="236"/>
      <c r="BI124" s="236"/>
      <c r="BJ124" s="236"/>
      <c r="BK124" s="236"/>
      <c r="BL124" s="236"/>
      <c r="BM124" s="236"/>
      <c r="BN124" s="236"/>
      <c r="BO124" s="236"/>
      <c r="BP124" s="236"/>
    </row>
    <row r="125" spans="1:68" ht="12.75" customHeight="1" x14ac:dyDescent="0.15">
      <c r="A125" s="236"/>
      <c r="B125" s="236"/>
      <c r="C125" s="236"/>
      <c r="D125" s="236"/>
      <c r="E125" s="236"/>
      <c r="F125" s="237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6"/>
      <c r="BH125" s="236"/>
      <c r="BI125" s="236"/>
      <c r="BJ125" s="236"/>
      <c r="BK125" s="236"/>
      <c r="BL125" s="236"/>
      <c r="BM125" s="236"/>
      <c r="BN125" s="236"/>
      <c r="BO125" s="236"/>
      <c r="BP125" s="236"/>
    </row>
    <row r="126" spans="1:68" ht="12.75" customHeight="1" x14ac:dyDescent="0.15">
      <c r="A126" s="236"/>
      <c r="B126" s="236"/>
      <c r="C126" s="236"/>
      <c r="D126" s="236"/>
      <c r="E126" s="236"/>
      <c r="F126" s="237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</row>
    <row r="127" spans="1:68" ht="12.75" customHeight="1" x14ac:dyDescent="0.15">
      <c r="A127" s="236"/>
      <c r="B127" s="236"/>
      <c r="C127" s="236"/>
      <c r="D127" s="236"/>
      <c r="E127" s="236"/>
      <c r="F127" s="237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</row>
    <row r="128" spans="1:68" ht="12.75" customHeight="1" x14ac:dyDescent="0.15">
      <c r="A128" s="236"/>
      <c r="B128" s="236"/>
      <c r="C128" s="236"/>
      <c r="D128" s="236"/>
      <c r="E128" s="236"/>
      <c r="F128" s="237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BG128" s="236"/>
      <c r="BH128" s="236"/>
      <c r="BI128" s="236"/>
      <c r="BJ128" s="236"/>
      <c r="BK128" s="236"/>
      <c r="BL128" s="236"/>
      <c r="BM128" s="236"/>
      <c r="BN128" s="236"/>
      <c r="BO128" s="236"/>
      <c r="BP128" s="236"/>
    </row>
    <row r="129" spans="1:68" ht="12.75" customHeight="1" x14ac:dyDescent="0.15">
      <c r="A129" s="236"/>
      <c r="B129" s="236"/>
      <c r="C129" s="236"/>
      <c r="D129" s="236"/>
      <c r="E129" s="236"/>
      <c r="F129" s="237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BG129" s="236"/>
      <c r="BH129" s="236"/>
      <c r="BI129" s="236"/>
      <c r="BJ129" s="236"/>
      <c r="BK129" s="236"/>
      <c r="BL129" s="236"/>
      <c r="BM129" s="236"/>
      <c r="BN129" s="236"/>
      <c r="BO129" s="236"/>
      <c r="BP129" s="236"/>
    </row>
    <row r="130" spans="1:68" ht="12.75" customHeight="1" x14ac:dyDescent="0.15">
      <c r="A130" s="236"/>
      <c r="B130" s="236"/>
      <c r="C130" s="236"/>
      <c r="D130" s="236"/>
      <c r="E130" s="236"/>
      <c r="F130" s="237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  <c r="BD130" s="236"/>
      <c r="BE130" s="236"/>
      <c r="BF130" s="236"/>
      <c r="BG130" s="236"/>
      <c r="BH130" s="236"/>
      <c r="BI130" s="236"/>
      <c r="BJ130" s="236"/>
      <c r="BK130" s="236"/>
      <c r="BL130" s="236"/>
      <c r="BM130" s="236"/>
      <c r="BN130" s="236"/>
      <c r="BO130" s="236"/>
      <c r="BP130" s="236"/>
    </row>
    <row r="131" spans="1:68" ht="12.75" customHeight="1" x14ac:dyDescent="0.15">
      <c r="A131" s="236"/>
      <c r="B131" s="236"/>
      <c r="C131" s="236"/>
      <c r="D131" s="236"/>
      <c r="E131" s="236"/>
      <c r="F131" s="237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  <c r="BD131" s="236"/>
      <c r="BE131" s="236"/>
      <c r="BF131" s="236"/>
      <c r="BG131" s="236"/>
      <c r="BH131" s="236"/>
      <c r="BI131" s="236"/>
      <c r="BJ131" s="236"/>
      <c r="BK131" s="236"/>
      <c r="BL131" s="236"/>
      <c r="BM131" s="236"/>
      <c r="BN131" s="236"/>
      <c r="BO131" s="236"/>
      <c r="BP131" s="236"/>
    </row>
    <row r="132" spans="1:68" ht="12.75" customHeight="1" x14ac:dyDescent="0.15">
      <c r="A132" s="236"/>
      <c r="B132" s="236"/>
      <c r="C132" s="236"/>
      <c r="D132" s="236"/>
      <c r="E132" s="236"/>
      <c r="F132" s="237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236"/>
      <c r="AX132" s="236"/>
      <c r="AY132" s="236"/>
      <c r="AZ132" s="236"/>
      <c r="BA132" s="236"/>
      <c r="BB132" s="236"/>
      <c r="BC132" s="236"/>
      <c r="BD132" s="236"/>
      <c r="BE132" s="236"/>
      <c r="BF132" s="236"/>
      <c r="BG132" s="236"/>
      <c r="BH132" s="236"/>
      <c r="BI132" s="236"/>
      <c r="BJ132" s="236"/>
      <c r="BK132" s="236"/>
      <c r="BL132" s="236"/>
      <c r="BM132" s="236"/>
      <c r="BN132" s="236"/>
      <c r="BO132" s="236"/>
      <c r="BP132" s="236"/>
    </row>
    <row r="133" spans="1:68" ht="12.75" customHeight="1" x14ac:dyDescent="0.15">
      <c r="A133" s="236"/>
      <c r="B133" s="236"/>
      <c r="C133" s="236"/>
      <c r="D133" s="236"/>
      <c r="E133" s="236"/>
      <c r="F133" s="237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  <c r="BD133" s="236"/>
      <c r="BE133" s="236"/>
      <c r="BF133" s="236"/>
      <c r="BG133" s="236"/>
      <c r="BH133" s="236"/>
      <c r="BI133" s="236"/>
      <c r="BJ133" s="236"/>
      <c r="BK133" s="236"/>
      <c r="BL133" s="236"/>
      <c r="BM133" s="236"/>
      <c r="BN133" s="236"/>
      <c r="BO133" s="236"/>
      <c r="BP133" s="236"/>
    </row>
    <row r="134" spans="1:68" ht="12.75" customHeight="1" x14ac:dyDescent="0.15">
      <c r="A134" s="236"/>
      <c r="B134" s="236"/>
      <c r="C134" s="236"/>
      <c r="D134" s="236"/>
      <c r="E134" s="236"/>
      <c r="F134" s="237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  <c r="BD134" s="236"/>
      <c r="BE134" s="236"/>
      <c r="BF134" s="236"/>
      <c r="BG134" s="236"/>
      <c r="BH134" s="236"/>
      <c r="BI134" s="236"/>
      <c r="BJ134" s="236"/>
      <c r="BK134" s="236"/>
      <c r="BL134" s="236"/>
      <c r="BM134" s="236"/>
      <c r="BN134" s="236"/>
      <c r="BO134" s="236"/>
      <c r="BP134" s="236"/>
    </row>
    <row r="135" spans="1:68" ht="12.75" customHeight="1" x14ac:dyDescent="0.15">
      <c r="A135" s="236"/>
      <c r="B135" s="236"/>
      <c r="C135" s="236"/>
      <c r="D135" s="236"/>
      <c r="E135" s="236"/>
      <c r="F135" s="237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236"/>
      <c r="AX135" s="236"/>
      <c r="AY135" s="236"/>
      <c r="AZ135" s="236"/>
      <c r="BA135" s="236"/>
      <c r="BB135" s="236"/>
      <c r="BC135" s="236"/>
      <c r="BD135" s="236"/>
      <c r="BE135" s="236"/>
      <c r="BF135" s="236"/>
      <c r="BG135" s="236"/>
      <c r="BH135" s="236"/>
      <c r="BI135" s="236"/>
      <c r="BJ135" s="236"/>
      <c r="BK135" s="236"/>
      <c r="BL135" s="236"/>
      <c r="BM135" s="236"/>
      <c r="BN135" s="236"/>
      <c r="BO135" s="236"/>
      <c r="BP135" s="236"/>
    </row>
    <row r="136" spans="1:68" ht="12.75" customHeight="1" x14ac:dyDescent="0.15">
      <c r="A136" s="236"/>
      <c r="B136" s="236"/>
      <c r="C136" s="236"/>
      <c r="D136" s="236"/>
      <c r="E136" s="236"/>
      <c r="F136" s="237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236"/>
      <c r="AX136" s="236"/>
      <c r="AY136" s="236"/>
      <c r="AZ136" s="236"/>
      <c r="BA136" s="236"/>
      <c r="BB136" s="236"/>
      <c r="BC136" s="236"/>
      <c r="BD136" s="236"/>
      <c r="BE136" s="236"/>
      <c r="BF136" s="236"/>
      <c r="BG136" s="236"/>
      <c r="BH136" s="236"/>
      <c r="BI136" s="236"/>
      <c r="BJ136" s="236"/>
      <c r="BK136" s="236"/>
      <c r="BL136" s="236"/>
      <c r="BM136" s="236"/>
      <c r="BN136" s="236"/>
      <c r="BO136" s="236"/>
      <c r="BP136" s="236"/>
    </row>
    <row r="137" spans="1:68" ht="12.75" customHeight="1" x14ac:dyDescent="0.15">
      <c r="A137" s="236"/>
      <c r="B137" s="236"/>
      <c r="C137" s="236"/>
      <c r="D137" s="236"/>
      <c r="E137" s="236"/>
      <c r="F137" s="237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236"/>
      <c r="AX137" s="236"/>
      <c r="AY137" s="236"/>
      <c r="AZ137" s="236"/>
      <c r="BA137" s="236"/>
      <c r="BB137" s="236"/>
      <c r="BC137" s="236"/>
      <c r="BD137" s="236"/>
      <c r="BE137" s="236"/>
      <c r="BF137" s="236"/>
      <c r="BG137" s="236"/>
      <c r="BH137" s="236"/>
      <c r="BI137" s="236"/>
      <c r="BJ137" s="236"/>
      <c r="BK137" s="236"/>
      <c r="BL137" s="236"/>
      <c r="BM137" s="236"/>
      <c r="BN137" s="236"/>
      <c r="BO137" s="236"/>
      <c r="BP137" s="236"/>
    </row>
    <row r="138" spans="1:68" ht="12.75" customHeight="1" x14ac:dyDescent="0.15">
      <c r="A138" s="236"/>
      <c r="B138" s="236"/>
      <c r="C138" s="236"/>
      <c r="D138" s="236"/>
      <c r="E138" s="236"/>
      <c r="F138" s="237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236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236"/>
      <c r="AX138" s="236"/>
      <c r="AY138" s="236"/>
      <c r="AZ138" s="236"/>
      <c r="BA138" s="236"/>
      <c r="BB138" s="236"/>
      <c r="BC138" s="236"/>
      <c r="BD138" s="236"/>
      <c r="BE138" s="236"/>
      <c r="BF138" s="236"/>
      <c r="BG138" s="236"/>
      <c r="BH138" s="236"/>
      <c r="BI138" s="236"/>
      <c r="BJ138" s="236"/>
      <c r="BK138" s="236"/>
      <c r="BL138" s="236"/>
      <c r="BM138" s="236"/>
      <c r="BN138" s="236"/>
      <c r="BO138" s="236"/>
      <c r="BP138" s="236"/>
    </row>
    <row r="139" spans="1:68" ht="12.75" customHeight="1" x14ac:dyDescent="0.15">
      <c r="A139" s="236"/>
      <c r="B139" s="236"/>
      <c r="C139" s="236"/>
      <c r="D139" s="236"/>
      <c r="E139" s="236"/>
      <c r="F139" s="237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236"/>
      <c r="AX139" s="236"/>
      <c r="AY139" s="236"/>
      <c r="AZ139" s="236"/>
      <c r="BA139" s="236"/>
      <c r="BB139" s="236"/>
      <c r="BC139" s="236"/>
      <c r="BD139" s="236"/>
      <c r="BE139" s="236"/>
      <c r="BF139" s="236"/>
      <c r="BG139" s="236"/>
      <c r="BH139" s="236"/>
      <c r="BI139" s="236"/>
      <c r="BJ139" s="236"/>
      <c r="BK139" s="236"/>
      <c r="BL139" s="236"/>
      <c r="BM139" s="236"/>
      <c r="BN139" s="236"/>
      <c r="BO139" s="236"/>
      <c r="BP139" s="236"/>
    </row>
    <row r="140" spans="1:68" ht="12.75" customHeight="1" x14ac:dyDescent="0.15">
      <c r="A140" s="236"/>
      <c r="B140" s="236"/>
      <c r="C140" s="236"/>
      <c r="D140" s="236"/>
      <c r="E140" s="236"/>
      <c r="F140" s="237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36"/>
      <c r="AY140" s="236"/>
      <c r="AZ140" s="236"/>
      <c r="BA140" s="236"/>
      <c r="BB140" s="236"/>
      <c r="BC140" s="236"/>
      <c r="BD140" s="236"/>
      <c r="BE140" s="236"/>
      <c r="BF140" s="236"/>
      <c r="BG140" s="236"/>
      <c r="BH140" s="236"/>
      <c r="BI140" s="236"/>
      <c r="BJ140" s="236"/>
      <c r="BK140" s="236"/>
      <c r="BL140" s="236"/>
      <c r="BM140" s="236"/>
      <c r="BN140" s="236"/>
      <c r="BO140" s="236"/>
      <c r="BP140" s="236"/>
    </row>
    <row r="141" spans="1:68" ht="12.75" customHeight="1" x14ac:dyDescent="0.15">
      <c r="A141" s="236"/>
      <c r="B141" s="236"/>
      <c r="C141" s="236"/>
      <c r="D141" s="236"/>
      <c r="E141" s="236"/>
      <c r="F141" s="237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236"/>
      <c r="AX141" s="236"/>
      <c r="AY141" s="236"/>
      <c r="AZ141" s="236"/>
      <c r="BA141" s="236"/>
      <c r="BB141" s="236"/>
      <c r="BC141" s="236"/>
      <c r="BD141" s="236"/>
      <c r="BE141" s="236"/>
      <c r="BF141" s="236"/>
      <c r="BG141" s="236"/>
      <c r="BH141" s="236"/>
      <c r="BI141" s="236"/>
      <c r="BJ141" s="236"/>
      <c r="BK141" s="236"/>
      <c r="BL141" s="236"/>
      <c r="BM141" s="236"/>
      <c r="BN141" s="236"/>
      <c r="BO141" s="236"/>
      <c r="BP141" s="236"/>
    </row>
    <row r="142" spans="1:68" ht="12.75" customHeight="1" x14ac:dyDescent="0.15">
      <c r="A142" s="236"/>
      <c r="B142" s="236"/>
      <c r="C142" s="236"/>
      <c r="D142" s="236"/>
      <c r="E142" s="236"/>
      <c r="F142" s="237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236"/>
      <c r="AX142" s="236"/>
      <c r="AY142" s="236"/>
      <c r="AZ142" s="236"/>
      <c r="BA142" s="236"/>
      <c r="BB142" s="236"/>
      <c r="BC142" s="236"/>
      <c r="BD142" s="236"/>
      <c r="BE142" s="236"/>
      <c r="BF142" s="236"/>
      <c r="BG142" s="236"/>
      <c r="BH142" s="236"/>
      <c r="BI142" s="236"/>
      <c r="BJ142" s="236"/>
      <c r="BK142" s="236"/>
      <c r="BL142" s="236"/>
      <c r="BM142" s="236"/>
      <c r="BN142" s="236"/>
      <c r="BO142" s="236"/>
      <c r="BP142" s="236"/>
    </row>
    <row r="143" spans="1:68" ht="12.75" customHeight="1" x14ac:dyDescent="0.15">
      <c r="A143" s="236"/>
      <c r="B143" s="236"/>
      <c r="C143" s="236"/>
      <c r="D143" s="236"/>
      <c r="E143" s="236"/>
      <c r="F143" s="237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36"/>
      <c r="AL143" s="236"/>
      <c r="AM143" s="236"/>
      <c r="AN143" s="236"/>
      <c r="AO143" s="236"/>
      <c r="AP143" s="236"/>
      <c r="AQ143" s="236"/>
      <c r="AR143" s="236"/>
      <c r="AS143" s="236"/>
      <c r="AT143" s="236"/>
      <c r="AU143" s="236"/>
      <c r="AV143" s="236"/>
      <c r="AW143" s="236"/>
      <c r="AX143" s="236"/>
      <c r="AY143" s="236"/>
      <c r="AZ143" s="236"/>
      <c r="BA143" s="236"/>
      <c r="BB143" s="236"/>
      <c r="BC143" s="236"/>
      <c r="BD143" s="236"/>
      <c r="BE143" s="236"/>
      <c r="BF143" s="236"/>
      <c r="BG143" s="236"/>
      <c r="BH143" s="236"/>
      <c r="BI143" s="236"/>
      <c r="BJ143" s="236"/>
      <c r="BK143" s="236"/>
      <c r="BL143" s="236"/>
      <c r="BM143" s="236"/>
      <c r="BN143" s="236"/>
      <c r="BO143" s="236"/>
      <c r="BP143" s="236"/>
    </row>
    <row r="144" spans="1:68" ht="12.75" customHeight="1" x14ac:dyDescent="0.15">
      <c r="A144" s="236"/>
      <c r="B144" s="236"/>
      <c r="C144" s="236"/>
      <c r="D144" s="236"/>
      <c r="E144" s="236"/>
      <c r="F144" s="237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  <c r="AJ144" s="236"/>
      <c r="AK144" s="236"/>
      <c r="AL144" s="236"/>
      <c r="AM144" s="236"/>
      <c r="AN144" s="236"/>
      <c r="AO144" s="236"/>
      <c r="AP144" s="236"/>
      <c r="AQ144" s="236"/>
      <c r="AR144" s="236"/>
      <c r="AS144" s="236"/>
      <c r="AT144" s="236"/>
      <c r="AU144" s="236"/>
      <c r="AV144" s="236"/>
      <c r="AW144" s="236"/>
      <c r="AX144" s="236"/>
      <c r="AY144" s="236"/>
      <c r="AZ144" s="236"/>
      <c r="BA144" s="236"/>
      <c r="BB144" s="236"/>
      <c r="BC144" s="236"/>
      <c r="BD144" s="236"/>
      <c r="BE144" s="236"/>
      <c r="BF144" s="236"/>
      <c r="BG144" s="236"/>
      <c r="BH144" s="236"/>
      <c r="BI144" s="236"/>
      <c r="BJ144" s="236"/>
      <c r="BK144" s="236"/>
      <c r="BL144" s="236"/>
      <c r="BM144" s="236"/>
      <c r="BN144" s="236"/>
      <c r="BO144" s="236"/>
      <c r="BP144" s="236"/>
    </row>
    <row r="145" spans="1:68" ht="12.75" customHeight="1" x14ac:dyDescent="0.15">
      <c r="A145" s="236"/>
      <c r="B145" s="236"/>
      <c r="C145" s="236"/>
      <c r="D145" s="236"/>
      <c r="E145" s="236"/>
      <c r="F145" s="237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36"/>
      <c r="AV145" s="236"/>
      <c r="AW145" s="236"/>
      <c r="AX145" s="236"/>
      <c r="AY145" s="236"/>
      <c r="AZ145" s="236"/>
      <c r="BA145" s="236"/>
      <c r="BB145" s="236"/>
      <c r="BC145" s="236"/>
      <c r="BD145" s="236"/>
      <c r="BE145" s="236"/>
      <c r="BF145" s="236"/>
      <c r="BG145" s="236"/>
      <c r="BH145" s="236"/>
      <c r="BI145" s="236"/>
      <c r="BJ145" s="236"/>
      <c r="BK145" s="236"/>
      <c r="BL145" s="236"/>
      <c r="BM145" s="236"/>
      <c r="BN145" s="236"/>
      <c r="BO145" s="236"/>
      <c r="BP145" s="236"/>
    </row>
    <row r="146" spans="1:68" ht="12.75" customHeight="1" x14ac:dyDescent="0.15">
      <c r="A146" s="236"/>
      <c r="B146" s="236"/>
      <c r="C146" s="236"/>
      <c r="D146" s="236"/>
      <c r="E146" s="236"/>
      <c r="F146" s="237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236"/>
      <c r="AQ146" s="236"/>
      <c r="AR146" s="236"/>
      <c r="AS146" s="236"/>
      <c r="AT146" s="236"/>
      <c r="AU146" s="236"/>
      <c r="AV146" s="236"/>
      <c r="AW146" s="236"/>
      <c r="AX146" s="236"/>
      <c r="AY146" s="236"/>
      <c r="AZ146" s="236"/>
      <c r="BA146" s="236"/>
      <c r="BB146" s="236"/>
      <c r="BC146" s="236"/>
      <c r="BD146" s="236"/>
      <c r="BE146" s="236"/>
      <c r="BF146" s="236"/>
      <c r="BG146" s="236"/>
      <c r="BH146" s="236"/>
      <c r="BI146" s="236"/>
      <c r="BJ146" s="236"/>
      <c r="BK146" s="236"/>
      <c r="BL146" s="236"/>
      <c r="BM146" s="236"/>
      <c r="BN146" s="236"/>
      <c r="BO146" s="236"/>
      <c r="BP146" s="236"/>
    </row>
    <row r="147" spans="1:68" ht="12.75" customHeight="1" x14ac:dyDescent="0.15">
      <c r="A147" s="236"/>
      <c r="B147" s="236"/>
      <c r="C147" s="236"/>
      <c r="D147" s="236"/>
      <c r="E147" s="236"/>
      <c r="F147" s="237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  <c r="AJ147" s="236"/>
      <c r="AK147" s="236"/>
      <c r="AL147" s="236"/>
      <c r="AM147" s="236"/>
      <c r="AN147" s="236"/>
      <c r="AO147" s="236"/>
      <c r="AP147" s="236"/>
      <c r="AQ147" s="236"/>
      <c r="AR147" s="236"/>
      <c r="AS147" s="236"/>
      <c r="AT147" s="236"/>
      <c r="AU147" s="236"/>
      <c r="AV147" s="236"/>
      <c r="AW147" s="236"/>
      <c r="AX147" s="236"/>
      <c r="AY147" s="236"/>
      <c r="AZ147" s="236"/>
      <c r="BA147" s="236"/>
      <c r="BB147" s="236"/>
      <c r="BC147" s="236"/>
      <c r="BD147" s="236"/>
      <c r="BE147" s="236"/>
      <c r="BF147" s="236"/>
      <c r="BG147" s="236"/>
      <c r="BH147" s="236"/>
      <c r="BI147" s="236"/>
      <c r="BJ147" s="236"/>
      <c r="BK147" s="236"/>
      <c r="BL147" s="236"/>
      <c r="BM147" s="236"/>
      <c r="BN147" s="236"/>
      <c r="BO147" s="236"/>
      <c r="BP147" s="236"/>
    </row>
    <row r="148" spans="1:68" ht="12.75" customHeight="1" x14ac:dyDescent="0.15">
      <c r="A148" s="236"/>
      <c r="B148" s="236"/>
      <c r="C148" s="236"/>
      <c r="D148" s="236"/>
      <c r="E148" s="236"/>
      <c r="F148" s="237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  <c r="AK148" s="236"/>
      <c r="AL148" s="236"/>
      <c r="AM148" s="236"/>
      <c r="AN148" s="236"/>
      <c r="AO148" s="236"/>
      <c r="AP148" s="236"/>
      <c r="AQ148" s="236"/>
      <c r="AR148" s="236"/>
      <c r="AS148" s="236"/>
      <c r="AT148" s="236"/>
      <c r="AU148" s="236"/>
      <c r="AV148" s="236"/>
      <c r="AW148" s="236"/>
      <c r="AX148" s="236"/>
      <c r="AY148" s="236"/>
      <c r="AZ148" s="236"/>
      <c r="BA148" s="236"/>
      <c r="BB148" s="236"/>
      <c r="BC148" s="236"/>
      <c r="BD148" s="236"/>
      <c r="BE148" s="236"/>
      <c r="BF148" s="236"/>
      <c r="BG148" s="236"/>
      <c r="BH148" s="236"/>
      <c r="BI148" s="236"/>
      <c r="BJ148" s="236"/>
      <c r="BK148" s="236"/>
      <c r="BL148" s="236"/>
      <c r="BM148" s="236"/>
      <c r="BN148" s="236"/>
      <c r="BO148" s="236"/>
      <c r="BP148" s="236"/>
    </row>
    <row r="149" spans="1:68" ht="12.75" customHeight="1" x14ac:dyDescent="0.15">
      <c r="A149" s="236"/>
      <c r="B149" s="236"/>
      <c r="C149" s="236"/>
      <c r="D149" s="236"/>
      <c r="E149" s="236"/>
      <c r="F149" s="237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  <c r="AK149" s="236"/>
      <c r="AL149" s="236"/>
      <c r="AM149" s="236"/>
      <c r="AN149" s="236"/>
      <c r="AO149" s="236"/>
      <c r="AP149" s="236"/>
      <c r="AQ149" s="236"/>
      <c r="AR149" s="236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  <c r="BD149" s="236"/>
      <c r="BE149" s="236"/>
      <c r="BF149" s="236"/>
      <c r="BG149" s="236"/>
      <c r="BH149" s="236"/>
      <c r="BI149" s="236"/>
      <c r="BJ149" s="236"/>
      <c r="BK149" s="236"/>
      <c r="BL149" s="236"/>
      <c r="BM149" s="236"/>
      <c r="BN149" s="236"/>
      <c r="BO149" s="236"/>
      <c r="BP149" s="236"/>
    </row>
    <row r="150" spans="1:68" ht="12.75" customHeight="1" x14ac:dyDescent="0.15">
      <c r="A150" s="236"/>
      <c r="B150" s="236"/>
      <c r="C150" s="236"/>
      <c r="D150" s="236"/>
      <c r="E150" s="236"/>
      <c r="F150" s="237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  <c r="AJ150" s="236"/>
      <c r="AK150" s="236"/>
      <c r="AL150" s="236"/>
      <c r="AM150" s="236"/>
      <c r="AN150" s="236"/>
      <c r="AO150" s="236"/>
      <c r="AP150" s="236"/>
      <c r="AQ150" s="236"/>
      <c r="AR150" s="236"/>
      <c r="AS150" s="236"/>
      <c r="AT150" s="236"/>
      <c r="AU150" s="236"/>
      <c r="AV150" s="236"/>
      <c r="AW150" s="236"/>
      <c r="AX150" s="236"/>
      <c r="AY150" s="236"/>
      <c r="AZ150" s="236"/>
      <c r="BA150" s="236"/>
      <c r="BB150" s="236"/>
      <c r="BC150" s="236"/>
      <c r="BD150" s="236"/>
      <c r="BE150" s="236"/>
      <c r="BF150" s="236"/>
      <c r="BG150" s="236"/>
      <c r="BH150" s="236"/>
      <c r="BI150" s="236"/>
      <c r="BJ150" s="236"/>
      <c r="BK150" s="236"/>
      <c r="BL150" s="236"/>
      <c r="BM150" s="236"/>
      <c r="BN150" s="236"/>
      <c r="BO150" s="236"/>
      <c r="BP150" s="236"/>
    </row>
    <row r="151" spans="1:68" ht="12.75" customHeight="1" x14ac:dyDescent="0.15">
      <c r="A151" s="236"/>
      <c r="B151" s="236"/>
      <c r="C151" s="236"/>
      <c r="D151" s="236"/>
      <c r="E151" s="236"/>
      <c r="F151" s="237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  <c r="AJ151" s="236"/>
      <c r="AK151" s="236"/>
      <c r="AL151" s="236"/>
      <c r="AM151" s="236"/>
      <c r="AN151" s="236"/>
      <c r="AO151" s="236"/>
      <c r="AP151" s="236"/>
      <c r="AQ151" s="236"/>
      <c r="AR151" s="236"/>
      <c r="AS151" s="236"/>
      <c r="AT151" s="236"/>
      <c r="AU151" s="236"/>
      <c r="AV151" s="236"/>
      <c r="AW151" s="236"/>
      <c r="AX151" s="236"/>
      <c r="AY151" s="236"/>
      <c r="AZ151" s="236"/>
      <c r="BA151" s="236"/>
      <c r="BB151" s="236"/>
      <c r="BC151" s="236"/>
      <c r="BD151" s="236"/>
      <c r="BE151" s="236"/>
      <c r="BF151" s="236"/>
      <c r="BG151" s="236"/>
      <c r="BH151" s="236"/>
      <c r="BI151" s="236"/>
      <c r="BJ151" s="236"/>
      <c r="BK151" s="236"/>
      <c r="BL151" s="236"/>
      <c r="BM151" s="236"/>
      <c r="BN151" s="236"/>
      <c r="BO151" s="236"/>
      <c r="BP151" s="236"/>
    </row>
    <row r="152" spans="1:68" ht="12.75" customHeight="1" x14ac:dyDescent="0.15">
      <c r="A152" s="236"/>
      <c r="B152" s="236"/>
      <c r="C152" s="236"/>
      <c r="D152" s="236"/>
      <c r="E152" s="236"/>
      <c r="F152" s="237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  <c r="AK152" s="236"/>
      <c r="AL152" s="236"/>
      <c r="AM152" s="236"/>
      <c r="AN152" s="236"/>
      <c r="AO152" s="236"/>
      <c r="AP152" s="236"/>
      <c r="AQ152" s="236"/>
      <c r="AR152" s="236"/>
      <c r="AS152" s="236"/>
      <c r="AT152" s="236"/>
      <c r="AU152" s="236"/>
      <c r="AV152" s="236"/>
      <c r="AW152" s="236"/>
      <c r="AX152" s="236"/>
      <c r="AY152" s="236"/>
      <c r="AZ152" s="236"/>
      <c r="BA152" s="236"/>
      <c r="BB152" s="236"/>
      <c r="BC152" s="236"/>
      <c r="BD152" s="236"/>
      <c r="BE152" s="236"/>
      <c r="BF152" s="236"/>
      <c r="BG152" s="236"/>
      <c r="BH152" s="236"/>
      <c r="BI152" s="236"/>
      <c r="BJ152" s="236"/>
      <c r="BK152" s="236"/>
      <c r="BL152" s="236"/>
      <c r="BM152" s="236"/>
      <c r="BN152" s="236"/>
      <c r="BO152" s="236"/>
      <c r="BP152" s="236"/>
    </row>
    <row r="153" spans="1:68" ht="12.75" customHeight="1" x14ac:dyDescent="0.15">
      <c r="A153" s="236"/>
      <c r="B153" s="236"/>
      <c r="C153" s="236"/>
      <c r="D153" s="236"/>
      <c r="E153" s="236"/>
      <c r="F153" s="237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6"/>
      <c r="AN153" s="236"/>
      <c r="AO153" s="236"/>
      <c r="AP153" s="236"/>
      <c r="AQ153" s="236"/>
      <c r="AR153" s="236"/>
      <c r="AS153" s="236"/>
      <c r="AT153" s="236"/>
      <c r="AU153" s="236"/>
      <c r="AV153" s="236"/>
      <c r="AW153" s="236"/>
      <c r="AX153" s="236"/>
      <c r="AY153" s="236"/>
      <c r="AZ153" s="236"/>
      <c r="BA153" s="236"/>
      <c r="BB153" s="236"/>
      <c r="BC153" s="236"/>
      <c r="BD153" s="236"/>
      <c r="BE153" s="236"/>
      <c r="BF153" s="236"/>
      <c r="BG153" s="236"/>
      <c r="BH153" s="236"/>
      <c r="BI153" s="236"/>
      <c r="BJ153" s="236"/>
      <c r="BK153" s="236"/>
      <c r="BL153" s="236"/>
      <c r="BM153" s="236"/>
      <c r="BN153" s="236"/>
      <c r="BO153" s="236"/>
      <c r="BP153" s="236"/>
    </row>
    <row r="154" spans="1:68" ht="12.75" customHeight="1" x14ac:dyDescent="0.15">
      <c r="A154" s="236"/>
      <c r="B154" s="236"/>
      <c r="C154" s="236"/>
      <c r="D154" s="236"/>
      <c r="E154" s="236"/>
      <c r="F154" s="237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  <c r="AK154" s="236"/>
      <c r="AL154" s="236"/>
      <c r="AM154" s="236"/>
      <c r="AN154" s="236"/>
      <c r="AO154" s="236"/>
      <c r="AP154" s="236"/>
      <c r="AQ154" s="236"/>
      <c r="AR154" s="236"/>
      <c r="AS154" s="236"/>
      <c r="AT154" s="236"/>
      <c r="AU154" s="236"/>
      <c r="AV154" s="236"/>
      <c r="AW154" s="236"/>
      <c r="AX154" s="236"/>
      <c r="AY154" s="236"/>
      <c r="AZ154" s="236"/>
      <c r="BA154" s="236"/>
      <c r="BB154" s="236"/>
      <c r="BC154" s="236"/>
      <c r="BD154" s="236"/>
      <c r="BE154" s="236"/>
      <c r="BF154" s="236"/>
      <c r="BG154" s="236"/>
      <c r="BH154" s="236"/>
      <c r="BI154" s="236"/>
      <c r="BJ154" s="236"/>
      <c r="BK154" s="236"/>
      <c r="BL154" s="236"/>
      <c r="BM154" s="236"/>
      <c r="BN154" s="236"/>
      <c r="BO154" s="236"/>
      <c r="BP154" s="236"/>
    </row>
    <row r="155" spans="1:68" ht="12.75" customHeight="1" x14ac:dyDescent="0.15">
      <c r="A155" s="236"/>
      <c r="B155" s="236"/>
      <c r="C155" s="236"/>
      <c r="D155" s="236"/>
      <c r="E155" s="236"/>
      <c r="F155" s="237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  <c r="AK155" s="236"/>
      <c r="AL155" s="236"/>
      <c r="AM155" s="236"/>
      <c r="AN155" s="236"/>
      <c r="AO155" s="236"/>
      <c r="AP155" s="236"/>
      <c r="AQ155" s="236"/>
      <c r="AR155" s="236"/>
      <c r="AS155" s="236"/>
      <c r="AT155" s="236"/>
      <c r="AU155" s="236"/>
      <c r="AV155" s="236"/>
      <c r="AW155" s="236"/>
      <c r="AX155" s="236"/>
      <c r="AY155" s="236"/>
      <c r="AZ155" s="236"/>
      <c r="BA155" s="236"/>
      <c r="BB155" s="236"/>
      <c r="BC155" s="236"/>
      <c r="BD155" s="236"/>
      <c r="BE155" s="236"/>
      <c r="BF155" s="236"/>
      <c r="BG155" s="236"/>
      <c r="BH155" s="236"/>
      <c r="BI155" s="236"/>
      <c r="BJ155" s="236"/>
      <c r="BK155" s="236"/>
      <c r="BL155" s="236"/>
      <c r="BM155" s="236"/>
      <c r="BN155" s="236"/>
      <c r="BO155" s="236"/>
      <c r="BP155" s="236"/>
    </row>
    <row r="156" spans="1:68" ht="12.75" customHeight="1" x14ac:dyDescent="0.15">
      <c r="A156" s="236"/>
      <c r="B156" s="236"/>
      <c r="C156" s="236"/>
      <c r="D156" s="236"/>
      <c r="E156" s="236"/>
      <c r="F156" s="237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  <c r="AK156" s="236"/>
      <c r="AL156" s="236"/>
      <c r="AM156" s="236"/>
      <c r="AN156" s="236"/>
      <c r="AO156" s="236"/>
      <c r="AP156" s="236"/>
      <c r="AQ156" s="236"/>
      <c r="AR156" s="236"/>
      <c r="AS156" s="236"/>
      <c r="AT156" s="236"/>
      <c r="AU156" s="236"/>
      <c r="AV156" s="236"/>
      <c r="AW156" s="236"/>
      <c r="AX156" s="236"/>
      <c r="AY156" s="236"/>
      <c r="AZ156" s="236"/>
      <c r="BA156" s="236"/>
      <c r="BB156" s="236"/>
      <c r="BC156" s="236"/>
      <c r="BD156" s="236"/>
      <c r="BE156" s="236"/>
      <c r="BF156" s="236"/>
      <c r="BG156" s="236"/>
      <c r="BH156" s="236"/>
      <c r="BI156" s="236"/>
      <c r="BJ156" s="236"/>
      <c r="BK156" s="236"/>
      <c r="BL156" s="236"/>
      <c r="BM156" s="236"/>
      <c r="BN156" s="236"/>
      <c r="BO156" s="236"/>
      <c r="BP156" s="236"/>
    </row>
    <row r="157" spans="1:68" ht="12.75" customHeight="1" x14ac:dyDescent="0.15">
      <c r="A157" s="236"/>
      <c r="B157" s="236"/>
      <c r="C157" s="236"/>
      <c r="D157" s="236"/>
      <c r="E157" s="236"/>
      <c r="F157" s="237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236"/>
      <c r="AX157" s="236"/>
      <c r="AY157" s="236"/>
      <c r="AZ157" s="236"/>
      <c r="BA157" s="236"/>
      <c r="BB157" s="236"/>
      <c r="BC157" s="236"/>
      <c r="BD157" s="236"/>
      <c r="BE157" s="236"/>
      <c r="BF157" s="236"/>
      <c r="BG157" s="236"/>
      <c r="BH157" s="236"/>
      <c r="BI157" s="236"/>
      <c r="BJ157" s="236"/>
      <c r="BK157" s="236"/>
      <c r="BL157" s="236"/>
      <c r="BM157" s="236"/>
      <c r="BN157" s="236"/>
      <c r="BO157" s="236"/>
      <c r="BP157" s="236"/>
    </row>
    <row r="158" spans="1:68" ht="12.75" customHeight="1" x14ac:dyDescent="0.15">
      <c r="A158" s="236"/>
      <c r="B158" s="236"/>
      <c r="C158" s="236"/>
      <c r="D158" s="236"/>
      <c r="E158" s="236"/>
      <c r="F158" s="237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6"/>
      <c r="AN158" s="236"/>
      <c r="AO158" s="236"/>
      <c r="AP158" s="236"/>
      <c r="AQ158" s="236"/>
      <c r="AR158" s="236"/>
      <c r="AS158" s="236"/>
      <c r="AT158" s="236"/>
      <c r="AU158" s="236"/>
      <c r="AV158" s="236"/>
      <c r="AW158" s="236"/>
      <c r="AX158" s="236"/>
      <c r="AY158" s="236"/>
      <c r="AZ158" s="236"/>
      <c r="BA158" s="236"/>
      <c r="BB158" s="236"/>
      <c r="BC158" s="236"/>
      <c r="BD158" s="236"/>
      <c r="BE158" s="236"/>
      <c r="BF158" s="236"/>
      <c r="BG158" s="236"/>
      <c r="BH158" s="236"/>
      <c r="BI158" s="236"/>
      <c r="BJ158" s="236"/>
      <c r="BK158" s="236"/>
      <c r="BL158" s="236"/>
      <c r="BM158" s="236"/>
      <c r="BN158" s="236"/>
      <c r="BO158" s="236"/>
      <c r="BP158" s="236"/>
    </row>
    <row r="159" spans="1:68" ht="12.75" customHeight="1" x14ac:dyDescent="0.15">
      <c r="A159" s="236"/>
      <c r="B159" s="236"/>
      <c r="C159" s="236"/>
      <c r="D159" s="236"/>
      <c r="E159" s="236"/>
      <c r="F159" s="237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6"/>
      <c r="AN159" s="236"/>
      <c r="AO159" s="236"/>
      <c r="AP159" s="236"/>
      <c r="AQ159" s="236"/>
      <c r="AR159" s="236"/>
      <c r="AS159" s="236"/>
      <c r="AT159" s="236"/>
      <c r="AU159" s="236"/>
      <c r="AV159" s="236"/>
      <c r="AW159" s="236"/>
      <c r="AX159" s="236"/>
      <c r="AY159" s="236"/>
      <c r="AZ159" s="236"/>
      <c r="BA159" s="236"/>
      <c r="BB159" s="236"/>
      <c r="BC159" s="236"/>
      <c r="BD159" s="236"/>
      <c r="BE159" s="236"/>
      <c r="BF159" s="236"/>
      <c r="BG159" s="236"/>
      <c r="BH159" s="236"/>
      <c r="BI159" s="236"/>
      <c r="BJ159" s="236"/>
      <c r="BK159" s="236"/>
      <c r="BL159" s="236"/>
      <c r="BM159" s="236"/>
      <c r="BN159" s="236"/>
      <c r="BO159" s="236"/>
      <c r="BP159" s="236"/>
    </row>
    <row r="160" spans="1:68" ht="12.75" customHeight="1" x14ac:dyDescent="0.15">
      <c r="A160" s="236"/>
      <c r="B160" s="236"/>
      <c r="C160" s="236"/>
      <c r="D160" s="236"/>
      <c r="E160" s="236"/>
      <c r="F160" s="237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6"/>
      <c r="AN160" s="236"/>
      <c r="AO160" s="236"/>
      <c r="AP160" s="236"/>
      <c r="AQ160" s="236"/>
      <c r="AR160" s="236"/>
      <c r="AS160" s="236"/>
      <c r="AT160" s="236"/>
      <c r="AU160" s="236"/>
      <c r="AV160" s="236"/>
      <c r="AW160" s="236"/>
      <c r="AX160" s="236"/>
      <c r="AY160" s="236"/>
      <c r="AZ160" s="236"/>
      <c r="BA160" s="236"/>
      <c r="BB160" s="236"/>
      <c r="BC160" s="236"/>
      <c r="BD160" s="236"/>
      <c r="BE160" s="236"/>
      <c r="BF160" s="236"/>
      <c r="BG160" s="236"/>
      <c r="BH160" s="236"/>
      <c r="BI160" s="236"/>
      <c r="BJ160" s="236"/>
      <c r="BK160" s="236"/>
      <c r="BL160" s="236"/>
      <c r="BM160" s="236"/>
      <c r="BN160" s="236"/>
      <c r="BO160" s="236"/>
      <c r="BP160" s="236"/>
    </row>
    <row r="161" spans="1:68" ht="12.75" customHeight="1" x14ac:dyDescent="0.15">
      <c r="A161" s="236"/>
      <c r="B161" s="236"/>
      <c r="C161" s="236"/>
      <c r="D161" s="236"/>
      <c r="E161" s="236"/>
      <c r="F161" s="237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6"/>
      <c r="AZ161" s="236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</row>
    <row r="162" spans="1:68" ht="12.75" customHeight="1" x14ac:dyDescent="0.15">
      <c r="A162" s="236"/>
      <c r="B162" s="236"/>
      <c r="C162" s="236"/>
      <c r="D162" s="236"/>
      <c r="E162" s="236"/>
      <c r="F162" s="237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6"/>
      <c r="AN162" s="236"/>
      <c r="AO162" s="236"/>
      <c r="AP162" s="236"/>
      <c r="AQ162" s="236"/>
      <c r="AR162" s="236"/>
      <c r="AS162" s="236"/>
      <c r="AT162" s="236"/>
      <c r="AU162" s="236"/>
      <c r="AV162" s="236"/>
      <c r="AW162" s="236"/>
      <c r="AX162" s="236"/>
      <c r="AY162" s="236"/>
      <c r="AZ162" s="236"/>
      <c r="BA162" s="236"/>
      <c r="BB162" s="236"/>
      <c r="BC162" s="236"/>
      <c r="BD162" s="236"/>
      <c r="BE162" s="236"/>
      <c r="BF162" s="236"/>
      <c r="BG162" s="236"/>
      <c r="BH162" s="236"/>
      <c r="BI162" s="236"/>
      <c r="BJ162" s="236"/>
      <c r="BK162" s="236"/>
      <c r="BL162" s="236"/>
      <c r="BM162" s="236"/>
      <c r="BN162" s="236"/>
      <c r="BO162" s="236"/>
      <c r="BP162" s="236"/>
    </row>
    <row r="163" spans="1:68" ht="12.75" customHeight="1" x14ac:dyDescent="0.15">
      <c r="A163" s="236"/>
      <c r="B163" s="236"/>
      <c r="C163" s="236"/>
      <c r="D163" s="236"/>
      <c r="E163" s="236"/>
      <c r="F163" s="237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  <c r="AK163" s="236"/>
      <c r="AL163" s="236"/>
      <c r="AM163" s="236"/>
      <c r="AN163" s="236"/>
      <c r="AO163" s="236"/>
      <c r="AP163" s="236"/>
      <c r="AQ163" s="236"/>
      <c r="AR163" s="236"/>
      <c r="AS163" s="236"/>
      <c r="AT163" s="236"/>
      <c r="AU163" s="236"/>
      <c r="AV163" s="236"/>
      <c r="AW163" s="236"/>
      <c r="AX163" s="236"/>
      <c r="AY163" s="236"/>
      <c r="AZ163" s="236"/>
      <c r="BA163" s="236"/>
      <c r="BB163" s="236"/>
      <c r="BC163" s="236"/>
      <c r="BD163" s="236"/>
      <c r="BE163" s="236"/>
      <c r="BF163" s="236"/>
      <c r="BG163" s="236"/>
      <c r="BH163" s="236"/>
      <c r="BI163" s="236"/>
      <c r="BJ163" s="236"/>
      <c r="BK163" s="236"/>
      <c r="BL163" s="236"/>
      <c r="BM163" s="236"/>
      <c r="BN163" s="236"/>
      <c r="BO163" s="236"/>
      <c r="BP163" s="236"/>
    </row>
    <row r="164" spans="1:68" ht="12.75" customHeight="1" x14ac:dyDescent="0.15">
      <c r="A164" s="236"/>
      <c r="B164" s="236"/>
      <c r="C164" s="236"/>
      <c r="D164" s="236"/>
      <c r="E164" s="236"/>
      <c r="F164" s="237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  <c r="AK164" s="236"/>
      <c r="AL164" s="236"/>
      <c r="AM164" s="236"/>
      <c r="AN164" s="236"/>
      <c r="AO164" s="236"/>
      <c r="AP164" s="236"/>
      <c r="AQ164" s="236"/>
      <c r="AR164" s="236"/>
      <c r="AS164" s="236"/>
      <c r="AT164" s="236"/>
      <c r="AU164" s="236"/>
      <c r="AV164" s="236"/>
      <c r="AW164" s="236"/>
      <c r="AX164" s="236"/>
      <c r="AY164" s="236"/>
      <c r="AZ164" s="236"/>
      <c r="BA164" s="236"/>
      <c r="BB164" s="236"/>
      <c r="BC164" s="236"/>
      <c r="BD164" s="236"/>
      <c r="BE164" s="236"/>
      <c r="BF164" s="236"/>
      <c r="BG164" s="236"/>
      <c r="BH164" s="236"/>
      <c r="BI164" s="236"/>
      <c r="BJ164" s="236"/>
      <c r="BK164" s="236"/>
      <c r="BL164" s="236"/>
      <c r="BM164" s="236"/>
      <c r="BN164" s="236"/>
      <c r="BO164" s="236"/>
      <c r="BP164" s="236"/>
    </row>
    <row r="165" spans="1:68" ht="12.75" customHeight="1" x14ac:dyDescent="0.15">
      <c r="A165" s="236"/>
      <c r="B165" s="236"/>
      <c r="C165" s="236"/>
      <c r="D165" s="236"/>
      <c r="E165" s="236"/>
      <c r="F165" s="237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  <c r="AK165" s="236"/>
      <c r="AL165" s="236"/>
      <c r="AM165" s="236"/>
      <c r="AN165" s="236"/>
      <c r="AO165" s="236"/>
      <c r="AP165" s="236"/>
      <c r="AQ165" s="236"/>
      <c r="AR165" s="236"/>
      <c r="AS165" s="236"/>
      <c r="AT165" s="236"/>
      <c r="AU165" s="236"/>
      <c r="AV165" s="236"/>
      <c r="AW165" s="236"/>
      <c r="AX165" s="236"/>
      <c r="AY165" s="236"/>
      <c r="AZ165" s="236"/>
      <c r="BA165" s="236"/>
      <c r="BB165" s="236"/>
      <c r="BC165" s="236"/>
      <c r="BD165" s="236"/>
      <c r="BE165" s="236"/>
      <c r="BF165" s="236"/>
      <c r="BG165" s="236"/>
      <c r="BH165" s="236"/>
      <c r="BI165" s="236"/>
      <c r="BJ165" s="236"/>
      <c r="BK165" s="236"/>
      <c r="BL165" s="236"/>
      <c r="BM165" s="236"/>
      <c r="BN165" s="236"/>
      <c r="BO165" s="236"/>
      <c r="BP165" s="236"/>
    </row>
    <row r="166" spans="1:68" ht="12.75" customHeight="1" x14ac:dyDescent="0.15">
      <c r="A166" s="236"/>
      <c r="B166" s="236"/>
      <c r="C166" s="236"/>
      <c r="D166" s="236"/>
      <c r="E166" s="236"/>
      <c r="F166" s="237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  <c r="AK166" s="236"/>
      <c r="AL166" s="236"/>
      <c r="AM166" s="236"/>
      <c r="AN166" s="236"/>
      <c r="AO166" s="236"/>
      <c r="AP166" s="236"/>
      <c r="AQ166" s="236"/>
      <c r="AR166" s="236"/>
      <c r="AS166" s="236"/>
      <c r="AT166" s="236"/>
      <c r="AU166" s="236"/>
      <c r="AV166" s="236"/>
      <c r="AW166" s="236"/>
      <c r="AX166" s="236"/>
      <c r="AY166" s="236"/>
      <c r="AZ166" s="236"/>
      <c r="BA166" s="236"/>
      <c r="BB166" s="236"/>
      <c r="BC166" s="236"/>
      <c r="BD166" s="236"/>
      <c r="BE166" s="236"/>
      <c r="BF166" s="236"/>
      <c r="BG166" s="236"/>
      <c r="BH166" s="236"/>
      <c r="BI166" s="236"/>
      <c r="BJ166" s="236"/>
      <c r="BK166" s="236"/>
      <c r="BL166" s="236"/>
      <c r="BM166" s="236"/>
      <c r="BN166" s="236"/>
      <c r="BO166" s="236"/>
      <c r="BP166" s="236"/>
    </row>
    <row r="167" spans="1:68" ht="12.75" customHeight="1" x14ac:dyDescent="0.15">
      <c r="A167" s="236"/>
      <c r="B167" s="236"/>
      <c r="C167" s="236"/>
      <c r="D167" s="236"/>
      <c r="E167" s="236"/>
      <c r="F167" s="237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K167" s="236"/>
      <c r="AL167" s="236"/>
      <c r="AM167" s="236"/>
      <c r="AN167" s="236"/>
      <c r="AO167" s="236"/>
      <c r="AP167" s="236"/>
      <c r="AQ167" s="236"/>
      <c r="AR167" s="236"/>
      <c r="AS167" s="236"/>
      <c r="AT167" s="236"/>
      <c r="AU167" s="236"/>
      <c r="AV167" s="236"/>
      <c r="AW167" s="236"/>
      <c r="AX167" s="236"/>
      <c r="AY167" s="236"/>
      <c r="AZ167" s="236"/>
      <c r="BA167" s="236"/>
      <c r="BB167" s="236"/>
      <c r="BC167" s="236"/>
      <c r="BD167" s="236"/>
      <c r="BE167" s="236"/>
      <c r="BF167" s="236"/>
      <c r="BG167" s="236"/>
      <c r="BH167" s="236"/>
      <c r="BI167" s="236"/>
      <c r="BJ167" s="236"/>
      <c r="BK167" s="236"/>
      <c r="BL167" s="236"/>
      <c r="BM167" s="236"/>
      <c r="BN167" s="236"/>
      <c r="BO167" s="236"/>
      <c r="BP167" s="236"/>
    </row>
    <row r="168" spans="1:68" ht="12.75" customHeight="1" x14ac:dyDescent="0.15">
      <c r="A168" s="236"/>
      <c r="B168" s="236"/>
      <c r="C168" s="236"/>
      <c r="D168" s="236"/>
      <c r="E168" s="236"/>
      <c r="F168" s="237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  <c r="AK168" s="236"/>
      <c r="AL168" s="236"/>
      <c r="AM168" s="236"/>
      <c r="AN168" s="236"/>
      <c r="AO168" s="236"/>
      <c r="AP168" s="236"/>
      <c r="AQ168" s="236"/>
      <c r="AR168" s="236"/>
      <c r="AS168" s="236"/>
      <c r="AT168" s="236"/>
      <c r="AU168" s="236"/>
      <c r="AV168" s="236"/>
      <c r="AW168" s="236"/>
      <c r="AX168" s="236"/>
      <c r="AY168" s="236"/>
      <c r="AZ168" s="236"/>
      <c r="BA168" s="236"/>
      <c r="BB168" s="236"/>
      <c r="BC168" s="236"/>
      <c r="BD168" s="236"/>
      <c r="BE168" s="236"/>
      <c r="BF168" s="236"/>
      <c r="BG168" s="236"/>
      <c r="BH168" s="236"/>
      <c r="BI168" s="236"/>
      <c r="BJ168" s="236"/>
      <c r="BK168" s="236"/>
      <c r="BL168" s="236"/>
      <c r="BM168" s="236"/>
      <c r="BN168" s="236"/>
      <c r="BO168" s="236"/>
      <c r="BP168" s="236"/>
    </row>
    <row r="169" spans="1:68" ht="12.75" customHeight="1" x14ac:dyDescent="0.15">
      <c r="A169" s="236"/>
      <c r="B169" s="236"/>
      <c r="C169" s="236"/>
      <c r="D169" s="236"/>
      <c r="E169" s="236"/>
      <c r="F169" s="237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  <c r="AK169" s="236"/>
      <c r="AL169" s="236"/>
      <c r="AM169" s="236"/>
      <c r="AN169" s="236"/>
      <c r="AO169" s="236"/>
      <c r="AP169" s="236"/>
      <c r="AQ169" s="236"/>
      <c r="AR169" s="236"/>
      <c r="AS169" s="236"/>
      <c r="AT169" s="236"/>
      <c r="AU169" s="236"/>
      <c r="AV169" s="236"/>
      <c r="AW169" s="236"/>
      <c r="AX169" s="236"/>
      <c r="AY169" s="236"/>
      <c r="AZ169" s="236"/>
      <c r="BA169" s="236"/>
      <c r="BB169" s="236"/>
      <c r="BC169" s="236"/>
      <c r="BD169" s="236"/>
      <c r="BE169" s="236"/>
      <c r="BF169" s="236"/>
      <c r="BG169" s="236"/>
      <c r="BH169" s="236"/>
      <c r="BI169" s="236"/>
      <c r="BJ169" s="236"/>
      <c r="BK169" s="236"/>
      <c r="BL169" s="236"/>
      <c r="BM169" s="236"/>
      <c r="BN169" s="236"/>
      <c r="BO169" s="236"/>
      <c r="BP169" s="236"/>
    </row>
    <row r="170" spans="1:68" ht="12.75" customHeight="1" x14ac:dyDescent="0.15">
      <c r="A170" s="236"/>
      <c r="B170" s="236"/>
      <c r="C170" s="236"/>
      <c r="D170" s="236"/>
      <c r="E170" s="236"/>
      <c r="F170" s="237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  <c r="AK170" s="236"/>
      <c r="AL170" s="236"/>
      <c r="AM170" s="236"/>
      <c r="AN170" s="236"/>
      <c r="AO170" s="236"/>
      <c r="AP170" s="236"/>
      <c r="AQ170" s="236"/>
      <c r="AR170" s="236"/>
      <c r="AS170" s="236"/>
      <c r="AT170" s="236"/>
      <c r="AU170" s="236"/>
      <c r="AV170" s="236"/>
      <c r="AW170" s="236"/>
      <c r="AX170" s="236"/>
      <c r="AY170" s="236"/>
      <c r="AZ170" s="236"/>
      <c r="BA170" s="236"/>
      <c r="BB170" s="236"/>
      <c r="BC170" s="236"/>
      <c r="BD170" s="236"/>
      <c r="BE170" s="236"/>
      <c r="BF170" s="236"/>
      <c r="BG170" s="236"/>
      <c r="BH170" s="236"/>
      <c r="BI170" s="236"/>
      <c r="BJ170" s="236"/>
      <c r="BK170" s="236"/>
      <c r="BL170" s="236"/>
      <c r="BM170" s="236"/>
      <c r="BN170" s="236"/>
      <c r="BO170" s="236"/>
      <c r="BP170" s="236"/>
    </row>
    <row r="171" spans="1:68" ht="12.75" customHeight="1" x14ac:dyDescent="0.15">
      <c r="A171" s="236"/>
      <c r="B171" s="236"/>
      <c r="C171" s="236"/>
      <c r="D171" s="236"/>
      <c r="E171" s="236"/>
      <c r="F171" s="237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  <c r="AN171" s="236"/>
      <c r="AO171" s="236"/>
      <c r="AP171" s="236"/>
      <c r="AQ171" s="236"/>
      <c r="AR171" s="236"/>
      <c r="AS171" s="236"/>
      <c r="AT171" s="236"/>
      <c r="AU171" s="236"/>
      <c r="AV171" s="236"/>
      <c r="AW171" s="236"/>
      <c r="AX171" s="236"/>
      <c r="AY171" s="236"/>
      <c r="AZ171" s="236"/>
      <c r="BA171" s="236"/>
      <c r="BB171" s="236"/>
      <c r="BC171" s="236"/>
      <c r="BD171" s="236"/>
      <c r="BE171" s="236"/>
      <c r="BF171" s="236"/>
      <c r="BG171" s="236"/>
      <c r="BH171" s="236"/>
      <c r="BI171" s="236"/>
      <c r="BJ171" s="236"/>
      <c r="BK171" s="236"/>
      <c r="BL171" s="236"/>
      <c r="BM171" s="236"/>
      <c r="BN171" s="236"/>
      <c r="BO171" s="236"/>
      <c r="BP171" s="236"/>
    </row>
    <row r="172" spans="1:68" ht="12.75" customHeight="1" x14ac:dyDescent="0.15">
      <c r="A172" s="236"/>
      <c r="B172" s="236"/>
      <c r="C172" s="236"/>
      <c r="D172" s="236"/>
      <c r="E172" s="236"/>
      <c r="F172" s="237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6"/>
      <c r="AN172" s="236"/>
      <c r="AO172" s="236"/>
      <c r="AP172" s="236"/>
      <c r="AQ172" s="236"/>
      <c r="AR172" s="236"/>
      <c r="AS172" s="236"/>
      <c r="AT172" s="236"/>
      <c r="AU172" s="236"/>
      <c r="AV172" s="236"/>
      <c r="AW172" s="236"/>
      <c r="AX172" s="236"/>
      <c r="AY172" s="236"/>
      <c r="AZ172" s="236"/>
      <c r="BA172" s="236"/>
      <c r="BB172" s="236"/>
      <c r="BC172" s="236"/>
      <c r="BD172" s="236"/>
      <c r="BE172" s="236"/>
      <c r="BF172" s="236"/>
      <c r="BG172" s="236"/>
      <c r="BH172" s="236"/>
      <c r="BI172" s="236"/>
      <c r="BJ172" s="236"/>
      <c r="BK172" s="236"/>
      <c r="BL172" s="236"/>
      <c r="BM172" s="236"/>
      <c r="BN172" s="236"/>
      <c r="BO172" s="236"/>
      <c r="BP172" s="236"/>
    </row>
    <row r="173" spans="1:68" ht="12.75" customHeight="1" x14ac:dyDescent="0.15">
      <c r="A173" s="236"/>
      <c r="B173" s="236"/>
      <c r="C173" s="236"/>
      <c r="D173" s="236"/>
      <c r="E173" s="236"/>
      <c r="F173" s="237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6"/>
      <c r="AN173" s="236"/>
      <c r="AO173" s="236"/>
      <c r="AP173" s="236"/>
      <c r="AQ173" s="236"/>
      <c r="AR173" s="236"/>
      <c r="AS173" s="236"/>
      <c r="AT173" s="236"/>
      <c r="AU173" s="236"/>
      <c r="AV173" s="236"/>
      <c r="AW173" s="236"/>
      <c r="AX173" s="236"/>
      <c r="AY173" s="236"/>
      <c r="AZ173" s="236"/>
      <c r="BA173" s="236"/>
      <c r="BB173" s="236"/>
      <c r="BC173" s="236"/>
      <c r="BD173" s="236"/>
      <c r="BE173" s="236"/>
      <c r="BF173" s="236"/>
      <c r="BG173" s="236"/>
      <c r="BH173" s="236"/>
      <c r="BI173" s="236"/>
      <c r="BJ173" s="236"/>
      <c r="BK173" s="236"/>
      <c r="BL173" s="236"/>
      <c r="BM173" s="236"/>
      <c r="BN173" s="236"/>
      <c r="BO173" s="236"/>
      <c r="BP173" s="236"/>
    </row>
    <row r="174" spans="1:68" ht="12.75" customHeight="1" x14ac:dyDescent="0.15">
      <c r="A174" s="236"/>
      <c r="B174" s="236"/>
      <c r="C174" s="236"/>
      <c r="D174" s="236"/>
      <c r="E174" s="236"/>
      <c r="F174" s="237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6"/>
      <c r="AN174" s="236"/>
      <c r="AO174" s="236"/>
      <c r="AP174" s="236"/>
      <c r="AQ174" s="236"/>
      <c r="AR174" s="236"/>
      <c r="AS174" s="236"/>
      <c r="AT174" s="236"/>
      <c r="AU174" s="236"/>
      <c r="AV174" s="236"/>
      <c r="AW174" s="236"/>
      <c r="AX174" s="236"/>
      <c r="AY174" s="236"/>
      <c r="AZ174" s="236"/>
      <c r="BA174" s="236"/>
      <c r="BB174" s="236"/>
      <c r="BC174" s="236"/>
      <c r="BD174" s="236"/>
      <c r="BE174" s="236"/>
      <c r="BF174" s="236"/>
      <c r="BG174" s="236"/>
      <c r="BH174" s="236"/>
      <c r="BI174" s="236"/>
      <c r="BJ174" s="236"/>
      <c r="BK174" s="236"/>
      <c r="BL174" s="236"/>
      <c r="BM174" s="236"/>
      <c r="BN174" s="236"/>
      <c r="BO174" s="236"/>
      <c r="BP174" s="236"/>
    </row>
    <row r="175" spans="1:68" ht="12.75" customHeight="1" x14ac:dyDescent="0.15">
      <c r="A175" s="236"/>
      <c r="B175" s="236"/>
      <c r="C175" s="236"/>
      <c r="D175" s="236"/>
      <c r="E175" s="236"/>
      <c r="F175" s="237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36"/>
      <c r="AV175" s="236"/>
      <c r="AW175" s="236"/>
      <c r="AX175" s="236"/>
      <c r="AY175" s="236"/>
      <c r="AZ175" s="236"/>
      <c r="BA175" s="236"/>
      <c r="BB175" s="236"/>
      <c r="BC175" s="236"/>
      <c r="BD175" s="236"/>
      <c r="BE175" s="236"/>
      <c r="BF175" s="236"/>
      <c r="BG175" s="236"/>
      <c r="BH175" s="236"/>
      <c r="BI175" s="236"/>
      <c r="BJ175" s="236"/>
      <c r="BK175" s="236"/>
      <c r="BL175" s="236"/>
      <c r="BM175" s="236"/>
      <c r="BN175" s="236"/>
      <c r="BO175" s="236"/>
      <c r="BP175" s="236"/>
    </row>
    <row r="176" spans="1:68" ht="12.75" customHeight="1" x14ac:dyDescent="0.15">
      <c r="A176" s="236"/>
      <c r="B176" s="236"/>
      <c r="C176" s="236"/>
      <c r="D176" s="236"/>
      <c r="E176" s="236"/>
      <c r="F176" s="237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6"/>
      <c r="AN176" s="236"/>
      <c r="AO176" s="236"/>
      <c r="AP176" s="236"/>
      <c r="AQ176" s="236"/>
      <c r="AR176" s="236"/>
      <c r="AS176" s="236"/>
      <c r="AT176" s="236"/>
      <c r="AU176" s="236"/>
      <c r="AV176" s="236"/>
      <c r="AW176" s="236"/>
      <c r="AX176" s="236"/>
      <c r="AY176" s="236"/>
      <c r="AZ176" s="236"/>
      <c r="BA176" s="236"/>
      <c r="BB176" s="236"/>
      <c r="BC176" s="236"/>
      <c r="BD176" s="236"/>
      <c r="BE176" s="236"/>
      <c r="BF176" s="236"/>
      <c r="BG176" s="236"/>
      <c r="BH176" s="236"/>
      <c r="BI176" s="236"/>
      <c r="BJ176" s="236"/>
      <c r="BK176" s="236"/>
      <c r="BL176" s="236"/>
      <c r="BM176" s="236"/>
      <c r="BN176" s="236"/>
      <c r="BO176" s="236"/>
      <c r="BP176" s="236"/>
    </row>
    <row r="177" spans="1:68" ht="12.75" customHeight="1" x14ac:dyDescent="0.15">
      <c r="A177" s="236"/>
      <c r="B177" s="236"/>
      <c r="C177" s="236"/>
      <c r="D177" s="236"/>
      <c r="E177" s="236"/>
      <c r="F177" s="237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6"/>
      <c r="AN177" s="236"/>
      <c r="AO177" s="236"/>
      <c r="AP177" s="236"/>
      <c r="AQ177" s="236"/>
      <c r="AR177" s="236"/>
      <c r="AS177" s="236"/>
      <c r="AT177" s="236"/>
      <c r="AU177" s="236"/>
      <c r="AV177" s="236"/>
      <c r="AW177" s="236"/>
      <c r="AX177" s="236"/>
      <c r="AY177" s="236"/>
      <c r="AZ177" s="236"/>
      <c r="BA177" s="236"/>
      <c r="BB177" s="236"/>
      <c r="BC177" s="236"/>
      <c r="BD177" s="236"/>
      <c r="BE177" s="236"/>
      <c r="BF177" s="236"/>
      <c r="BG177" s="236"/>
      <c r="BH177" s="236"/>
      <c r="BI177" s="236"/>
      <c r="BJ177" s="236"/>
      <c r="BK177" s="236"/>
      <c r="BL177" s="236"/>
      <c r="BM177" s="236"/>
      <c r="BN177" s="236"/>
      <c r="BO177" s="236"/>
      <c r="BP177" s="236"/>
    </row>
    <row r="178" spans="1:68" ht="12.75" customHeight="1" x14ac:dyDescent="0.15">
      <c r="A178" s="236"/>
      <c r="B178" s="236"/>
      <c r="C178" s="236"/>
      <c r="D178" s="236"/>
      <c r="E178" s="236"/>
      <c r="F178" s="237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  <c r="AK178" s="236"/>
      <c r="AL178" s="236"/>
      <c r="AM178" s="236"/>
      <c r="AN178" s="236"/>
      <c r="AO178" s="236"/>
      <c r="AP178" s="236"/>
      <c r="AQ178" s="236"/>
      <c r="AR178" s="236"/>
      <c r="AS178" s="236"/>
      <c r="AT178" s="236"/>
      <c r="AU178" s="236"/>
      <c r="AV178" s="236"/>
      <c r="AW178" s="236"/>
      <c r="AX178" s="236"/>
      <c r="AY178" s="236"/>
      <c r="AZ178" s="236"/>
      <c r="BA178" s="236"/>
      <c r="BB178" s="236"/>
      <c r="BC178" s="236"/>
      <c r="BD178" s="236"/>
      <c r="BE178" s="236"/>
      <c r="BF178" s="236"/>
      <c r="BG178" s="236"/>
      <c r="BH178" s="236"/>
      <c r="BI178" s="236"/>
      <c r="BJ178" s="236"/>
      <c r="BK178" s="236"/>
      <c r="BL178" s="236"/>
      <c r="BM178" s="236"/>
      <c r="BN178" s="236"/>
      <c r="BO178" s="236"/>
      <c r="BP178" s="236"/>
    </row>
    <row r="179" spans="1:68" ht="12.75" customHeight="1" x14ac:dyDescent="0.15">
      <c r="A179" s="236"/>
      <c r="B179" s="236"/>
      <c r="C179" s="236"/>
      <c r="D179" s="236"/>
      <c r="E179" s="236"/>
      <c r="F179" s="237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236"/>
      <c r="AN179" s="236"/>
      <c r="AO179" s="236"/>
      <c r="AP179" s="236"/>
      <c r="AQ179" s="236"/>
      <c r="AR179" s="236"/>
      <c r="AS179" s="236"/>
      <c r="AT179" s="236"/>
      <c r="AU179" s="236"/>
      <c r="AV179" s="236"/>
      <c r="AW179" s="236"/>
      <c r="AX179" s="236"/>
      <c r="AY179" s="236"/>
      <c r="AZ179" s="236"/>
      <c r="BA179" s="236"/>
      <c r="BB179" s="236"/>
      <c r="BC179" s="236"/>
      <c r="BD179" s="236"/>
      <c r="BE179" s="236"/>
      <c r="BF179" s="236"/>
      <c r="BG179" s="236"/>
      <c r="BH179" s="236"/>
      <c r="BI179" s="236"/>
      <c r="BJ179" s="236"/>
      <c r="BK179" s="236"/>
      <c r="BL179" s="236"/>
      <c r="BM179" s="236"/>
      <c r="BN179" s="236"/>
      <c r="BO179" s="236"/>
      <c r="BP179" s="236"/>
    </row>
    <row r="180" spans="1:68" ht="12.75" customHeight="1" x14ac:dyDescent="0.15">
      <c r="A180" s="236"/>
      <c r="B180" s="236"/>
      <c r="C180" s="236"/>
      <c r="D180" s="236"/>
      <c r="E180" s="236"/>
      <c r="F180" s="237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  <c r="AK180" s="236"/>
      <c r="AL180" s="236"/>
      <c r="AM180" s="236"/>
      <c r="AN180" s="236"/>
      <c r="AO180" s="236"/>
      <c r="AP180" s="236"/>
      <c r="AQ180" s="236"/>
      <c r="AR180" s="236"/>
      <c r="AS180" s="236"/>
      <c r="AT180" s="236"/>
      <c r="AU180" s="236"/>
      <c r="AV180" s="236"/>
      <c r="AW180" s="236"/>
      <c r="AX180" s="236"/>
      <c r="AY180" s="236"/>
      <c r="AZ180" s="236"/>
      <c r="BA180" s="236"/>
      <c r="BB180" s="236"/>
      <c r="BC180" s="236"/>
      <c r="BD180" s="236"/>
      <c r="BE180" s="236"/>
      <c r="BF180" s="236"/>
      <c r="BG180" s="236"/>
      <c r="BH180" s="236"/>
      <c r="BI180" s="236"/>
      <c r="BJ180" s="236"/>
      <c r="BK180" s="236"/>
      <c r="BL180" s="236"/>
      <c r="BM180" s="236"/>
      <c r="BN180" s="236"/>
      <c r="BO180" s="236"/>
      <c r="BP180" s="236"/>
    </row>
    <row r="181" spans="1:68" ht="12.75" customHeight="1" x14ac:dyDescent="0.15">
      <c r="A181" s="236"/>
      <c r="B181" s="236"/>
      <c r="C181" s="236"/>
      <c r="D181" s="236"/>
      <c r="E181" s="236"/>
      <c r="F181" s="237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  <c r="AK181" s="236"/>
      <c r="AL181" s="236"/>
      <c r="AM181" s="236"/>
      <c r="AN181" s="236"/>
      <c r="AO181" s="236"/>
      <c r="AP181" s="236"/>
      <c r="AQ181" s="236"/>
      <c r="AR181" s="236"/>
      <c r="AS181" s="236"/>
      <c r="AT181" s="236"/>
      <c r="AU181" s="236"/>
      <c r="AV181" s="236"/>
      <c r="AW181" s="236"/>
      <c r="AX181" s="236"/>
      <c r="AY181" s="236"/>
      <c r="AZ181" s="236"/>
      <c r="BA181" s="236"/>
      <c r="BB181" s="236"/>
      <c r="BC181" s="236"/>
      <c r="BD181" s="236"/>
      <c r="BE181" s="236"/>
      <c r="BF181" s="236"/>
      <c r="BG181" s="236"/>
      <c r="BH181" s="236"/>
      <c r="BI181" s="236"/>
      <c r="BJ181" s="236"/>
      <c r="BK181" s="236"/>
      <c r="BL181" s="236"/>
      <c r="BM181" s="236"/>
      <c r="BN181" s="236"/>
      <c r="BO181" s="236"/>
      <c r="BP181" s="236"/>
    </row>
    <row r="182" spans="1:68" ht="12.75" customHeight="1" x14ac:dyDescent="0.15">
      <c r="A182" s="236"/>
      <c r="B182" s="236"/>
      <c r="C182" s="236"/>
      <c r="D182" s="236"/>
      <c r="E182" s="236"/>
      <c r="F182" s="237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  <c r="AK182" s="236"/>
      <c r="AL182" s="236"/>
      <c r="AM182" s="236"/>
      <c r="AN182" s="236"/>
      <c r="AO182" s="236"/>
      <c r="AP182" s="236"/>
      <c r="AQ182" s="236"/>
      <c r="AR182" s="236"/>
      <c r="AS182" s="236"/>
      <c r="AT182" s="236"/>
      <c r="AU182" s="236"/>
      <c r="AV182" s="236"/>
      <c r="AW182" s="236"/>
      <c r="AX182" s="236"/>
      <c r="AY182" s="236"/>
      <c r="AZ182" s="236"/>
      <c r="BA182" s="236"/>
      <c r="BB182" s="236"/>
      <c r="BC182" s="236"/>
      <c r="BD182" s="236"/>
      <c r="BE182" s="236"/>
      <c r="BF182" s="236"/>
      <c r="BG182" s="236"/>
      <c r="BH182" s="236"/>
      <c r="BI182" s="236"/>
      <c r="BJ182" s="236"/>
      <c r="BK182" s="236"/>
      <c r="BL182" s="236"/>
      <c r="BM182" s="236"/>
      <c r="BN182" s="236"/>
      <c r="BO182" s="236"/>
      <c r="BP182" s="236"/>
    </row>
    <row r="183" spans="1:68" ht="12.75" customHeight="1" x14ac:dyDescent="0.15">
      <c r="A183" s="236"/>
      <c r="B183" s="236"/>
      <c r="C183" s="236"/>
      <c r="D183" s="236"/>
      <c r="E183" s="236"/>
      <c r="F183" s="237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  <c r="AK183" s="236"/>
      <c r="AL183" s="236"/>
      <c r="AM183" s="236"/>
      <c r="AN183" s="236"/>
      <c r="AO183" s="236"/>
      <c r="AP183" s="236"/>
      <c r="AQ183" s="236"/>
      <c r="AR183" s="236"/>
      <c r="AS183" s="236"/>
      <c r="AT183" s="236"/>
      <c r="AU183" s="236"/>
      <c r="AV183" s="236"/>
      <c r="AW183" s="236"/>
      <c r="AX183" s="236"/>
      <c r="AY183" s="236"/>
      <c r="AZ183" s="236"/>
      <c r="BA183" s="236"/>
      <c r="BB183" s="236"/>
      <c r="BC183" s="236"/>
      <c r="BD183" s="236"/>
      <c r="BE183" s="236"/>
      <c r="BF183" s="236"/>
      <c r="BG183" s="236"/>
      <c r="BH183" s="236"/>
      <c r="BI183" s="236"/>
      <c r="BJ183" s="236"/>
      <c r="BK183" s="236"/>
      <c r="BL183" s="236"/>
      <c r="BM183" s="236"/>
      <c r="BN183" s="236"/>
      <c r="BO183" s="236"/>
      <c r="BP183" s="236"/>
    </row>
    <row r="184" spans="1:68" ht="12.75" customHeight="1" x14ac:dyDescent="0.15">
      <c r="A184" s="236"/>
      <c r="B184" s="236"/>
      <c r="C184" s="236"/>
      <c r="D184" s="236"/>
      <c r="E184" s="236"/>
      <c r="F184" s="237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  <c r="AK184" s="236"/>
      <c r="AL184" s="236"/>
      <c r="AM184" s="236"/>
      <c r="AN184" s="236"/>
      <c r="AO184" s="236"/>
      <c r="AP184" s="236"/>
      <c r="AQ184" s="236"/>
      <c r="AR184" s="236"/>
      <c r="AS184" s="236"/>
      <c r="AT184" s="236"/>
      <c r="AU184" s="236"/>
      <c r="AV184" s="236"/>
      <c r="AW184" s="236"/>
      <c r="AX184" s="236"/>
      <c r="AY184" s="236"/>
      <c r="AZ184" s="236"/>
      <c r="BA184" s="236"/>
      <c r="BB184" s="236"/>
      <c r="BC184" s="236"/>
      <c r="BD184" s="236"/>
      <c r="BE184" s="236"/>
      <c r="BF184" s="236"/>
      <c r="BG184" s="236"/>
      <c r="BH184" s="236"/>
      <c r="BI184" s="236"/>
      <c r="BJ184" s="236"/>
      <c r="BK184" s="236"/>
      <c r="BL184" s="236"/>
      <c r="BM184" s="236"/>
      <c r="BN184" s="236"/>
      <c r="BO184" s="236"/>
      <c r="BP184" s="236"/>
    </row>
    <row r="185" spans="1:68" ht="12.75" customHeight="1" x14ac:dyDescent="0.15">
      <c r="A185" s="236"/>
      <c r="B185" s="236"/>
      <c r="C185" s="236"/>
      <c r="D185" s="236"/>
      <c r="E185" s="236"/>
      <c r="F185" s="237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  <c r="AK185" s="236"/>
      <c r="AL185" s="236"/>
      <c r="AM185" s="236"/>
      <c r="AN185" s="236"/>
      <c r="AO185" s="236"/>
      <c r="AP185" s="236"/>
      <c r="AQ185" s="236"/>
      <c r="AR185" s="236"/>
      <c r="AS185" s="236"/>
      <c r="AT185" s="236"/>
      <c r="AU185" s="236"/>
      <c r="AV185" s="236"/>
      <c r="AW185" s="236"/>
      <c r="AX185" s="236"/>
      <c r="AY185" s="236"/>
      <c r="AZ185" s="236"/>
      <c r="BA185" s="236"/>
      <c r="BB185" s="236"/>
      <c r="BC185" s="236"/>
      <c r="BD185" s="236"/>
      <c r="BE185" s="236"/>
      <c r="BF185" s="236"/>
      <c r="BG185" s="236"/>
      <c r="BH185" s="236"/>
      <c r="BI185" s="236"/>
      <c r="BJ185" s="236"/>
      <c r="BK185" s="236"/>
      <c r="BL185" s="236"/>
      <c r="BM185" s="236"/>
      <c r="BN185" s="236"/>
      <c r="BO185" s="236"/>
      <c r="BP185" s="236"/>
    </row>
    <row r="186" spans="1:68" ht="12.75" customHeight="1" x14ac:dyDescent="0.15">
      <c r="A186" s="236"/>
      <c r="B186" s="236"/>
      <c r="C186" s="236"/>
      <c r="D186" s="236"/>
      <c r="E186" s="236"/>
      <c r="F186" s="237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6"/>
      <c r="AO186" s="236"/>
      <c r="AP186" s="236"/>
      <c r="AQ186" s="236"/>
      <c r="AR186" s="236"/>
      <c r="AS186" s="236"/>
      <c r="AT186" s="236"/>
      <c r="AU186" s="236"/>
      <c r="AV186" s="236"/>
      <c r="AW186" s="236"/>
      <c r="AX186" s="236"/>
      <c r="AY186" s="236"/>
      <c r="AZ186" s="236"/>
      <c r="BA186" s="236"/>
      <c r="BB186" s="236"/>
      <c r="BC186" s="236"/>
      <c r="BD186" s="236"/>
      <c r="BE186" s="236"/>
      <c r="BF186" s="236"/>
      <c r="BG186" s="236"/>
      <c r="BH186" s="236"/>
      <c r="BI186" s="236"/>
      <c r="BJ186" s="236"/>
      <c r="BK186" s="236"/>
      <c r="BL186" s="236"/>
      <c r="BM186" s="236"/>
      <c r="BN186" s="236"/>
      <c r="BO186" s="236"/>
      <c r="BP186" s="236"/>
    </row>
    <row r="187" spans="1:68" ht="12.75" customHeight="1" x14ac:dyDescent="0.15">
      <c r="A187" s="236"/>
      <c r="B187" s="236"/>
      <c r="C187" s="236"/>
      <c r="D187" s="236"/>
      <c r="E187" s="236"/>
      <c r="F187" s="237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  <c r="AK187" s="236"/>
      <c r="AL187" s="236"/>
      <c r="AM187" s="236"/>
      <c r="AN187" s="236"/>
      <c r="AO187" s="236"/>
      <c r="AP187" s="236"/>
      <c r="AQ187" s="236"/>
      <c r="AR187" s="236"/>
      <c r="AS187" s="236"/>
      <c r="AT187" s="236"/>
      <c r="AU187" s="236"/>
      <c r="AV187" s="236"/>
      <c r="AW187" s="236"/>
      <c r="AX187" s="236"/>
      <c r="AY187" s="236"/>
      <c r="AZ187" s="236"/>
      <c r="BA187" s="236"/>
      <c r="BB187" s="236"/>
      <c r="BC187" s="236"/>
      <c r="BD187" s="236"/>
      <c r="BE187" s="236"/>
      <c r="BF187" s="236"/>
      <c r="BG187" s="236"/>
      <c r="BH187" s="236"/>
      <c r="BI187" s="236"/>
      <c r="BJ187" s="236"/>
      <c r="BK187" s="236"/>
      <c r="BL187" s="236"/>
      <c r="BM187" s="236"/>
      <c r="BN187" s="236"/>
      <c r="BO187" s="236"/>
      <c r="BP187" s="236"/>
    </row>
    <row r="188" spans="1:68" ht="12.75" customHeight="1" x14ac:dyDescent="0.15">
      <c r="A188" s="236"/>
      <c r="B188" s="236"/>
      <c r="C188" s="236"/>
      <c r="D188" s="236"/>
      <c r="E188" s="236"/>
      <c r="F188" s="237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  <c r="AK188" s="236"/>
      <c r="AL188" s="236"/>
      <c r="AM188" s="236"/>
      <c r="AN188" s="236"/>
      <c r="AO188" s="236"/>
      <c r="AP188" s="236"/>
      <c r="AQ188" s="236"/>
      <c r="AR188" s="236"/>
      <c r="AS188" s="236"/>
      <c r="AT188" s="236"/>
      <c r="AU188" s="236"/>
      <c r="AV188" s="236"/>
      <c r="AW188" s="236"/>
      <c r="AX188" s="236"/>
      <c r="AY188" s="236"/>
      <c r="AZ188" s="236"/>
      <c r="BA188" s="236"/>
      <c r="BB188" s="236"/>
      <c r="BC188" s="236"/>
      <c r="BD188" s="236"/>
      <c r="BE188" s="236"/>
      <c r="BF188" s="236"/>
      <c r="BG188" s="236"/>
      <c r="BH188" s="236"/>
      <c r="BI188" s="236"/>
      <c r="BJ188" s="236"/>
      <c r="BK188" s="236"/>
      <c r="BL188" s="236"/>
      <c r="BM188" s="236"/>
      <c r="BN188" s="236"/>
      <c r="BO188" s="236"/>
      <c r="BP188" s="236"/>
    </row>
    <row r="189" spans="1:68" ht="12.75" customHeight="1" x14ac:dyDescent="0.15">
      <c r="A189" s="236"/>
      <c r="B189" s="236"/>
      <c r="C189" s="236"/>
      <c r="D189" s="236"/>
      <c r="E189" s="236"/>
      <c r="F189" s="237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  <c r="AK189" s="236"/>
      <c r="AL189" s="236"/>
      <c r="AM189" s="236"/>
      <c r="AN189" s="236"/>
      <c r="AO189" s="236"/>
      <c r="AP189" s="236"/>
      <c r="AQ189" s="236"/>
      <c r="AR189" s="236"/>
      <c r="AS189" s="236"/>
      <c r="AT189" s="236"/>
      <c r="AU189" s="236"/>
      <c r="AV189" s="236"/>
      <c r="AW189" s="236"/>
      <c r="AX189" s="236"/>
      <c r="AY189" s="236"/>
      <c r="AZ189" s="236"/>
      <c r="BA189" s="236"/>
      <c r="BB189" s="236"/>
      <c r="BC189" s="236"/>
      <c r="BD189" s="236"/>
      <c r="BE189" s="236"/>
      <c r="BF189" s="236"/>
      <c r="BG189" s="236"/>
      <c r="BH189" s="236"/>
      <c r="BI189" s="236"/>
      <c r="BJ189" s="236"/>
      <c r="BK189" s="236"/>
      <c r="BL189" s="236"/>
      <c r="BM189" s="236"/>
      <c r="BN189" s="236"/>
      <c r="BO189" s="236"/>
      <c r="BP189" s="236"/>
    </row>
    <row r="190" spans="1:68" ht="12.75" customHeight="1" x14ac:dyDescent="0.15">
      <c r="A190" s="236"/>
      <c r="B190" s="236"/>
      <c r="C190" s="236"/>
      <c r="D190" s="236"/>
      <c r="E190" s="236"/>
      <c r="F190" s="237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  <c r="AK190" s="236"/>
      <c r="AL190" s="236"/>
      <c r="AM190" s="236"/>
      <c r="AN190" s="236"/>
      <c r="AO190" s="236"/>
      <c r="AP190" s="236"/>
      <c r="AQ190" s="236"/>
      <c r="AR190" s="236"/>
      <c r="AS190" s="236"/>
      <c r="AT190" s="236"/>
      <c r="AU190" s="236"/>
      <c r="AV190" s="236"/>
      <c r="AW190" s="236"/>
      <c r="AX190" s="236"/>
      <c r="AY190" s="236"/>
      <c r="AZ190" s="236"/>
      <c r="BA190" s="236"/>
      <c r="BB190" s="236"/>
      <c r="BC190" s="236"/>
      <c r="BD190" s="236"/>
      <c r="BE190" s="236"/>
      <c r="BF190" s="236"/>
      <c r="BG190" s="236"/>
      <c r="BH190" s="236"/>
      <c r="BI190" s="236"/>
      <c r="BJ190" s="236"/>
      <c r="BK190" s="236"/>
      <c r="BL190" s="236"/>
      <c r="BM190" s="236"/>
      <c r="BN190" s="236"/>
      <c r="BO190" s="236"/>
      <c r="BP190" s="236"/>
    </row>
    <row r="191" spans="1:68" ht="12.75" customHeight="1" x14ac:dyDescent="0.15">
      <c r="A191" s="236"/>
      <c r="B191" s="236"/>
      <c r="C191" s="236"/>
      <c r="D191" s="236"/>
      <c r="E191" s="236"/>
      <c r="F191" s="237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  <c r="AK191" s="236"/>
      <c r="AL191" s="236"/>
      <c r="AM191" s="236"/>
      <c r="AN191" s="236"/>
      <c r="AO191" s="236"/>
      <c r="AP191" s="236"/>
      <c r="AQ191" s="236"/>
      <c r="AR191" s="236"/>
      <c r="AS191" s="236"/>
      <c r="AT191" s="236"/>
      <c r="AU191" s="236"/>
      <c r="AV191" s="236"/>
      <c r="AW191" s="236"/>
      <c r="AX191" s="236"/>
      <c r="AY191" s="236"/>
      <c r="AZ191" s="236"/>
      <c r="BA191" s="236"/>
      <c r="BB191" s="236"/>
      <c r="BC191" s="236"/>
      <c r="BD191" s="236"/>
      <c r="BE191" s="236"/>
      <c r="BF191" s="236"/>
      <c r="BG191" s="236"/>
      <c r="BH191" s="236"/>
      <c r="BI191" s="236"/>
      <c r="BJ191" s="236"/>
      <c r="BK191" s="236"/>
      <c r="BL191" s="236"/>
      <c r="BM191" s="236"/>
      <c r="BN191" s="236"/>
      <c r="BO191" s="236"/>
      <c r="BP191" s="236"/>
    </row>
    <row r="192" spans="1:68" ht="12.75" customHeight="1" x14ac:dyDescent="0.15">
      <c r="A192" s="236"/>
      <c r="B192" s="236"/>
      <c r="C192" s="236"/>
      <c r="D192" s="236"/>
      <c r="E192" s="236"/>
      <c r="F192" s="237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  <c r="AK192" s="236"/>
      <c r="AL192" s="236"/>
      <c r="AM192" s="236"/>
      <c r="AN192" s="236"/>
      <c r="AO192" s="236"/>
      <c r="AP192" s="236"/>
      <c r="AQ192" s="236"/>
      <c r="AR192" s="236"/>
      <c r="AS192" s="236"/>
      <c r="AT192" s="236"/>
      <c r="AU192" s="236"/>
      <c r="AV192" s="236"/>
      <c r="AW192" s="236"/>
      <c r="AX192" s="236"/>
      <c r="AY192" s="236"/>
      <c r="AZ192" s="236"/>
      <c r="BA192" s="236"/>
      <c r="BB192" s="236"/>
      <c r="BC192" s="236"/>
      <c r="BD192" s="236"/>
      <c r="BE192" s="236"/>
      <c r="BF192" s="236"/>
      <c r="BG192" s="236"/>
      <c r="BH192" s="236"/>
      <c r="BI192" s="236"/>
      <c r="BJ192" s="236"/>
      <c r="BK192" s="236"/>
      <c r="BL192" s="236"/>
      <c r="BM192" s="236"/>
      <c r="BN192" s="236"/>
      <c r="BO192" s="236"/>
      <c r="BP192" s="236"/>
    </row>
    <row r="193" spans="1:68" ht="12.75" customHeight="1" x14ac:dyDescent="0.15">
      <c r="A193" s="236"/>
      <c r="B193" s="236"/>
      <c r="C193" s="236"/>
      <c r="D193" s="236"/>
      <c r="E193" s="236"/>
      <c r="F193" s="237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  <c r="AK193" s="236"/>
      <c r="AL193" s="236"/>
      <c r="AM193" s="236"/>
      <c r="AN193" s="236"/>
      <c r="AO193" s="236"/>
      <c r="AP193" s="236"/>
      <c r="AQ193" s="236"/>
      <c r="AR193" s="236"/>
      <c r="AS193" s="236"/>
      <c r="AT193" s="236"/>
      <c r="AU193" s="236"/>
      <c r="AV193" s="236"/>
      <c r="AW193" s="236"/>
      <c r="AX193" s="236"/>
      <c r="AY193" s="236"/>
      <c r="AZ193" s="236"/>
      <c r="BA193" s="236"/>
      <c r="BB193" s="236"/>
      <c r="BC193" s="236"/>
      <c r="BD193" s="236"/>
      <c r="BE193" s="236"/>
      <c r="BF193" s="236"/>
      <c r="BG193" s="236"/>
      <c r="BH193" s="236"/>
      <c r="BI193" s="236"/>
      <c r="BJ193" s="236"/>
      <c r="BK193" s="236"/>
      <c r="BL193" s="236"/>
      <c r="BM193" s="236"/>
      <c r="BN193" s="236"/>
      <c r="BO193" s="236"/>
      <c r="BP193" s="236"/>
    </row>
    <row r="194" spans="1:68" ht="12.75" customHeight="1" x14ac:dyDescent="0.15">
      <c r="A194" s="236"/>
      <c r="B194" s="236"/>
      <c r="C194" s="236"/>
      <c r="D194" s="236"/>
      <c r="E194" s="236"/>
      <c r="F194" s="237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  <c r="AK194" s="236"/>
      <c r="AL194" s="236"/>
      <c r="AM194" s="236"/>
      <c r="AN194" s="236"/>
      <c r="AO194" s="236"/>
      <c r="AP194" s="236"/>
      <c r="AQ194" s="236"/>
      <c r="AR194" s="236"/>
      <c r="AS194" s="236"/>
      <c r="AT194" s="236"/>
      <c r="AU194" s="236"/>
      <c r="AV194" s="236"/>
      <c r="AW194" s="236"/>
      <c r="AX194" s="236"/>
      <c r="AY194" s="236"/>
      <c r="AZ194" s="236"/>
      <c r="BA194" s="236"/>
      <c r="BB194" s="236"/>
      <c r="BC194" s="236"/>
      <c r="BD194" s="236"/>
      <c r="BE194" s="236"/>
      <c r="BF194" s="236"/>
      <c r="BG194" s="236"/>
      <c r="BH194" s="236"/>
      <c r="BI194" s="236"/>
      <c r="BJ194" s="236"/>
      <c r="BK194" s="236"/>
      <c r="BL194" s="236"/>
      <c r="BM194" s="236"/>
      <c r="BN194" s="236"/>
      <c r="BO194" s="236"/>
      <c r="BP194" s="236"/>
    </row>
    <row r="195" spans="1:68" ht="12.75" customHeight="1" x14ac:dyDescent="0.15">
      <c r="A195" s="236"/>
      <c r="B195" s="236"/>
      <c r="C195" s="236"/>
      <c r="D195" s="236"/>
      <c r="E195" s="236"/>
      <c r="F195" s="237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  <c r="AK195" s="236"/>
      <c r="AL195" s="236"/>
      <c r="AM195" s="236"/>
      <c r="AN195" s="236"/>
      <c r="AO195" s="236"/>
      <c r="AP195" s="236"/>
      <c r="AQ195" s="236"/>
      <c r="AR195" s="236"/>
      <c r="AS195" s="236"/>
      <c r="AT195" s="236"/>
      <c r="AU195" s="236"/>
      <c r="AV195" s="236"/>
      <c r="AW195" s="236"/>
      <c r="AX195" s="236"/>
      <c r="AY195" s="236"/>
      <c r="AZ195" s="236"/>
      <c r="BA195" s="236"/>
      <c r="BB195" s="236"/>
      <c r="BC195" s="236"/>
      <c r="BD195" s="236"/>
      <c r="BE195" s="236"/>
      <c r="BF195" s="236"/>
      <c r="BG195" s="236"/>
      <c r="BH195" s="236"/>
      <c r="BI195" s="236"/>
      <c r="BJ195" s="236"/>
      <c r="BK195" s="236"/>
      <c r="BL195" s="236"/>
      <c r="BM195" s="236"/>
      <c r="BN195" s="236"/>
      <c r="BO195" s="236"/>
      <c r="BP195" s="236"/>
    </row>
    <row r="196" spans="1:68" ht="12.75" customHeight="1" x14ac:dyDescent="0.15">
      <c r="A196" s="236"/>
      <c r="B196" s="236"/>
      <c r="C196" s="236"/>
      <c r="D196" s="236"/>
      <c r="E196" s="236"/>
      <c r="F196" s="237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  <c r="AK196" s="236"/>
      <c r="AL196" s="236"/>
      <c r="AM196" s="236"/>
      <c r="AN196" s="236"/>
      <c r="AO196" s="236"/>
      <c r="AP196" s="236"/>
      <c r="AQ196" s="236"/>
      <c r="AR196" s="236"/>
      <c r="AS196" s="236"/>
      <c r="AT196" s="236"/>
      <c r="AU196" s="236"/>
      <c r="AV196" s="236"/>
      <c r="AW196" s="236"/>
      <c r="AX196" s="236"/>
      <c r="AY196" s="236"/>
      <c r="AZ196" s="236"/>
      <c r="BA196" s="236"/>
      <c r="BB196" s="236"/>
      <c r="BC196" s="236"/>
      <c r="BD196" s="236"/>
      <c r="BE196" s="236"/>
      <c r="BF196" s="236"/>
      <c r="BG196" s="236"/>
      <c r="BH196" s="236"/>
      <c r="BI196" s="236"/>
      <c r="BJ196" s="236"/>
      <c r="BK196" s="236"/>
      <c r="BL196" s="236"/>
      <c r="BM196" s="236"/>
      <c r="BN196" s="236"/>
      <c r="BO196" s="236"/>
      <c r="BP196" s="236"/>
    </row>
    <row r="197" spans="1:68" ht="12.75" customHeight="1" x14ac:dyDescent="0.15">
      <c r="A197" s="236"/>
      <c r="B197" s="236"/>
      <c r="C197" s="236"/>
      <c r="D197" s="236"/>
      <c r="E197" s="236"/>
      <c r="F197" s="237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  <c r="AK197" s="236"/>
      <c r="AL197" s="236"/>
      <c r="AM197" s="236"/>
      <c r="AN197" s="236"/>
      <c r="AO197" s="236"/>
      <c r="AP197" s="236"/>
      <c r="AQ197" s="236"/>
      <c r="AR197" s="236"/>
      <c r="AS197" s="236"/>
      <c r="AT197" s="236"/>
      <c r="AU197" s="236"/>
      <c r="AV197" s="236"/>
      <c r="AW197" s="236"/>
      <c r="AX197" s="236"/>
      <c r="AY197" s="236"/>
      <c r="AZ197" s="236"/>
      <c r="BA197" s="236"/>
      <c r="BB197" s="236"/>
      <c r="BC197" s="236"/>
      <c r="BD197" s="236"/>
      <c r="BE197" s="236"/>
      <c r="BF197" s="236"/>
      <c r="BG197" s="236"/>
      <c r="BH197" s="236"/>
      <c r="BI197" s="236"/>
      <c r="BJ197" s="236"/>
      <c r="BK197" s="236"/>
      <c r="BL197" s="236"/>
      <c r="BM197" s="236"/>
      <c r="BN197" s="236"/>
      <c r="BO197" s="236"/>
      <c r="BP197" s="236"/>
    </row>
    <row r="198" spans="1:68" ht="12.75" customHeight="1" x14ac:dyDescent="0.15">
      <c r="A198" s="236"/>
      <c r="B198" s="236"/>
      <c r="C198" s="236"/>
      <c r="D198" s="236"/>
      <c r="E198" s="236"/>
      <c r="F198" s="237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  <c r="AK198" s="236"/>
      <c r="AL198" s="236"/>
      <c r="AM198" s="236"/>
      <c r="AN198" s="236"/>
      <c r="AO198" s="236"/>
      <c r="AP198" s="236"/>
      <c r="AQ198" s="236"/>
      <c r="AR198" s="236"/>
      <c r="AS198" s="236"/>
      <c r="AT198" s="236"/>
      <c r="AU198" s="236"/>
      <c r="AV198" s="236"/>
      <c r="AW198" s="236"/>
      <c r="AX198" s="236"/>
      <c r="AY198" s="236"/>
      <c r="AZ198" s="236"/>
      <c r="BA198" s="236"/>
      <c r="BB198" s="236"/>
      <c r="BC198" s="236"/>
      <c r="BD198" s="236"/>
      <c r="BE198" s="236"/>
      <c r="BF198" s="236"/>
      <c r="BG198" s="236"/>
      <c r="BH198" s="236"/>
      <c r="BI198" s="236"/>
      <c r="BJ198" s="236"/>
      <c r="BK198" s="236"/>
      <c r="BL198" s="236"/>
      <c r="BM198" s="236"/>
      <c r="BN198" s="236"/>
      <c r="BO198" s="236"/>
      <c r="BP198" s="236"/>
    </row>
    <row r="199" spans="1:68" ht="12.75" customHeight="1" x14ac:dyDescent="0.15">
      <c r="A199" s="236"/>
      <c r="B199" s="236"/>
      <c r="C199" s="236"/>
      <c r="D199" s="236"/>
      <c r="E199" s="236"/>
      <c r="F199" s="237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  <c r="AK199" s="236"/>
      <c r="AL199" s="236"/>
      <c r="AM199" s="236"/>
      <c r="AN199" s="236"/>
      <c r="AO199" s="236"/>
      <c r="AP199" s="236"/>
      <c r="AQ199" s="236"/>
      <c r="AR199" s="236"/>
      <c r="AS199" s="236"/>
      <c r="AT199" s="236"/>
      <c r="AU199" s="236"/>
      <c r="AV199" s="236"/>
      <c r="AW199" s="236"/>
      <c r="AX199" s="236"/>
      <c r="AY199" s="236"/>
      <c r="AZ199" s="236"/>
      <c r="BA199" s="236"/>
      <c r="BB199" s="236"/>
      <c r="BC199" s="236"/>
      <c r="BD199" s="236"/>
      <c r="BE199" s="236"/>
      <c r="BF199" s="236"/>
      <c r="BG199" s="236"/>
      <c r="BH199" s="236"/>
      <c r="BI199" s="236"/>
      <c r="BJ199" s="236"/>
      <c r="BK199" s="236"/>
      <c r="BL199" s="236"/>
      <c r="BM199" s="236"/>
      <c r="BN199" s="236"/>
      <c r="BO199" s="236"/>
      <c r="BP199" s="236"/>
    </row>
    <row r="200" spans="1:68" ht="12.75" customHeight="1" x14ac:dyDescent="0.15">
      <c r="A200" s="236"/>
      <c r="B200" s="236"/>
      <c r="C200" s="236"/>
      <c r="D200" s="236"/>
      <c r="E200" s="236"/>
      <c r="F200" s="237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  <c r="AK200" s="236"/>
      <c r="AL200" s="236"/>
      <c r="AM200" s="236"/>
      <c r="AN200" s="236"/>
      <c r="AO200" s="236"/>
      <c r="AP200" s="236"/>
      <c r="AQ200" s="236"/>
      <c r="AR200" s="236"/>
      <c r="AS200" s="236"/>
      <c r="AT200" s="236"/>
      <c r="AU200" s="236"/>
      <c r="AV200" s="236"/>
      <c r="AW200" s="236"/>
      <c r="AX200" s="236"/>
      <c r="AY200" s="236"/>
      <c r="AZ200" s="236"/>
      <c r="BA200" s="236"/>
      <c r="BB200" s="236"/>
      <c r="BC200" s="236"/>
      <c r="BD200" s="236"/>
      <c r="BE200" s="236"/>
      <c r="BF200" s="236"/>
      <c r="BG200" s="236"/>
      <c r="BH200" s="236"/>
      <c r="BI200" s="236"/>
      <c r="BJ200" s="236"/>
      <c r="BK200" s="236"/>
      <c r="BL200" s="236"/>
      <c r="BM200" s="236"/>
      <c r="BN200" s="236"/>
      <c r="BO200" s="236"/>
      <c r="BP200" s="236"/>
    </row>
    <row r="201" spans="1:68" ht="12.75" customHeight="1" x14ac:dyDescent="0.15">
      <c r="A201" s="236"/>
      <c r="B201" s="236"/>
      <c r="C201" s="236"/>
      <c r="D201" s="236"/>
      <c r="E201" s="236"/>
      <c r="F201" s="237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  <c r="AK201" s="236"/>
      <c r="AL201" s="236"/>
      <c r="AM201" s="236"/>
      <c r="AN201" s="236"/>
      <c r="AO201" s="236"/>
      <c r="AP201" s="236"/>
      <c r="AQ201" s="236"/>
      <c r="AR201" s="236"/>
      <c r="AS201" s="236"/>
      <c r="AT201" s="236"/>
      <c r="AU201" s="236"/>
      <c r="AV201" s="236"/>
      <c r="AW201" s="236"/>
      <c r="AX201" s="236"/>
      <c r="AY201" s="236"/>
      <c r="AZ201" s="236"/>
      <c r="BA201" s="236"/>
      <c r="BB201" s="236"/>
      <c r="BC201" s="236"/>
      <c r="BD201" s="236"/>
      <c r="BE201" s="236"/>
      <c r="BF201" s="236"/>
      <c r="BG201" s="236"/>
      <c r="BH201" s="236"/>
      <c r="BI201" s="236"/>
      <c r="BJ201" s="236"/>
      <c r="BK201" s="236"/>
      <c r="BL201" s="236"/>
      <c r="BM201" s="236"/>
      <c r="BN201" s="236"/>
      <c r="BO201" s="236"/>
      <c r="BP201" s="236"/>
    </row>
    <row r="202" spans="1:68" ht="12.75" customHeight="1" x14ac:dyDescent="0.15">
      <c r="A202" s="236"/>
      <c r="B202" s="236"/>
      <c r="C202" s="236"/>
      <c r="D202" s="236"/>
      <c r="E202" s="236"/>
      <c r="F202" s="237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  <c r="AK202" s="236"/>
      <c r="AL202" s="236"/>
      <c r="AM202" s="236"/>
      <c r="AN202" s="236"/>
      <c r="AO202" s="236"/>
      <c r="AP202" s="236"/>
      <c r="AQ202" s="236"/>
      <c r="AR202" s="236"/>
      <c r="AS202" s="236"/>
      <c r="AT202" s="236"/>
      <c r="AU202" s="236"/>
      <c r="AV202" s="236"/>
      <c r="AW202" s="236"/>
      <c r="AX202" s="236"/>
      <c r="AY202" s="236"/>
      <c r="AZ202" s="236"/>
      <c r="BA202" s="236"/>
      <c r="BB202" s="236"/>
      <c r="BC202" s="236"/>
      <c r="BD202" s="236"/>
      <c r="BE202" s="236"/>
      <c r="BF202" s="236"/>
      <c r="BG202" s="236"/>
      <c r="BH202" s="236"/>
      <c r="BI202" s="236"/>
      <c r="BJ202" s="236"/>
      <c r="BK202" s="236"/>
      <c r="BL202" s="236"/>
      <c r="BM202" s="236"/>
      <c r="BN202" s="236"/>
      <c r="BO202" s="236"/>
      <c r="BP202" s="236"/>
    </row>
    <row r="203" spans="1:68" ht="12.75" customHeight="1" x14ac:dyDescent="0.15">
      <c r="A203" s="236"/>
      <c r="B203" s="236"/>
      <c r="C203" s="236"/>
      <c r="D203" s="236"/>
      <c r="E203" s="236"/>
      <c r="F203" s="237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  <c r="AK203" s="236"/>
      <c r="AL203" s="236"/>
      <c r="AM203" s="236"/>
      <c r="AN203" s="236"/>
      <c r="AO203" s="236"/>
      <c r="AP203" s="236"/>
      <c r="AQ203" s="236"/>
      <c r="AR203" s="236"/>
      <c r="AS203" s="236"/>
      <c r="AT203" s="236"/>
      <c r="AU203" s="236"/>
      <c r="AV203" s="236"/>
      <c r="AW203" s="236"/>
      <c r="AX203" s="236"/>
      <c r="AY203" s="236"/>
      <c r="AZ203" s="236"/>
      <c r="BA203" s="236"/>
      <c r="BB203" s="236"/>
      <c r="BC203" s="236"/>
      <c r="BD203" s="236"/>
      <c r="BE203" s="236"/>
      <c r="BF203" s="236"/>
      <c r="BG203" s="236"/>
      <c r="BH203" s="236"/>
      <c r="BI203" s="236"/>
      <c r="BJ203" s="236"/>
      <c r="BK203" s="236"/>
      <c r="BL203" s="236"/>
      <c r="BM203" s="236"/>
      <c r="BN203" s="236"/>
      <c r="BO203" s="236"/>
      <c r="BP203" s="236"/>
    </row>
    <row r="204" spans="1:68" ht="12.75" customHeight="1" x14ac:dyDescent="0.15">
      <c r="A204" s="236"/>
      <c r="B204" s="236"/>
      <c r="C204" s="236"/>
      <c r="D204" s="236"/>
      <c r="E204" s="236"/>
      <c r="F204" s="237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  <c r="AK204" s="236"/>
      <c r="AL204" s="236"/>
      <c r="AM204" s="236"/>
      <c r="AN204" s="236"/>
      <c r="AO204" s="236"/>
      <c r="AP204" s="236"/>
      <c r="AQ204" s="236"/>
      <c r="AR204" s="236"/>
      <c r="AS204" s="236"/>
      <c r="AT204" s="236"/>
      <c r="AU204" s="236"/>
      <c r="AV204" s="236"/>
      <c r="AW204" s="236"/>
      <c r="AX204" s="236"/>
      <c r="AY204" s="236"/>
      <c r="AZ204" s="236"/>
      <c r="BA204" s="236"/>
      <c r="BB204" s="236"/>
      <c r="BC204" s="236"/>
      <c r="BD204" s="236"/>
      <c r="BE204" s="236"/>
      <c r="BF204" s="236"/>
      <c r="BG204" s="236"/>
      <c r="BH204" s="236"/>
      <c r="BI204" s="236"/>
      <c r="BJ204" s="236"/>
      <c r="BK204" s="236"/>
      <c r="BL204" s="236"/>
      <c r="BM204" s="236"/>
      <c r="BN204" s="236"/>
      <c r="BO204" s="236"/>
      <c r="BP204" s="236"/>
    </row>
    <row r="205" spans="1:68" ht="12.75" customHeight="1" x14ac:dyDescent="0.15">
      <c r="A205" s="236"/>
      <c r="B205" s="236"/>
      <c r="C205" s="236"/>
      <c r="D205" s="236"/>
      <c r="E205" s="236"/>
      <c r="F205" s="237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236"/>
      <c r="AQ205" s="236"/>
      <c r="AR205" s="236"/>
      <c r="AS205" s="236"/>
      <c r="AT205" s="236"/>
      <c r="AU205" s="236"/>
      <c r="AV205" s="236"/>
      <c r="AW205" s="236"/>
      <c r="AX205" s="236"/>
      <c r="AY205" s="236"/>
      <c r="AZ205" s="236"/>
      <c r="BA205" s="236"/>
      <c r="BB205" s="236"/>
      <c r="BC205" s="236"/>
      <c r="BD205" s="236"/>
      <c r="BE205" s="236"/>
      <c r="BF205" s="236"/>
      <c r="BG205" s="236"/>
      <c r="BH205" s="236"/>
      <c r="BI205" s="236"/>
      <c r="BJ205" s="236"/>
      <c r="BK205" s="236"/>
      <c r="BL205" s="236"/>
      <c r="BM205" s="236"/>
      <c r="BN205" s="236"/>
      <c r="BO205" s="236"/>
      <c r="BP205" s="236"/>
    </row>
    <row r="206" spans="1:68" ht="12.75" customHeight="1" x14ac:dyDescent="0.15">
      <c r="A206" s="236"/>
      <c r="B206" s="236"/>
      <c r="C206" s="236"/>
      <c r="D206" s="236"/>
      <c r="E206" s="236"/>
      <c r="F206" s="237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  <c r="AK206" s="236"/>
      <c r="AL206" s="236"/>
      <c r="AM206" s="236"/>
      <c r="AN206" s="236"/>
      <c r="AO206" s="236"/>
      <c r="AP206" s="236"/>
      <c r="AQ206" s="236"/>
      <c r="AR206" s="236"/>
      <c r="AS206" s="236"/>
      <c r="AT206" s="236"/>
      <c r="AU206" s="236"/>
      <c r="AV206" s="236"/>
      <c r="AW206" s="236"/>
      <c r="AX206" s="236"/>
      <c r="AY206" s="236"/>
      <c r="AZ206" s="236"/>
      <c r="BA206" s="236"/>
      <c r="BB206" s="236"/>
      <c r="BC206" s="236"/>
      <c r="BD206" s="236"/>
      <c r="BE206" s="236"/>
      <c r="BF206" s="236"/>
      <c r="BG206" s="236"/>
      <c r="BH206" s="236"/>
      <c r="BI206" s="236"/>
      <c r="BJ206" s="236"/>
      <c r="BK206" s="236"/>
      <c r="BL206" s="236"/>
      <c r="BM206" s="236"/>
      <c r="BN206" s="236"/>
      <c r="BO206" s="236"/>
      <c r="BP206" s="236"/>
    </row>
    <row r="207" spans="1:68" ht="12.75" customHeight="1" x14ac:dyDescent="0.15">
      <c r="A207" s="236"/>
      <c r="B207" s="236"/>
      <c r="C207" s="236"/>
      <c r="D207" s="236"/>
      <c r="E207" s="236"/>
      <c r="F207" s="237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  <c r="AK207" s="236"/>
      <c r="AL207" s="236"/>
      <c r="AM207" s="236"/>
      <c r="AN207" s="236"/>
      <c r="AO207" s="236"/>
      <c r="AP207" s="236"/>
      <c r="AQ207" s="236"/>
      <c r="AR207" s="236"/>
      <c r="AS207" s="236"/>
      <c r="AT207" s="236"/>
      <c r="AU207" s="236"/>
      <c r="AV207" s="236"/>
      <c r="AW207" s="236"/>
      <c r="AX207" s="236"/>
      <c r="AY207" s="236"/>
      <c r="AZ207" s="236"/>
      <c r="BA207" s="236"/>
      <c r="BB207" s="236"/>
      <c r="BC207" s="236"/>
      <c r="BD207" s="236"/>
      <c r="BE207" s="236"/>
      <c r="BF207" s="236"/>
      <c r="BG207" s="236"/>
      <c r="BH207" s="236"/>
      <c r="BI207" s="236"/>
      <c r="BJ207" s="236"/>
      <c r="BK207" s="236"/>
      <c r="BL207" s="236"/>
      <c r="BM207" s="236"/>
      <c r="BN207" s="236"/>
      <c r="BO207" s="236"/>
      <c r="BP207" s="236"/>
    </row>
    <row r="208" spans="1:68" ht="12.75" customHeight="1" x14ac:dyDescent="0.15">
      <c r="A208" s="236"/>
      <c r="B208" s="236"/>
      <c r="C208" s="236"/>
      <c r="D208" s="236"/>
      <c r="E208" s="236"/>
      <c r="F208" s="237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  <c r="AK208" s="236"/>
      <c r="AL208" s="236"/>
      <c r="AM208" s="236"/>
      <c r="AN208" s="236"/>
      <c r="AO208" s="236"/>
      <c r="AP208" s="236"/>
      <c r="AQ208" s="236"/>
      <c r="AR208" s="236"/>
      <c r="AS208" s="236"/>
      <c r="AT208" s="236"/>
      <c r="AU208" s="236"/>
      <c r="AV208" s="236"/>
      <c r="AW208" s="236"/>
      <c r="AX208" s="236"/>
      <c r="AY208" s="236"/>
      <c r="AZ208" s="236"/>
      <c r="BA208" s="236"/>
      <c r="BB208" s="236"/>
      <c r="BC208" s="236"/>
      <c r="BD208" s="236"/>
      <c r="BE208" s="236"/>
      <c r="BF208" s="236"/>
      <c r="BG208" s="236"/>
      <c r="BH208" s="236"/>
      <c r="BI208" s="236"/>
      <c r="BJ208" s="236"/>
      <c r="BK208" s="236"/>
      <c r="BL208" s="236"/>
      <c r="BM208" s="236"/>
      <c r="BN208" s="236"/>
      <c r="BO208" s="236"/>
      <c r="BP208" s="236"/>
    </row>
    <row r="209" spans="1:68" ht="12.75" customHeight="1" x14ac:dyDescent="0.15">
      <c r="A209" s="236"/>
      <c r="B209" s="236"/>
      <c r="C209" s="236"/>
      <c r="D209" s="236"/>
      <c r="E209" s="236"/>
      <c r="F209" s="237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  <c r="AK209" s="236"/>
      <c r="AL209" s="236"/>
      <c r="AM209" s="236"/>
      <c r="AN209" s="236"/>
      <c r="AO209" s="236"/>
      <c r="AP209" s="236"/>
      <c r="AQ209" s="236"/>
      <c r="AR209" s="236"/>
      <c r="AS209" s="236"/>
      <c r="AT209" s="236"/>
      <c r="AU209" s="236"/>
      <c r="AV209" s="236"/>
      <c r="AW209" s="236"/>
      <c r="AX209" s="236"/>
      <c r="AY209" s="236"/>
      <c r="AZ209" s="236"/>
      <c r="BA209" s="236"/>
      <c r="BB209" s="236"/>
      <c r="BC209" s="236"/>
      <c r="BD209" s="236"/>
      <c r="BE209" s="236"/>
      <c r="BF209" s="236"/>
      <c r="BG209" s="236"/>
      <c r="BH209" s="236"/>
      <c r="BI209" s="236"/>
      <c r="BJ209" s="236"/>
      <c r="BK209" s="236"/>
      <c r="BL209" s="236"/>
      <c r="BM209" s="236"/>
      <c r="BN209" s="236"/>
      <c r="BO209" s="236"/>
      <c r="BP209" s="236"/>
    </row>
    <row r="210" spans="1:68" ht="12.75" customHeight="1" x14ac:dyDescent="0.15">
      <c r="A210" s="236"/>
      <c r="B210" s="236"/>
      <c r="C210" s="236"/>
      <c r="D210" s="236"/>
      <c r="E210" s="236"/>
      <c r="F210" s="237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  <c r="AK210" s="236"/>
      <c r="AL210" s="236"/>
      <c r="AM210" s="236"/>
      <c r="AN210" s="236"/>
      <c r="AO210" s="236"/>
      <c r="AP210" s="236"/>
      <c r="AQ210" s="236"/>
      <c r="AR210" s="236"/>
      <c r="AS210" s="236"/>
      <c r="AT210" s="236"/>
      <c r="AU210" s="236"/>
      <c r="AV210" s="236"/>
      <c r="AW210" s="236"/>
      <c r="AX210" s="236"/>
      <c r="AY210" s="236"/>
      <c r="AZ210" s="236"/>
      <c r="BA210" s="236"/>
      <c r="BB210" s="236"/>
      <c r="BC210" s="236"/>
      <c r="BD210" s="236"/>
      <c r="BE210" s="236"/>
      <c r="BF210" s="236"/>
      <c r="BG210" s="236"/>
      <c r="BH210" s="236"/>
      <c r="BI210" s="236"/>
      <c r="BJ210" s="236"/>
      <c r="BK210" s="236"/>
      <c r="BL210" s="236"/>
      <c r="BM210" s="236"/>
      <c r="BN210" s="236"/>
      <c r="BO210" s="236"/>
      <c r="BP210" s="236"/>
    </row>
    <row r="211" spans="1:68" ht="12.75" customHeight="1" x14ac:dyDescent="0.15">
      <c r="A211" s="236"/>
      <c r="B211" s="236"/>
      <c r="C211" s="236"/>
      <c r="D211" s="236"/>
      <c r="E211" s="236"/>
      <c r="F211" s="237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  <c r="AK211" s="236"/>
      <c r="AL211" s="236"/>
      <c r="AM211" s="236"/>
      <c r="AN211" s="236"/>
      <c r="AO211" s="236"/>
      <c r="AP211" s="236"/>
      <c r="AQ211" s="236"/>
      <c r="AR211" s="236"/>
      <c r="AS211" s="236"/>
      <c r="AT211" s="236"/>
      <c r="AU211" s="236"/>
      <c r="AV211" s="236"/>
      <c r="AW211" s="236"/>
      <c r="AX211" s="236"/>
      <c r="AY211" s="236"/>
      <c r="AZ211" s="236"/>
      <c r="BA211" s="236"/>
      <c r="BB211" s="236"/>
      <c r="BC211" s="236"/>
      <c r="BD211" s="236"/>
      <c r="BE211" s="236"/>
      <c r="BF211" s="236"/>
      <c r="BG211" s="236"/>
      <c r="BH211" s="236"/>
      <c r="BI211" s="236"/>
      <c r="BJ211" s="236"/>
      <c r="BK211" s="236"/>
      <c r="BL211" s="236"/>
      <c r="BM211" s="236"/>
      <c r="BN211" s="236"/>
      <c r="BO211" s="236"/>
      <c r="BP211" s="236"/>
    </row>
    <row r="212" spans="1:68" ht="12.75" customHeight="1" x14ac:dyDescent="0.15">
      <c r="A212" s="236"/>
      <c r="B212" s="236"/>
      <c r="C212" s="236"/>
      <c r="D212" s="236"/>
      <c r="E212" s="236"/>
      <c r="F212" s="237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  <c r="AK212" s="236"/>
      <c r="AL212" s="236"/>
      <c r="AM212" s="236"/>
      <c r="AN212" s="236"/>
      <c r="AO212" s="236"/>
      <c r="AP212" s="236"/>
      <c r="AQ212" s="236"/>
      <c r="AR212" s="236"/>
      <c r="AS212" s="236"/>
      <c r="AT212" s="236"/>
      <c r="AU212" s="236"/>
      <c r="AV212" s="236"/>
      <c r="AW212" s="236"/>
      <c r="AX212" s="236"/>
      <c r="AY212" s="236"/>
      <c r="AZ212" s="236"/>
      <c r="BA212" s="236"/>
      <c r="BB212" s="236"/>
      <c r="BC212" s="236"/>
      <c r="BD212" s="236"/>
      <c r="BE212" s="236"/>
      <c r="BF212" s="236"/>
      <c r="BG212" s="236"/>
      <c r="BH212" s="236"/>
      <c r="BI212" s="236"/>
      <c r="BJ212" s="236"/>
      <c r="BK212" s="236"/>
      <c r="BL212" s="236"/>
      <c r="BM212" s="236"/>
      <c r="BN212" s="236"/>
      <c r="BO212" s="236"/>
      <c r="BP212" s="236"/>
    </row>
    <row r="213" spans="1:68" ht="12.75" customHeight="1" x14ac:dyDescent="0.15">
      <c r="A213" s="236"/>
      <c r="B213" s="236"/>
      <c r="C213" s="236"/>
      <c r="D213" s="236"/>
      <c r="E213" s="236"/>
      <c r="F213" s="237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  <c r="AK213" s="236"/>
      <c r="AL213" s="236"/>
      <c r="AM213" s="236"/>
      <c r="AN213" s="236"/>
      <c r="AO213" s="236"/>
      <c r="AP213" s="236"/>
      <c r="AQ213" s="236"/>
      <c r="AR213" s="236"/>
      <c r="AS213" s="236"/>
      <c r="AT213" s="236"/>
      <c r="AU213" s="236"/>
      <c r="AV213" s="236"/>
      <c r="AW213" s="236"/>
      <c r="AX213" s="236"/>
      <c r="AY213" s="236"/>
      <c r="AZ213" s="236"/>
      <c r="BA213" s="236"/>
      <c r="BB213" s="236"/>
      <c r="BC213" s="236"/>
      <c r="BD213" s="236"/>
      <c r="BE213" s="236"/>
      <c r="BF213" s="236"/>
      <c r="BG213" s="236"/>
      <c r="BH213" s="236"/>
      <c r="BI213" s="236"/>
      <c r="BJ213" s="236"/>
      <c r="BK213" s="236"/>
      <c r="BL213" s="236"/>
      <c r="BM213" s="236"/>
      <c r="BN213" s="236"/>
      <c r="BO213" s="236"/>
      <c r="BP213" s="236"/>
    </row>
    <row r="214" spans="1:68" ht="12.75" customHeight="1" x14ac:dyDescent="0.15">
      <c r="A214" s="236"/>
      <c r="B214" s="236"/>
      <c r="C214" s="236"/>
      <c r="D214" s="236"/>
      <c r="E214" s="236"/>
      <c r="F214" s="237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  <c r="AK214" s="236"/>
      <c r="AL214" s="236"/>
      <c r="AM214" s="236"/>
      <c r="AN214" s="236"/>
      <c r="AO214" s="236"/>
      <c r="AP214" s="236"/>
      <c r="AQ214" s="236"/>
      <c r="AR214" s="236"/>
      <c r="AS214" s="236"/>
      <c r="AT214" s="236"/>
      <c r="AU214" s="236"/>
      <c r="AV214" s="236"/>
      <c r="AW214" s="236"/>
      <c r="AX214" s="236"/>
      <c r="AY214" s="236"/>
      <c r="AZ214" s="236"/>
      <c r="BA214" s="236"/>
      <c r="BB214" s="236"/>
      <c r="BC214" s="236"/>
      <c r="BD214" s="236"/>
      <c r="BE214" s="236"/>
      <c r="BF214" s="236"/>
      <c r="BG214" s="236"/>
      <c r="BH214" s="236"/>
      <c r="BI214" s="236"/>
      <c r="BJ214" s="236"/>
      <c r="BK214" s="236"/>
      <c r="BL214" s="236"/>
      <c r="BM214" s="236"/>
      <c r="BN214" s="236"/>
      <c r="BO214" s="236"/>
      <c r="BP214" s="236"/>
    </row>
    <row r="215" spans="1:68" ht="12.75" customHeight="1" x14ac:dyDescent="0.15">
      <c r="A215" s="236"/>
      <c r="B215" s="236"/>
      <c r="C215" s="236"/>
      <c r="D215" s="236"/>
      <c r="E215" s="236"/>
      <c r="F215" s="237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 s="236"/>
      <c r="AL215" s="236"/>
      <c r="AM215" s="236"/>
      <c r="AN215" s="236"/>
      <c r="AO215" s="236"/>
      <c r="AP215" s="236"/>
      <c r="AQ215" s="236"/>
      <c r="AR215" s="236"/>
      <c r="AS215" s="236"/>
      <c r="AT215" s="236"/>
      <c r="AU215" s="236"/>
      <c r="AV215" s="236"/>
      <c r="AW215" s="236"/>
      <c r="AX215" s="236"/>
      <c r="AY215" s="236"/>
      <c r="AZ215" s="236"/>
      <c r="BA215" s="236"/>
      <c r="BB215" s="236"/>
      <c r="BC215" s="236"/>
      <c r="BD215" s="236"/>
      <c r="BE215" s="236"/>
      <c r="BF215" s="236"/>
      <c r="BG215" s="236"/>
      <c r="BH215" s="236"/>
      <c r="BI215" s="236"/>
      <c r="BJ215" s="236"/>
      <c r="BK215" s="236"/>
      <c r="BL215" s="236"/>
      <c r="BM215" s="236"/>
      <c r="BN215" s="236"/>
      <c r="BO215" s="236"/>
      <c r="BP215" s="236"/>
    </row>
    <row r="216" spans="1:68" ht="12.75" customHeight="1" x14ac:dyDescent="0.15">
      <c r="A216" s="236"/>
      <c r="B216" s="236"/>
      <c r="C216" s="236"/>
      <c r="D216" s="236"/>
      <c r="E216" s="236"/>
      <c r="F216" s="237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  <c r="AK216" s="236"/>
      <c r="AL216" s="236"/>
      <c r="AM216" s="236"/>
      <c r="AN216" s="236"/>
      <c r="AO216" s="236"/>
      <c r="AP216" s="236"/>
      <c r="AQ216" s="236"/>
      <c r="AR216" s="236"/>
      <c r="AS216" s="236"/>
      <c r="AT216" s="236"/>
      <c r="AU216" s="236"/>
      <c r="AV216" s="236"/>
      <c r="AW216" s="236"/>
      <c r="AX216" s="236"/>
      <c r="AY216" s="236"/>
      <c r="AZ216" s="236"/>
      <c r="BA216" s="236"/>
      <c r="BB216" s="236"/>
      <c r="BC216" s="236"/>
      <c r="BD216" s="236"/>
      <c r="BE216" s="236"/>
      <c r="BF216" s="236"/>
      <c r="BG216" s="236"/>
      <c r="BH216" s="236"/>
      <c r="BI216" s="236"/>
      <c r="BJ216" s="236"/>
      <c r="BK216" s="236"/>
      <c r="BL216" s="236"/>
      <c r="BM216" s="236"/>
      <c r="BN216" s="236"/>
      <c r="BO216" s="236"/>
      <c r="BP216" s="236"/>
    </row>
    <row r="217" spans="1:68" ht="12.75" customHeight="1" x14ac:dyDescent="0.15">
      <c r="A217" s="236"/>
      <c r="B217" s="236"/>
      <c r="C217" s="236"/>
      <c r="D217" s="236"/>
      <c r="E217" s="236"/>
      <c r="F217" s="237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236"/>
      <c r="AQ217" s="236"/>
      <c r="AR217" s="236"/>
      <c r="AS217" s="236"/>
      <c r="AT217" s="236"/>
      <c r="AU217" s="236"/>
      <c r="AV217" s="236"/>
      <c r="AW217" s="236"/>
      <c r="AX217" s="236"/>
      <c r="AY217" s="236"/>
      <c r="AZ217" s="236"/>
      <c r="BA217" s="236"/>
      <c r="BB217" s="236"/>
      <c r="BC217" s="236"/>
      <c r="BD217" s="236"/>
      <c r="BE217" s="236"/>
      <c r="BF217" s="236"/>
      <c r="BG217" s="236"/>
      <c r="BH217" s="236"/>
      <c r="BI217" s="236"/>
      <c r="BJ217" s="236"/>
      <c r="BK217" s="236"/>
      <c r="BL217" s="236"/>
      <c r="BM217" s="236"/>
      <c r="BN217" s="236"/>
      <c r="BO217" s="236"/>
      <c r="BP217" s="236"/>
    </row>
    <row r="218" spans="1:68" ht="12.75" customHeight="1" x14ac:dyDescent="0.15">
      <c r="A218" s="236"/>
      <c r="B218" s="236"/>
      <c r="C218" s="236"/>
      <c r="D218" s="236"/>
      <c r="E218" s="236"/>
      <c r="F218" s="237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  <c r="AK218" s="236"/>
      <c r="AL218" s="236"/>
      <c r="AM218" s="236"/>
      <c r="AN218" s="236"/>
      <c r="AO218" s="236"/>
      <c r="AP218" s="236"/>
      <c r="AQ218" s="236"/>
      <c r="AR218" s="236"/>
      <c r="AS218" s="236"/>
      <c r="AT218" s="236"/>
      <c r="AU218" s="236"/>
      <c r="AV218" s="236"/>
      <c r="AW218" s="236"/>
      <c r="AX218" s="236"/>
      <c r="AY218" s="236"/>
      <c r="AZ218" s="236"/>
      <c r="BA218" s="236"/>
      <c r="BB218" s="236"/>
      <c r="BC218" s="236"/>
      <c r="BD218" s="236"/>
      <c r="BE218" s="236"/>
      <c r="BF218" s="236"/>
      <c r="BG218" s="236"/>
      <c r="BH218" s="236"/>
      <c r="BI218" s="236"/>
      <c r="BJ218" s="236"/>
      <c r="BK218" s="236"/>
      <c r="BL218" s="236"/>
      <c r="BM218" s="236"/>
      <c r="BN218" s="236"/>
      <c r="BO218" s="236"/>
      <c r="BP218" s="236"/>
    </row>
    <row r="219" spans="1:68" ht="12.75" customHeight="1" x14ac:dyDescent="0.15">
      <c r="A219" s="236"/>
      <c r="B219" s="236"/>
      <c r="C219" s="236"/>
      <c r="D219" s="236"/>
      <c r="E219" s="236"/>
      <c r="F219" s="237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  <c r="AK219" s="236"/>
      <c r="AL219" s="236"/>
      <c r="AM219" s="236"/>
      <c r="AN219" s="236"/>
      <c r="AO219" s="236"/>
      <c r="AP219" s="236"/>
      <c r="AQ219" s="236"/>
      <c r="AR219" s="236"/>
      <c r="AS219" s="236"/>
      <c r="AT219" s="236"/>
      <c r="AU219" s="236"/>
      <c r="AV219" s="236"/>
      <c r="AW219" s="236"/>
      <c r="AX219" s="236"/>
      <c r="AY219" s="236"/>
      <c r="AZ219" s="236"/>
      <c r="BA219" s="236"/>
      <c r="BB219" s="236"/>
      <c r="BC219" s="236"/>
      <c r="BD219" s="236"/>
      <c r="BE219" s="236"/>
      <c r="BF219" s="236"/>
      <c r="BG219" s="236"/>
      <c r="BH219" s="236"/>
      <c r="BI219" s="236"/>
      <c r="BJ219" s="236"/>
      <c r="BK219" s="236"/>
      <c r="BL219" s="236"/>
      <c r="BM219" s="236"/>
      <c r="BN219" s="236"/>
      <c r="BO219" s="236"/>
      <c r="BP219" s="236"/>
    </row>
    <row r="220" spans="1:68" ht="12.75" customHeight="1" x14ac:dyDescent="0.15">
      <c r="A220" s="236"/>
      <c r="B220" s="236"/>
      <c r="C220" s="236"/>
      <c r="D220" s="236"/>
      <c r="E220" s="236"/>
      <c r="F220" s="237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  <c r="AK220" s="236"/>
      <c r="AL220" s="236"/>
      <c r="AM220" s="236"/>
      <c r="AN220" s="236"/>
      <c r="AO220" s="236"/>
      <c r="AP220" s="236"/>
      <c r="AQ220" s="236"/>
      <c r="AR220" s="236"/>
      <c r="AS220" s="236"/>
      <c r="AT220" s="236"/>
      <c r="AU220" s="236"/>
      <c r="AV220" s="236"/>
      <c r="AW220" s="236"/>
      <c r="AX220" s="236"/>
      <c r="AY220" s="236"/>
      <c r="AZ220" s="236"/>
      <c r="BA220" s="236"/>
      <c r="BB220" s="236"/>
      <c r="BC220" s="236"/>
      <c r="BD220" s="236"/>
      <c r="BE220" s="236"/>
      <c r="BF220" s="236"/>
      <c r="BG220" s="236"/>
      <c r="BH220" s="236"/>
      <c r="BI220" s="236"/>
      <c r="BJ220" s="236"/>
      <c r="BK220" s="236"/>
      <c r="BL220" s="236"/>
      <c r="BM220" s="236"/>
      <c r="BN220" s="236"/>
      <c r="BO220" s="236"/>
      <c r="BP220" s="236"/>
    </row>
    <row r="221" spans="1:68" ht="12.75" customHeight="1" x14ac:dyDescent="0.15">
      <c r="A221" s="236"/>
      <c r="B221" s="236"/>
      <c r="C221" s="236"/>
      <c r="D221" s="236"/>
      <c r="E221" s="236"/>
      <c r="F221" s="237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  <c r="AK221" s="236"/>
      <c r="AL221" s="236"/>
      <c r="AM221" s="236"/>
      <c r="AN221" s="236"/>
      <c r="AO221" s="236"/>
      <c r="AP221" s="236"/>
      <c r="AQ221" s="236"/>
      <c r="AR221" s="236"/>
      <c r="AS221" s="236"/>
      <c r="AT221" s="236"/>
      <c r="AU221" s="236"/>
      <c r="AV221" s="236"/>
      <c r="AW221" s="236"/>
      <c r="AX221" s="236"/>
      <c r="AY221" s="236"/>
      <c r="AZ221" s="236"/>
      <c r="BA221" s="236"/>
      <c r="BB221" s="236"/>
      <c r="BC221" s="236"/>
      <c r="BD221" s="236"/>
      <c r="BE221" s="236"/>
      <c r="BF221" s="236"/>
      <c r="BG221" s="236"/>
      <c r="BH221" s="236"/>
      <c r="BI221" s="236"/>
      <c r="BJ221" s="236"/>
      <c r="BK221" s="236"/>
      <c r="BL221" s="236"/>
      <c r="BM221" s="236"/>
      <c r="BN221" s="236"/>
      <c r="BO221" s="236"/>
      <c r="BP221" s="236"/>
    </row>
    <row r="222" spans="1:68" ht="12.75" customHeight="1" x14ac:dyDescent="0.15">
      <c r="A222" s="236"/>
      <c r="B222" s="236"/>
      <c r="C222" s="236"/>
      <c r="D222" s="236"/>
      <c r="E222" s="236"/>
      <c r="F222" s="237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  <c r="AK222" s="236"/>
      <c r="AL222" s="236"/>
      <c r="AM222" s="236"/>
      <c r="AN222" s="236"/>
      <c r="AO222" s="236"/>
      <c r="AP222" s="236"/>
      <c r="AQ222" s="236"/>
      <c r="AR222" s="236"/>
      <c r="AS222" s="236"/>
      <c r="AT222" s="236"/>
      <c r="AU222" s="236"/>
      <c r="AV222" s="236"/>
      <c r="AW222" s="236"/>
      <c r="AX222" s="236"/>
      <c r="AY222" s="236"/>
      <c r="AZ222" s="236"/>
      <c r="BA222" s="236"/>
      <c r="BB222" s="236"/>
      <c r="BC222" s="236"/>
      <c r="BD222" s="236"/>
      <c r="BE222" s="236"/>
      <c r="BF222" s="236"/>
      <c r="BG222" s="236"/>
      <c r="BH222" s="236"/>
      <c r="BI222" s="236"/>
      <c r="BJ222" s="236"/>
      <c r="BK222" s="236"/>
      <c r="BL222" s="236"/>
      <c r="BM222" s="236"/>
      <c r="BN222" s="236"/>
      <c r="BO222" s="236"/>
      <c r="BP222" s="236"/>
    </row>
    <row r="223" spans="1:68" ht="12.75" customHeight="1" x14ac:dyDescent="0.15">
      <c r="A223" s="236"/>
      <c r="B223" s="236"/>
      <c r="C223" s="236"/>
      <c r="D223" s="236"/>
      <c r="E223" s="236"/>
      <c r="F223" s="237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  <c r="AK223" s="236"/>
      <c r="AL223" s="236"/>
      <c r="AM223" s="236"/>
      <c r="AN223" s="236"/>
      <c r="AO223" s="236"/>
      <c r="AP223" s="236"/>
      <c r="AQ223" s="236"/>
      <c r="AR223" s="236"/>
      <c r="AS223" s="236"/>
      <c r="AT223" s="236"/>
      <c r="AU223" s="236"/>
      <c r="AV223" s="236"/>
      <c r="AW223" s="236"/>
      <c r="AX223" s="236"/>
      <c r="AY223" s="236"/>
      <c r="AZ223" s="236"/>
      <c r="BA223" s="236"/>
      <c r="BB223" s="236"/>
      <c r="BC223" s="236"/>
      <c r="BD223" s="236"/>
      <c r="BE223" s="236"/>
      <c r="BF223" s="236"/>
      <c r="BG223" s="236"/>
      <c r="BH223" s="236"/>
      <c r="BI223" s="236"/>
      <c r="BJ223" s="236"/>
      <c r="BK223" s="236"/>
      <c r="BL223" s="236"/>
      <c r="BM223" s="236"/>
      <c r="BN223" s="236"/>
      <c r="BO223" s="236"/>
      <c r="BP223" s="236"/>
    </row>
    <row r="224" spans="1:68" ht="12.75" customHeight="1" x14ac:dyDescent="0.15">
      <c r="A224" s="236"/>
      <c r="B224" s="236"/>
      <c r="C224" s="236"/>
      <c r="D224" s="236"/>
      <c r="E224" s="236"/>
      <c r="F224" s="237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  <c r="AK224" s="236"/>
      <c r="AL224" s="236"/>
      <c r="AM224" s="236"/>
      <c r="AN224" s="236"/>
      <c r="AO224" s="236"/>
      <c r="AP224" s="236"/>
      <c r="AQ224" s="236"/>
      <c r="AR224" s="236"/>
      <c r="AS224" s="236"/>
      <c r="AT224" s="236"/>
      <c r="AU224" s="236"/>
      <c r="AV224" s="236"/>
      <c r="AW224" s="236"/>
      <c r="AX224" s="236"/>
      <c r="AY224" s="236"/>
      <c r="AZ224" s="236"/>
      <c r="BA224" s="236"/>
      <c r="BB224" s="236"/>
      <c r="BC224" s="236"/>
      <c r="BD224" s="236"/>
      <c r="BE224" s="236"/>
      <c r="BF224" s="236"/>
      <c r="BG224" s="236"/>
      <c r="BH224" s="236"/>
      <c r="BI224" s="236"/>
      <c r="BJ224" s="236"/>
      <c r="BK224" s="236"/>
      <c r="BL224" s="236"/>
      <c r="BM224" s="236"/>
      <c r="BN224" s="236"/>
      <c r="BO224" s="236"/>
      <c r="BP224" s="236"/>
    </row>
    <row r="225" spans="1:68" ht="12.75" customHeight="1" x14ac:dyDescent="0.15">
      <c r="A225" s="236"/>
      <c r="B225" s="236"/>
      <c r="C225" s="236"/>
      <c r="D225" s="236"/>
      <c r="E225" s="236"/>
      <c r="F225" s="237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  <c r="AK225" s="236"/>
      <c r="AL225" s="236"/>
      <c r="AM225" s="236"/>
      <c r="AN225" s="236"/>
      <c r="AO225" s="236"/>
      <c r="AP225" s="236"/>
      <c r="AQ225" s="236"/>
      <c r="AR225" s="236"/>
      <c r="AS225" s="236"/>
      <c r="AT225" s="236"/>
      <c r="AU225" s="236"/>
      <c r="AV225" s="236"/>
      <c r="AW225" s="236"/>
      <c r="AX225" s="236"/>
      <c r="AY225" s="236"/>
      <c r="AZ225" s="236"/>
      <c r="BA225" s="236"/>
      <c r="BB225" s="236"/>
      <c r="BC225" s="236"/>
      <c r="BD225" s="236"/>
      <c r="BE225" s="236"/>
      <c r="BF225" s="236"/>
      <c r="BG225" s="236"/>
      <c r="BH225" s="236"/>
      <c r="BI225" s="236"/>
      <c r="BJ225" s="236"/>
      <c r="BK225" s="236"/>
      <c r="BL225" s="236"/>
      <c r="BM225" s="236"/>
      <c r="BN225" s="236"/>
      <c r="BO225" s="236"/>
      <c r="BP225" s="236"/>
    </row>
    <row r="226" spans="1:68" ht="12.75" customHeight="1" x14ac:dyDescent="0.15">
      <c r="A226" s="236"/>
      <c r="B226" s="236"/>
      <c r="C226" s="236"/>
      <c r="D226" s="236"/>
      <c r="E226" s="236"/>
      <c r="F226" s="237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  <c r="AK226" s="236"/>
      <c r="AL226" s="236"/>
      <c r="AM226" s="236"/>
      <c r="AN226" s="236"/>
      <c r="AO226" s="236"/>
      <c r="AP226" s="236"/>
      <c r="AQ226" s="236"/>
      <c r="AR226" s="236"/>
      <c r="AS226" s="236"/>
      <c r="AT226" s="236"/>
      <c r="AU226" s="236"/>
      <c r="AV226" s="236"/>
      <c r="AW226" s="236"/>
      <c r="AX226" s="236"/>
      <c r="AY226" s="236"/>
      <c r="AZ226" s="236"/>
      <c r="BA226" s="236"/>
      <c r="BB226" s="236"/>
      <c r="BC226" s="236"/>
      <c r="BD226" s="236"/>
      <c r="BE226" s="236"/>
      <c r="BF226" s="236"/>
      <c r="BG226" s="236"/>
      <c r="BH226" s="236"/>
      <c r="BI226" s="236"/>
      <c r="BJ226" s="236"/>
      <c r="BK226" s="236"/>
      <c r="BL226" s="236"/>
      <c r="BM226" s="236"/>
      <c r="BN226" s="236"/>
      <c r="BO226" s="236"/>
      <c r="BP226" s="236"/>
    </row>
    <row r="227" spans="1:68" ht="12.75" customHeight="1" x14ac:dyDescent="0.15">
      <c r="A227" s="236"/>
      <c r="B227" s="236"/>
      <c r="C227" s="236"/>
      <c r="D227" s="236"/>
      <c r="E227" s="236"/>
      <c r="F227" s="237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  <c r="AK227" s="236"/>
      <c r="AL227" s="236"/>
      <c r="AM227" s="236"/>
      <c r="AN227" s="236"/>
      <c r="AO227" s="236"/>
      <c r="AP227" s="236"/>
      <c r="AQ227" s="236"/>
      <c r="AR227" s="236"/>
      <c r="AS227" s="236"/>
      <c r="AT227" s="236"/>
      <c r="AU227" s="236"/>
      <c r="AV227" s="236"/>
      <c r="AW227" s="236"/>
      <c r="AX227" s="236"/>
      <c r="AY227" s="236"/>
      <c r="AZ227" s="236"/>
      <c r="BA227" s="236"/>
      <c r="BB227" s="236"/>
      <c r="BC227" s="236"/>
      <c r="BD227" s="236"/>
      <c r="BE227" s="236"/>
      <c r="BF227" s="236"/>
      <c r="BG227" s="236"/>
      <c r="BH227" s="236"/>
      <c r="BI227" s="236"/>
      <c r="BJ227" s="236"/>
      <c r="BK227" s="236"/>
      <c r="BL227" s="236"/>
      <c r="BM227" s="236"/>
      <c r="BN227" s="236"/>
      <c r="BO227" s="236"/>
      <c r="BP227" s="236"/>
    </row>
    <row r="228" spans="1:68" ht="12.75" customHeight="1" x14ac:dyDescent="0.15">
      <c r="A228" s="236"/>
      <c r="B228" s="236"/>
      <c r="C228" s="236"/>
      <c r="D228" s="236"/>
      <c r="E228" s="236"/>
      <c r="F228" s="237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  <c r="AK228" s="236"/>
      <c r="AL228" s="236"/>
      <c r="AM228" s="236"/>
      <c r="AN228" s="236"/>
      <c r="AO228" s="236"/>
      <c r="AP228" s="236"/>
      <c r="AQ228" s="236"/>
      <c r="AR228" s="236"/>
      <c r="AS228" s="236"/>
      <c r="AT228" s="236"/>
      <c r="AU228" s="236"/>
      <c r="AV228" s="236"/>
      <c r="AW228" s="236"/>
      <c r="AX228" s="236"/>
      <c r="AY228" s="236"/>
      <c r="AZ228" s="236"/>
      <c r="BA228" s="236"/>
      <c r="BB228" s="236"/>
      <c r="BC228" s="236"/>
      <c r="BD228" s="236"/>
      <c r="BE228" s="236"/>
      <c r="BF228" s="236"/>
      <c r="BG228" s="236"/>
      <c r="BH228" s="236"/>
      <c r="BI228" s="236"/>
      <c r="BJ228" s="236"/>
      <c r="BK228" s="236"/>
      <c r="BL228" s="236"/>
      <c r="BM228" s="236"/>
      <c r="BN228" s="236"/>
      <c r="BO228" s="236"/>
      <c r="BP228" s="236"/>
    </row>
    <row r="229" spans="1:68" ht="12.75" customHeight="1" x14ac:dyDescent="0.15">
      <c r="A229" s="236"/>
      <c r="B229" s="236"/>
      <c r="C229" s="236"/>
      <c r="D229" s="236"/>
      <c r="E229" s="236"/>
      <c r="F229" s="237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  <c r="AK229" s="236"/>
      <c r="AL229" s="236"/>
      <c r="AM229" s="236"/>
      <c r="AN229" s="236"/>
      <c r="AO229" s="236"/>
      <c r="AP229" s="236"/>
      <c r="AQ229" s="236"/>
      <c r="AR229" s="236"/>
      <c r="AS229" s="236"/>
      <c r="AT229" s="236"/>
      <c r="AU229" s="236"/>
      <c r="AV229" s="236"/>
      <c r="AW229" s="236"/>
      <c r="AX229" s="236"/>
      <c r="AY229" s="236"/>
      <c r="AZ229" s="236"/>
      <c r="BA229" s="236"/>
      <c r="BB229" s="236"/>
      <c r="BC229" s="236"/>
      <c r="BD229" s="236"/>
      <c r="BE229" s="236"/>
      <c r="BF229" s="236"/>
      <c r="BG229" s="236"/>
      <c r="BH229" s="236"/>
      <c r="BI229" s="236"/>
      <c r="BJ229" s="236"/>
      <c r="BK229" s="236"/>
      <c r="BL229" s="236"/>
      <c r="BM229" s="236"/>
      <c r="BN229" s="236"/>
      <c r="BO229" s="236"/>
      <c r="BP229" s="236"/>
    </row>
    <row r="230" spans="1:68" ht="12.75" customHeight="1" x14ac:dyDescent="0.15">
      <c r="A230" s="236"/>
      <c r="B230" s="236"/>
      <c r="C230" s="236"/>
      <c r="D230" s="236"/>
      <c r="E230" s="236"/>
      <c r="F230" s="237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  <c r="AK230" s="236"/>
      <c r="AL230" s="236"/>
      <c r="AM230" s="236"/>
      <c r="AN230" s="236"/>
      <c r="AO230" s="236"/>
      <c r="AP230" s="236"/>
      <c r="AQ230" s="236"/>
      <c r="AR230" s="236"/>
      <c r="AS230" s="236"/>
      <c r="AT230" s="236"/>
      <c r="AU230" s="236"/>
      <c r="AV230" s="236"/>
      <c r="AW230" s="236"/>
      <c r="AX230" s="236"/>
      <c r="AY230" s="236"/>
      <c r="AZ230" s="236"/>
      <c r="BA230" s="236"/>
      <c r="BB230" s="236"/>
      <c r="BC230" s="236"/>
      <c r="BD230" s="236"/>
      <c r="BE230" s="236"/>
      <c r="BF230" s="236"/>
      <c r="BG230" s="236"/>
      <c r="BH230" s="236"/>
      <c r="BI230" s="236"/>
      <c r="BJ230" s="236"/>
      <c r="BK230" s="236"/>
      <c r="BL230" s="236"/>
      <c r="BM230" s="236"/>
      <c r="BN230" s="236"/>
      <c r="BO230" s="236"/>
      <c r="BP230" s="236"/>
    </row>
    <row r="231" spans="1:68" ht="12.75" customHeight="1" x14ac:dyDescent="0.15">
      <c r="A231" s="236"/>
      <c r="B231" s="236"/>
      <c r="C231" s="236"/>
      <c r="D231" s="236"/>
      <c r="E231" s="236"/>
      <c r="F231" s="237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  <c r="AK231" s="236"/>
      <c r="AL231" s="236"/>
      <c r="AM231" s="236"/>
      <c r="AN231" s="236"/>
      <c r="AO231" s="236"/>
      <c r="AP231" s="236"/>
      <c r="AQ231" s="236"/>
      <c r="AR231" s="236"/>
      <c r="AS231" s="236"/>
      <c r="AT231" s="236"/>
      <c r="AU231" s="236"/>
      <c r="AV231" s="236"/>
      <c r="AW231" s="236"/>
      <c r="AX231" s="236"/>
      <c r="AY231" s="236"/>
      <c r="AZ231" s="236"/>
      <c r="BA231" s="236"/>
      <c r="BB231" s="236"/>
      <c r="BC231" s="236"/>
      <c r="BD231" s="236"/>
      <c r="BE231" s="236"/>
      <c r="BF231" s="236"/>
      <c r="BG231" s="236"/>
      <c r="BH231" s="236"/>
      <c r="BI231" s="236"/>
      <c r="BJ231" s="236"/>
      <c r="BK231" s="236"/>
      <c r="BL231" s="236"/>
      <c r="BM231" s="236"/>
      <c r="BN231" s="236"/>
      <c r="BO231" s="236"/>
      <c r="BP231" s="236"/>
    </row>
    <row r="232" spans="1:68" ht="12.75" customHeight="1" x14ac:dyDescent="0.15">
      <c r="A232" s="236"/>
      <c r="B232" s="236"/>
      <c r="C232" s="236"/>
      <c r="D232" s="236"/>
      <c r="E232" s="236"/>
      <c r="F232" s="237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  <c r="AK232" s="236"/>
      <c r="AL232" s="236"/>
      <c r="AM232" s="236"/>
      <c r="AN232" s="236"/>
      <c r="AO232" s="236"/>
      <c r="AP232" s="236"/>
      <c r="AQ232" s="236"/>
      <c r="AR232" s="236"/>
      <c r="AS232" s="236"/>
      <c r="AT232" s="236"/>
      <c r="AU232" s="236"/>
      <c r="AV232" s="236"/>
      <c r="AW232" s="236"/>
      <c r="AX232" s="236"/>
      <c r="AY232" s="236"/>
      <c r="AZ232" s="236"/>
      <c r="BA232" s="236"/>
      <c r="BB232" s="236"/>
      <c r="BC232" s="236"/>
      <c r="BD232" s="236"/>
      <c r="BE232" s="236"/>
      <c r="BF232" s="236"/>
      <c r="BG232" s="236"/>
      <c r="BH232" s="236"/>
      <c r="BI232" s="236"/>
      <c r="BJ232" s="236"/>
      <c r="BK232" s="236"/>
      <c r="BL232" s="236"/>
      <c r="BM232" s="236"/>
      <c r="BN232" s="236"/>
      <c r="BO232" s="236"/>
      <c r="BP232" s="236"/>
    </row>
    <row r="233" spans="1:68" ht="12.75" customHeight="1" x14ac:dyDescent="0.15">
      <c r="A233" s="236"/>
      <c r="B233" s="236"/>
      <c r="C233" s="236"/>
      <c r="D233" s="236"/>
      <c r="E233" s="236"/>
      <c r="F233" s="237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  <c r="AK233" s="236"/>
      <c r="AL233" s="236"/>
      <c r="AM233" s="236"/>
      <c r="AN233" s="236"/>
      <c r="AO233" s="236"/>
      <c r="AP233" s="236"/>
      <c r="AQ233" s="236"/>
      <c r="AR233" s="236"/>
      <c r="AS233" s="236"/>
      <c r="AT233" s="236"/>
      <c r="AU233" s="236"/>
      <c r="AV233" s="236"/>
      <c r="AW233" s="236"/>
      <c r="AX233" s="236"/>
      <c r="AY233" s="236"/>
      <c r="AZ233" s="236"/>
      <c r="BA233" s="236"/>
      <c r="BB233" s="236"/>
      <c r="BC233" s="236"/>
      <c r="BD233" s="236"/>
      <c r="BE233" s="236"/>
      <c r="BF233" s="236"/>
      <c r="BG233" s="236"/>
      <c r="BH233" s="236"/>
      <c r="BI233" s="236"/>
      <c r="BJ233" s="236"/>
      <c r="BK233" s="236"/>
      <c r="BL233" s="236"/>
      <c r="BM233" s="236"/>
      <c r="BN233" s="236"/>
      <c r="BO233" s="236"/>
      <c r="BP233" s="236"/>
    </row>
    <row r="234" spans="1:68" ht="12.75" customHeight="1" x14ac:dyDescent="0.15">
      <c r="A234" s="236"/>
      <c r="B234" s="236"/>
      <c r="C234" s="236"/>
      <c r="D234" s="236"/>
      <c r="E234" s="236"/>
      <c r="F234" s="237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  <c r="AK234" s="236"/>
      <c r="AL234" s="236"/>
      <c r="AM234" s="236"/>
      <c r="AN234" s="236"/>
      <c r="AO234" s="236"/>
      <c r="AP234" s="236"/>
      <c r="AQ234" s="236"/>
      <c r="AR234" s="236"/>
      <c r="AS234" s="236"/>
      <c r="AT234" s="236"/>
      <c r="AU234" s="236"/>
      <c r="AV234" s="236"/>
      <c r="AW234" s="236"/>
      <c r="AX234" s="236"/>
      <c r="AY234" s="236"/>
      <c r="AZ234" s="236"/>
      <c r="BA234" s="236"/>
      <c r="BB234" s="236"/>
      <c r="BC234" s="236"/>
      <c r="BD234" s="236"/>
      <c r="BE234" s="236"/>
      <c r="BF234" s="236"/>
      <c r="BG234" s="236"/>
      <c r="BH234" s="236"/>
      <c r="BI234" s="236"/>
      <c r="BJ234" s="236"/>
      <c r="BK234" s="236"/>
      <c r="BL234" s="236"/>
      <c r="BM234" s="236"/>
      <c r="BN234" s="236"/>
      <c r="BO234" s="236"/>
      <c r="BP234" s="236"/>
    </row>
    <row r="235" spans="1:68" ht="12.75" customHeight="1" x14ac:dyDescent="0.15">
      <c r="A235" s="236"/>
      <c r="B235" s="236"/>
      <c r="C235" s="236"/>
      <c r="D235" s="236"/>
      <c r="E235" s="236"/>
      <c r="F235" s="237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  <c r="AA235" s="236"/>
      <c r="AB235" s="236"/>
      <c r="AC235" s="236"/>
      <c r="AD235" s="236"/>
      <c r="AE235" s="236"/>
      <c r="AF235" s="236"/>
      <c r="AG235" s="236"/>
      <c r="AH235" s="236"/>
      <c r="AI235" s="236"/>
      <c r="AJ235" s="236"/>
      <c r="AK235" s="236"/>
      <c r="AL235" s="236"/>
      <c r="AM235" s="236"/>
      <c r="AN235" s="236"/>
      <c r="AO235" s="236"/>
      <c r="AP235" s="236"/>
      <c r="AQ235" s="236"/>
      <c r="AR235" s="236"/>
      <c r="AS235" s="236"/>
      <c r="AT235" s="236"/>
      <c r="AU235" s="236"/>
      <c r="AV235" s="236"/>
      <c r="AW235" s="236"/>
      <c r="AX235" s="236"/>
      <c r="AY235" s="236"/>
      <c r="AZ235" s="236"/>
      <c r="BA235" s="236"/>
      <c r="BB235" s="236"/>
      <c r="BC235" s="236"/>
      <c r="BD235" s="236"/>
      <c r="BE235" s="236"/>
      <c r="BF235" s="236"/>
      <c r="BG235" s="236"/>
      <c r="BH235" s="236"/>
      <c r="BI235" s="236"/>
      <c r="BJ235" s="236"/>
      <c r="BK235" s="236"/>
      <c r="BL235" s="236"/>
      <c r="BM235" s="236"/>
      <c r="BN235" s="236"/>
      <c r="BO235" s="236"/>
      <c r="BP235" s="236"/>
    </row>
    <row r="236" spans="1:68" ht="12.75" customHeight="1" x14ac:dyDescent="0.15">
      <c r="A236" s="236"/>
      <c r="B236" s="236"/>
      <c r="C236" s="236"/>
      <c r="D236" s="236"/>
      <c r="E236" s="236"/>
      <c r="F236" s="237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  <c r="AA236" s="236"/>
      <c r="AB236" s="236"/>
      <c r="AC236" s="236"/>
      <c r="AD236" s="236"/>
      <c r="AE236" s="236"/>
      <c r="AF236" s="236"/>
      <c r="AG236" s="236"/>
      <c r="AH236" s="236"/>
      <c r="AI236" s="236"/>
      <c r="AJ236" s="236"/>
      <c r="AK236" s="236"/>
      <c r="AL236" s="236"/>
      <c r="AM236" s="236"/>
      <c r="AN236" s="236"/>
      <c r="AO236" s="236"/>
      <c r="AP236" s="236"/>
      <c r="AQ236" s="236"/>
      <c r="AR236" s="236"/>
      <c r="AS236" s="236"/>
      <c r="AT236" s="236"/>
      <c r="AU236" s="236"/>
      <c r="AV236" s="236"/>
      <c r="AW236" s="236"/>
      <c r="AX236" s="236"/>
      <c r="AY236" s="236"/>
      <c r="AZ236" s="236"/>
      <c r="BA236" s="236"/>
      <c r="BB236" s="236"/>
      <c r="BC236" s="236"/>
      <c r="BD236" s="236"/>
      <c r="BE236" s="236"/>
      <c r="BF236" s="236"/>
      <c r="BG236" s="236"/>
      <c r="BH236" s="236"/>
      <c r="BI236" s="236"/>
      <c r="BJ236" s="236"/>
      <c r="BK236" s="236"/>
      <c r="BL236" s="236"/>
      <c r="BM236" s="236"/>
      <c r="BN236" s="236"/>
      <c r="BO236" s="236"/>
      <c r="BP236" s="236"/>
    </row>
    <row r="237" spans="1:68" ht="12.75" customHeight="1" x14ac:dyDescent="0.15">
      <c r="A237" s="236"/>
      <c r="B237" s="236"/>
      <c r="C237" s="236"/>
      <c r="D237" s="236"/>
      <c r="E237" s="236"/>
      <c r="F237" s="237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  <c r="AC237" s="236"/>
      <c r="AD237" s="236"/>
      <c r="AE237" s="236"/>
      <c r="AF237" s="236"/>
      <c r="AG237" s="236"/>
      <c r="AH237" s="236"/>
      <c r="AI237" s="236"/>
      <c r="AJ237" s="236"/>
      <c r="AK237" s="236"/>
      <c r="AL237" s="236"/>
      <c r="AM237" s="236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36"/>
      <c r="AY237" s="236"/>
      <c r="AZ237" s="236"/>
      <c r="BA237" s="236"/>
      <c r="BB237" s="236"/>
      <c r="BC237" s="236"/>
      <c r="BD237" s="236"/>
      <c r="BE237" s="236"/>
      <c r="BF237" s="236"/>
      <c r="BG237" s="236"/>
      <c r="BH237" s="236"/>
      <c r="BI237" s="236"/>
      <c r="BJ237" s="236"/>
      <c r="BK237" s="236"/>
      <c r="BL237" s="236"/>
      <c r="BM237" s="236"/>
      <c r="BN237" s="236"/>
      <c r="BO237" s="236"/>
      <c r="BP237" s="236"/>
    </row>
    <row r="238" spans="1:68" ht="12.75" customHeight="1" x14ac:dyDescent="0.15">
      <c r="A238" s="236"/>
      <c r="B238" s="236"/>
      <c r="C238" s="236"/>
      <c r="D238" s="236"/>
      <c r="E238" s="236"/>
      <c r="F238" s="237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  <c r="AA238" s="236"/>
      <c r="AB238" s="236"/>
      <c r="AC238" s="236"/>
      <c r="AD238" s="236"/>
      <c r="AE238" s="236"/>
      <c r="AF238" s="236"/>
      <c r="AG238" s="236"/>
      <c r="AH238" s="236"/>
      <c r="AI238" s="236"/>
      <c r="AJ238" s="236"/>
      <c r="AK238" s="236"/>
      <c r="AL238" s="236"/>
      <c r="AM238" s="236"/>
      <c r="AN238" s="236"/>
      <c r="AO238" s="236"/>
      <c r="AP238" s="236"/>
      <c r="AQ238" s="236"/>
      <c r="AR238" s="236"/>
      <c r="AS238" s="236"/>
      <c r="AT238" s="236"/>
      <c r="AU238" s="236"/>
      <c r="AV238" s="236"/>
      <c r="AW238" s="236"/>
      <c r="AX238" s="236"/>
      <c r="AY238" s="236"/>
      <c r="AZ238" s="236"/>
      <c r="BA238" s="236"/>
      <c r="BB238" s="236"/>
      <c r="BC238" s="236"/>
      <c r="BD238" s="236"/>
      <c r="BE238" s="236"/>
      <c r="BF238" s="236"/>
      <c r="BG238" s="236"/>
      <c r="BH238" s="236"/>
      <c r="BI238" s="236"/>
      <c r="BJ238" s="236"/>
      <c r="BK238" s="236"/>
      <c r="BL238" s="236"/>
      <c r="BM238" s="236"/>
      <c r="BN238" s="236"/>
      <c r="BO238" s="236"/>
      <c r="BP238" s="236"/>
    </row>
    <row r="239" spans="1:68" ht="12.75" customHeight="1" x14ac:dyDescent="0.15">
      <c r="A239" s="236"/>
      <c r="B239" s="236"/>
      <c r="C239" s="236"/>
      <c r="D239" s="236"/>
      <c r="E239" s="236"/>
      <c r="F239" s="237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  <c r="AS239" s="236"/>
      <c r="AT239" s="236"/>
      <c r="AU239" s="236"/>
      <c r="AV239" s="236"/>
      <c r="AW239" s="236"/>
      <c r="AX239" s="236"/>
      <c r="AY239" s="236"/>
      <c r="AZ239" s="236"/>
      <c r="BA239" s="236"/>
      <c r="BB239" s="236"/>
      <c r="BC239" s="236"/>
      <c r="BD239" s="236"/>
      <c r="BE239" s="236"/>
      <c r="BF239" s="236"/>
      <c r="BG239" s="236"/>
      <c r="BH239" s="236"/>
      <c r="BI239" s="236"/>
      <c r="BJ239" s="236"/>
      <c r="BK239" s="236"/>
      <c r="BL239" s="236"/>
      <c r="BM239" s="236"/>
      <c r="BN239" s="236"/>
      <c r="BO239" s="236"/>
      <c r="BP239" s="236"/>
    </row>
    <row r="240" spans="1:68" ht="12.75" customHeight="1" x14ac:dyDescent="0.15">
      <c r="A240" s="236"/>
      <c r="B240" s="236"/>
      <c r="C240" s="236"/>
      <c r="D240" s="236"/>
      <c r="E240" s="236"/>
      <c r="F240" s="237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  <c r="AA240" s="236"/>
      <c r="AB240" s="236"/>
      <c r="AC240" s="236"/>
      <c r="AD240" s="236"/>
      <c r="AE240" s="236"/>
      <c r="AF240" s="236"/>
      <c r="AG240" s="236"/>
      <c r="AH240" s="236"/>
      <c r="AI240" s="236"/>
      <c r="AJ240" s="236"/>
      <c r="AK240" s="236"/>
      <c r="AL240" s="236"/>
      <c r="AM240" s="236"/>
      <c r="AN240" s="236"/>
      <c r="AO240" s="236"/>
      <c r="AP240" s="236"/>
      <c r="AQ240" s="236"/>
      <c r="AR240" s="236"/>
      <c r="AS240" s="236"/>
      <c r="AT240" s="236"/>
      <c r="AU240" s="236"/>
      <c r="AV240" s="236"/>
      <c r="AW240" s="236"/>
      <c r="AX240" s="236"/>
      <c r="AY240" s="236"/>
      <c r="AZ240" s="236"/>
      <c r="BA240" s="236"/>
      <c r="BB240" s="236"/>
      <c r="BC240" s="236"/>
      <c r="BD240" s="236"/>
      <c r="BE240" s="236"/>
      <c r="BF240" s="236"/>
      <c r="BG240" s="236"/>
      <c r="BH240" s="236"/>
      <c r="BI240" s="236"/>
      <c r="BJ240" s="236"/>
      <c r="BK240" s="236"/>
      <c r="BL240" s="236"/>
      <c r="BM240" s="236"/>
      <c r="BN240" s="236"/>
      <c r="BO240" s="236"/>
      <c r="BP240" s="236"/>
    </row>
    <row r="241" spans="1:68" ht="12.75" customHeight="1" x14ac:dyDescent="0.15">
      <c r="A241" s="236"/>
      <c r="B241" s="236"/>
      <c r="C241" s="236"/>
      <c r="D241" s="236"/>
      <c r="E241" s="236"/>
      <c r="F241" s="237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  <c r="AA241" s="236"/>
      <c r="AB241" s="236"/>
      <c r="AC241" s="236"/>
      <c r="AD241" s="236"/>
      <c r="AE241" s="236"/>
      <c r="AF241" s="236"/>
      <c r="AG241" s="236"/>
      <c r="AH241" s="236"/>
      <c r="AI241" s="236"/>
      <c r="AJ241" s="236"/>
      <c r="AK241" s="236"/>
      <c r="AL241" s="236"/>
      <c r="AM241" s="236"/>
      <c r="AN241" s="236"/>
      <c r="AO241" s="236"/>
      <c r="AP241" s="236"/>
      <c r="AQ241" s="236"/>
      <c r="AR241" s="236"/>
      <c r="AS241" s="236"/>
      <c r="AT241" s="236"/>
      <c r="AU241" s="236"/>
      <c r="AV241" s="236"/>
      <c r="AW241" s="236"/>
      <c r="AX241" s="236"/>
      <c r="AY241" s="236"/>
      <c r="AZ241" s="236"/>
      <c r="BA241" s="236"/>
      <c r="BB241" s="236"/>
      <c r="BC241" s="236"/>
      <c r="BD241" s="236"/>
      <c r="BE241" s="236"/>
      <c r="BF241" s="236"/>
      <c r="BG241" s="236"/>
      <c r="BH241" s="236"/>
      <c r="BI241" s="236"/>
      <c r="BJ241" s="236"/>
      <c r="BK241" s="236"/>
      <c r="BL241" s="236"/>
      <c r="BM241" s="236"/>
      <c r="BN241" s="236"/>
      <c r="BO241" s="236"/>
      <c r="BP241" s="236"/>
    </row>
    <row r="242" spans="1:68" ht="12.75" customHeight="1" x14ac:dyDescent="0.15">
      <c r="A242" s="236"/>
      <c r="B242" s="236"/>
      <c r="C242" s="236"/>
      <c r="D242" s="236"/>
      <c r="E242" s="236"/>
      <c r="F242" s="237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  <c r="AA242" s="236"/>
      <c r="AB242" s="236"/>
      <c r="AC242" s="236"/>
      <c r="AD242" s="236"/>
      <c r="AE242" s="236"/>
      <c r="AF242" s="236"/>
      <c r="AG242" s="236"/>
      <c r="AH242" s="236"/>
      <c r="AI242" s="236"/>
      <c r="AJ242" s="236"/>
      <c r="AK242" s="236"/>
      <c r="AL242" s="236"/>
      <c r="AM242" s="236"/>
      <c r="AN242" s="236"/>
      <c r="AO242" s="236"/>
      <c r="AP242" s="236"/>
      <c r="AQ242" s="236"/>
      <c r="AR242" s="236"/>
      <c r="AS242" s="236"/>
      <c r="AT242" s="236"/>
      <c r="AU242" s="236"/>
      <c r="AV242" s="236"/>
      <c r="AW242" s="236"/>
      <c r="AX242" s="236"/>
      <c r="AY242" s="236"/>
      <c r="AZ242" s="236"/>
      <c r="BA242" s="236"/>
      <c r="BB242" s="236"/>
      <c r="BC242" s="236"/>
      <c r="BD242" s="236"/>
      <c r="BE242" s="236"/>
      <c r="BF242" s="236"/>
      <c r="BG242" s="236"/>
      <c r="BH242" s="236"/>
      <c r="BI242" s="236"/>
      <c r="BJ242" s="236"/>
      <c r="BK242" s="236"/>
      <c r="BL242" s="236"/>
      <c r="BM242" s="236"/>
      <c r="BN242" s="236"/>
      <c r="BO242" s="236"/>
      <c r="BP242" s="236"/>
    </row>
    <row r="243" spans="1:68" ht="12.75" customHeight="1" x14ac:dyDescent="0.15">
      <c r="A243" s="236"/>
      <c r="B243" s="236"/>
      <c r="C243" s="236"/>
      <c r="D243" s="236"/>
      <c r="E243" s="236"/>
      <c r="F243" s="237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  <c r="AA243" s="236"/>
      <c r="AB243" s="236"/>
      <c r="AC243" s="236"/>
      <c r="AD243" s="236"/>
      <c r="AE243" s="236"/>
      <c r="AF243" s="236"/>
      <c r="AG243" s="236"/>
      <c r="AH243" s="236"/>
      <c r="AI243" s="236"/>
      <c r="AJ243" s="236"/>
      <c r="AK243" s="236"/>
      <c r="AL243" s="236"/>
      <c r="AM243" s="236"/>
      <c r="AN243" s="236"/>
      <c r="AO243" s="236"/>
      <c r="AP243" s="236"/>
      <c r="AQ243" s="236"/>
      <c r="AR243" s="236"/>
      <c r="AS243" s="236"/>
      <c r="AT243" s="236"/>
      <c r="AU243" s="236"/>
      <c r="AV243" s="236"/>
      <c r="AW243" s="236"/>
      <c r="AX243" s="236"/>
      <c r="AY243" s="236"/>
      <c r="AZ243" s="236"/>
      <c r="BA243" s="236"/>
      <c r="BB243" s="236"/>
      <c r="BC243" s="236"/>
      <c r="BD243" s="236"/>
      <c r="BE243" s="236"/>
      <c r="BF243" s="236"/>
      <c r="BG243" s="236"/>
      <c r="BH243" s="236"/>
      <c r="BI243" s="236"/>
      <c r="BJ243" s="236"/>
      <c r="BK243" s="236"/>
      <c r="BL243" s="236"/>
      <c r="BM243" s="236"/>
      <c r="BN243" s="236"/>
      <c r="BO243" s="236"/>
      <c r="BP243" s="236"/>
    </row>
    <row r="244" spans="1:68" ht="12.75" customHeight="1" x14ac:dyDescent="0.15">
      <c r="A244" s="236"/>
      <c r="B244" s="236"/>
      <c r="C244" s="236"/>
      <c r="D244" s="236"/>
      <c r="E244" s="236"/>
      <c r="F244" s="237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  <c r="AA244" s="236"/>
      <c r="AB244" s="236"/>
      <c r="AC244" s="236"/>
      <c r="AD244" s="236"/>
      <c r="AE244" s="236"/>
      <c r="AF244" s="236"/>
      <c r="AG244" s="236"/>
      <c r="AH244" s="236"/>
      <c r="AI244" s="236"/>
      <c r="AJ244" s="236"/>
      <c r="AK244" s="236"/>
      <c r="AL244" s="236"/>
      <c r="AM244" s="236"/>
      <c r="AN244" s="236"/>
      <c r="AO244" s="236"/>
      <c r="AP244" s="236"/>
      <c r="AQ244" s="236"/>
      <c r="AR244" s="236"/>
      <c r="AS244" s="236"/>
      <c r="AT244" s="236"/>
      <c r="AU244" s="236"/>
      <c r="AV244" s="236"/>
      <c r="AW244" s="236"/>
      <c r="AX244" s="236"/>
      <c r="AY244" s="236"/>
      <c r="AZ244" s="236"/>
      <c r="BA244" s="236"/>
      <c r="BB244" s="236"/>
      <c r="BC244" s="236"/>
      <c r="BD244" s="236"/>
      <c r="BE244" s="236"/>
      <c r="BF244" s="236"/>
      <c r="BG244" s="236"/>
      <c r="BH244" s="236"/>
      <c r="BI244" s="236"/>
      <c r="BJ244" s="236"/>
      <c r="BK244" s="236"/>
      <c r="BL244" s="236"/>
      <c r="BM244" s="236"/>
      <c r="BN244" s="236"/>
      <c r="BO244" s="236"/>
      <c r="BP244" s="236"/>
    </row>
    <row r="245" spans="1:68" ht="12.75" customHeight="1" x14ac:dyDescent="0.15">
      <c r="A245" s="236"/>
      <c r="B245" s="236"/>
      <c r="C245" s="236"/>
      <c r="D245" s="236"/>
      <c r="E245" s="236"/>
      <c r="F245" s="237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  <c r="AA245" s="236"/>
      <c r="AB245" s="236"/>
      <c r="AC245" s="236"/>
      <c r="AD245" s="236"/>
      <c r="AE245" s="236"/>
      <c r="AF245" s="236"/>
      <c r="AG245" s="236"/>
      <c r="AH245" s="236"/>
      <c r="AI245" s="236"/>
      <c r="AJ245" s="236"/>
      <c r="AK245" s="236"/>
      <c r="AL245" s="236"/>
      <c r="AM245" s="236"/>
      <c r="AN245" s="236"/>
      <c r="AO245" s="236"/>
      <c r="AP245" s="236"/>
      <c r="AQ245" s="236"/>
      <c r="AR245" s="236"/>
      <c r="AS245" s="236"/>
      <c r="AT245" s="236"/>
      <c r="AU245" s="236"/>
      <c r="AV245" s="236"/>
      <c r="AW245" s="236"/>
      <c r="AX245" s="236"/>
      <c r="AY245" s="236"/>
      <c r="AZ245" s="236"/>
      <c r="BA245" s="236"/>
      <c r="BB245" s="236"/>
      <c r="BC245" s="236"/>
      <c r="BD245" s="236"/>
      <c r="BE245" s="236"/>
      <c r="BF245" s="236"/>
      <c r="BG245" s="236"/>
      <c r="BH245" s="236"/>
      <c r="BI245" s="236"/>
      <c r="BJ245" s="236"/>
      <c r="BK245" s="236"/>
      <c r="BL245" s="236"/>
      <c r="BM245" s="236"/>
      <c r="BN245" s="236"/>
      <c r="BO245" s="236"/>
      <c r="BP245" s="236"/>
    </row>
    <row r="246" spans="1:68" ht="12.75" customHeight="1" x14ac:dyDescent="0.15">
      <c r="A246" s="236"/>
      <c r="B246" s="236"/>
      <c r="C246" s="236"/>
      <c r="D246" s="236"/>
      <c r="E246" s="236"/>
      <c r="F246" s="237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  <c r="AA246" s="236"/>
      <c r="AB246" s="236"/>
      <c r="AC246" s="236"/>
      <c r="AD246" s="236"/>
      <c r="AE246" s="236"/>
      <c r="AF246" s="236"/>
      <c r="AG246" s="236"/>
      <c r="AH246" s="236"/>
      <c r="AI246" s="236"/>
      <c r="AJ246" s="236"/>
      <c r="AK246" s="236"/>
      <c r="AL246" s="236"/>
      <c r="AM246" s="236"/>
      <c r="AN246" s="236"/>
      <c r="AO246" s="236"/>
      <c r="AP246" s="236"/>
      <c r="AQ246" s="236"/>
      <c r="AR246" s="236"/>
      <c r="AS246" s="236"/>
      <c r="AT246" s="236"/>
      <c r="AU246" s="236"/>
      <c r="AV246" s="236"/>
      <c r="AW246" s="236"/>
      <c r="AX246" s="236"/>
      <c r="AY246" s="236"/>
      <c r="AZ246" s="236"/>
      <c r="BA246" s="236"/>
      <c r="BB246" s="236"/>
      <c r="BC246" s="236"/>
      <c r="BD246" s="236"/>
      <c r="BE246" s="236"/>
      <c r="BF246" s="236"/>
      <c r="BG246" s="236"/>
      <c r="BH246" s="236"/>
      <c r="BI246" s="236"/>
      <c r="BJ246" s="236"/>
      <c r="BK246" s="236"/>
      <c r="BL246" s="236"/>
      <c r="BM246" s="236"/>
      <c r="BN246" s="236"/>
      <c r="BO246" s="236"/>
      <c r="BP246" s="236"/>
    </row>
    <row r="247" spans="1:68" ht="12.75" customHeight="1" x14ac:dyDescent="0.15">
      <c r="A247" s="236"/>
      <c r="B247" s="236"/>
      <c r="C247" s="236"/>
      <c r="D247" s="236"/>
      <c r="E247" s="236"/>
      <c r="F247" s="237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/>
      <c r="AU247" s="236"/>
      <c r="AV247" s="236"/>
      <c r="AW247" s="236"/>
      <c r="AX247" s="236"/>
      <c r="AY247" s="236"/>
      <c r="AZ247" s="236"/>
      <c r="BA247" s="236"/>
      <c r="BB247" s="236"/>
      <c r="BC247" s="236"/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</row>
    <row r="248" spans="1:68" ht="12.75" customHeight="1" x14ac:dyDescent="0.15">
      <c r="A248" s="236"/>
      <c r="B248" s="236"/>
      <c r="C248" s="236"/>
      <c r="D248" s="236"/>
      <c r="E248" s="236"/>
      <c r="F248" s="237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  <c r="AA248" s="236"/>
      <c r="AB248" s="236"/>
      <c r="AC248" s="236"/>
      <c r="AD248" s="236"/>
      <c r="AE248" s="236"/>
      <c r="AF248" s="236"/>
      <c r="AG248" s="236"/>
      <c r="AH248" s="236"/>
      <c r="AI248" s="236"/>
      <c r="AJ248" s="236"/>
      <c r="AK248" s="236"/>
      <c r="AL248" s="236"/>
      <c r="AM248" s="236"/>
      <c r="AN248" s="236"/>
      <c r="AO248" s="236"/>
      <c r="AP248" s="236"/>
      <c r="AQ248" s="236"/>
      <c r="AR248" s="236"/>
      <c r="AS248" s="236"/>
      <c r="AT248" s="236"/>
      <c r="AU248" s="236"/>
      <c r="AV248" s="236"/>
      <c r="AW248" s="236"/>
      <c r="AX248" s="236"/>
      <c r="AY248" s="236"/>
      <c r="AZ248" s="236"/>
      <c r="BA248" s="236"/>
      <c r="BB248" s="236"/>
      <c r="BC248" s="236"/>
      <c r="BD248" s="236"/>
      <c r="BE248" s="236"/>
      <c r="BF248" s="236"/>
      <c r="BG248" s="236"/>
      <c r="BH248" s="236"/>
      <c r="BI248" s="236"/>
      <c r="BJ248" s="236"/>
      <c r="BK248" s="236"/>
      <c r="BL248" s="236"/>
      <c r="BM248" s="236"/>
      <c r="BN248" s="236"/>
      <c r="BO248" s="236"/>
      <c r="BP248" s="236"/>
    </row>
    <row r="249" spans="1:68" ht="12.75" customHeight="1" x14ac:dyDescent="0.15">
      <c r="A249" s="236"/>
      <c r="B249" s="236"/>
      <c r="C249" s="236"/>
      <c r="D249" s="236"/>
      <c r="E249" s="236"/>
      <c r="F249" s="237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  <c r="AA249" s="236"/>
      <c r="AB249" s="236"/>
      <c r="AC249" s="236"/>
      <c r="AD249" s="236"/>
      <c r="AE249" s="236"/>
      <c r="AF249" s="236"/>
      <c r="AG249" s="236"/>
      <c r="AH249" s="236"/>
      <c r="AI249" s="236"/>
      <c r="AJ249" s="236"/>
      <c r="AK249" s="236"/>
      <c r="AL249" s="236"/>
      <c r="AM249" s="236"/>
      <c r="AN249" s="236"/>
      <c r="AO249" s="236"/>
      <c r="AP249" s="236"/>
      <c r="AQ249" s="236"/>
      <c r="AR249" s="236"/>
      <c r="AS249" s="236"/>
      <c r="AT249" s="236"/>
      <c r="AU249" s="236"/>
      <c r="AV249" s="236"/>
      <c r="AW249" s="236"/>
      <c r="AX249" s="236"/>
      <c r="AY249" s="236"/>
      <c r="AZ249" s="236"/>
      <c r="BA249" s="236"/>
      <c r="BB249" s="236"/>
      <c r="BC249" s="236"/>
      <c r="BD249" s="236"/>
      <c r="BE249" s="236"/>
      <c r="BF249" s="236"/>
      <c r="BG249" s="236"/>
      <c r="BH249" s="236"/>
      <c r="BI249" s="236"/>
      <c r="BJ249" s="236"/>
      <c r="BK249" s="236"/>
      <c r="BL249" s="236"/>
      <c r="BM249" s="236"/>
      <c r="BN249" s="236"/>
      <c r="BO249" s="236"/>
      <c r="BP249" s="236"/>
    </row>
    <row r="250" spans="1:68" ht="12.75" customHeight="1" x14ac:dyDescent="0.15">
      <c r="A250" s="236"/>
      <c r="B250" s="236"/>
      <c r="C250" s="236"/>
      <c r="D250" s="236"/>
      <c r="E250" s="236"/>
      <c r="F250" s="237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  <c r="AA250" s="236"/>
      <c r="AB250" s="236"/>
      <c r="AC250" s="236"/>
      <c r="AD250" s="236"/>
      <c r="AE250" s="236"/>
      <c r="AF250" s="236"/>
      <c r="AG250" s="236"/>
      <c r="AH250" s="236"/>
      <c r="AI250" s="236"/>
      <c r="AJ250" s="236"/>
      <c r="AK250" s="236"/>
      <c r="AL250" s="236"/>
      <c r="AM250" s="236"/>
      <c r="AN250" s="236"/>
      <c r="AO250" s="236"/>
      <c r="AP250" s="236"/>
      <c r="AQ250" s="236"/>
      <c r="AR250" s="236"/>
      <c r="AS250" s="236"/>
      <c r="AT250" s="236"/>
      <c r="AU250" s="236"/>
      <c r="AV250" s="236"/>
      <c r="AW250" s="236"/>
      <c r="AX250" s="236"/>
      <c r="AY250" s="236"/>
      <c r="AZ250" s="236"/>
      <c r="BA250" s="236"/>
      <c r="BB250" s="236"/>
      <c r="BC250" s="236"/>
      <c r="BD250" s="236"/>
      <c r="BE250" s="236"/>
      <c r="BF250" s="236"/>
      <c r="BG250" s="236"/>
      <c r="BH250" s="236"/>
      <c r="BI250" s="236"/>
      <c r="BJ250" s="236"/>
      <c r="BK250" s="236"/>
      <c r="BL250" s="236"/>
      <c r="BM250" s="236"/>
      <c r="BN250" s="236"/>
      <c r="BO250" s="236"/>
      <c r="BP250" s="236"/>
    </row>
    <row r="251" spans="1:68" ht="12.75" customHeight="1" x14ac:dyDescent="0.15">
      <c r="A251" s="236"/>
      <c r="B251" s="236"/>
      <c r="C251" s="236"/>
      <c r="D251" s="236"/>
      <c r="E251" s="236"/>
      <c r="F251" s="237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  <c r="AA251" s="236"/>
      <c r="AB251" s="236"/>
      <c r="AC251" s="236"/>
      <c r="AD251" s="236"/>
      <c r="AE251" s="236"/>
      <c r="AF251" s="236"/>
      <c r="AG251" s="236"/>
      <c r="AH251" s="236"/>
      <c r="AI251" s="236"/>
      <c r="AJ251" s="236"/>
      <c r="AK251" s="236"/>
      <c r="AL251" s="236"/>
      <c r="AM251" s="236"/>
      <c r="AN251" s="236"/>
      <c r="AO251" s="236"/>
      <c r="AP251" s="236"/>
      <c r="AQ251" s="236"/>
      <c r="AR251" s="236"/>
      <c r="AS251" s="236"/>
      <c r="AT251" s="236"/>
      <c r="AU251" s="236"/>
      <c r="AV251" s="236"/>
      <c r="AW251" s="236"/>
      <c r="AX251" s="236"/>
      <c r="AY251" s="236"/>
      <c r="AZ251" s="236"/>
      <c r="BA251" s="236"/>
      <c r="BB251" s="236"/>
      <c r="BC251" s="236"/>
      <c r="BD251" s="236"/>
      <c r="BE251" s="236"/>
      <c r="BF251" s="236"/>
      <c r="BG251" s="236"/>
      <c r="BH251" s="236"/>
      <c r="BI251" s="236"/>
      <c r="BJ251" s="236"/>
      <c r="BK251" s="236"/>
      <c r="BL251" s="236"/>
      <c r="BM251" s="236"/>
      <c r="BN251" s="236"/>
      <c r="BO251" s="236"/>
      <c r="BP251" s="236"/>
    </row>
    <row r="252" spans="1:68" ht="12.75" customHeight="1" x14ac:dyDescent="0.15">
      <c r="A252" s="236"/>
      <c r="B252" s="236"/>
      <c r="C252" s="236"/>
      <c r="D252" s="236"/>
      <c r="E252" s="236"/>
      <c r="F252" s="237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  <c r="AJ252" s="236"/>
      <c r="AK252" s="236"/>
      <c r="AL252" s="236"/>
      <c r="AM252" s="236"/>
      <c r="AN252" s="236"/>
      <c r="AO252" s="236"/>
      <c r="AP252" s="236"/>
      <c r="AQ252" s="236"/>
      <c r="AR252" s="236"/>
      <c r="AS252" s="236"/>
      <c r="AT252" s="236"/>
      <c r="AU252" s="236"/>
      <c r="AV252" s="236"/>
      <c r="AW252" s="236"/>
      <c r="AX252" s="236"/>
      <c r="AY252" s="236"/>
      <c r="AZ252" s="236"/>
      <c r="BA252" s="236"/>
      <c r="BB252" s="236"/>
      <c r="BC252" s="236"/>
      <c r="BD252" s="236"/>
      <c r="BE252" s="236"/>
      <c r="BF252" s="236"/>
      <c r="BG252" s="236"/>
      <c r="BH252" s="236"/>
      <c r="BI252" s="236"/>
      <c r="BJ252" s="236"/>
      <c r="BK252" s="236"/>
      <c r="BL252" s="236"/>
      <c r="BM252" s="236"/>
      <c r="BN252" s="236"/>
      <c r="BO252" s="236"/>
      <c r="BP252" s="236"/>
    </row>
    <row r="253" spans="1:68" ht="12.75" customHeight="1" x14ac:dyDescent="0.15">
      <c r="A253" s="236"/>
      <c r="B253" s="236"/>
      <c r="C253" s="236"/>
      <c r="D253" s="236"/>
      <c r="E253" s="236"/>
      <c r="F253" s="237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  <c r="AA253" s="236"/>
      <c r="AB253" s="236"/>
      <c r="AC253" s="236"/>
      <c r="AD253" s="236"/>
      <c r="AE253" s="236"/>
      <c r="AF253" s="236"/>
      <c r="AG253" s="236"/>
      <c r="AH253" s="236"/>
      <c r="AI253" s="236"/>
      <c r="AJ253" s="236"/>
      <c r="AK253" s="236"/>
      <c r="AL253" s="236"/>
      <c r="AM253" s="236"/>
      <c r="AN253" s="236"/>
      <c r="AO253" s="236"/>
      <c r="AP253" s="236"/>
      <c r="AQ253" s="236"/>
      <c r="AR253" s="236"/>
      <c r="AS253" s="236"/>
      <c r="AT253" s="236"/>
      <c r="AU253" s="236"/>
      <c r="AV253" s="236"/>
      <c r="AW253" s="236"/>
      <c r="AX253" s="236"/>
      <c r="AY253" s="236"/>
      <c r="AZ253" s="236"/>
      <c r="BA253" s="236"/>
      <c r="BB253" s="236"/>
      <c r="BC253" s="236"/>
      <c r="BD253" s="236"/>
      <c r="BE253" s="236"/>
      <c r="BF253" s="236"/>
      <c r="BG253" s="236"/>
      <c r="BH253" s="236"/>
      <c r="BI253" s="236"/>
      <c r="BJ253" s="236"/>
      <c r="BK253" s="236"/>
      <c r="BL253" s="236"/>
      <c r="BM253" s="236"/>
      <c r="BN253" s="236"/>
      <c r="BO253" s="236"/>
      <c r="BP253" s="236"/>
    </row>
    <row r="254" spans="1:68" ht="12.75" customHeight="1" x14ac:dyDescent="0.15">
      <c r="A254" s="236"/>
      <c r="B254" s="236"/>
      <c r="C254" s="236"/>
      <c r="D254" s="236"/>
      <c r="E254" s="236"/>
      <c r="F254" s="237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  <c r="AK254" s="236"/>
      <c r="AL254" s="236"/>
      <c r="AM254" s="236"/>
      <c r="AN254" s="236"/>
      <c r="AO254" s="236"/>
      <c r="AP254" s="236"/>
      <c r="AQ254" s="236"/>
      <c r="AR254" s="236"/>
      <c r="AS254" s="236"/>
      <c r="AT254" s="236"/>
      <c r="AU254" s="236"/>
      <c r="AV254" s="236"/>
      <c r="AW254" s="236"/>
      <c r="AX254" s="236"/>
      <c r="AY254" s="236"/>
      <c r="AZ254" s="236"/>
      <c r="BA254" s="236"/>
      <c r="BB254" s="236"/>
      <c r="BC254" s="236"/>
      <c r="BD254" s="236"/>
      <c r="BE254" s="236"/>
      <c r="BF254" s="236"/>
      <c r="BG254" s="236"/>
      <c r="BH254" s="236"/>
      <c r="BI254" s="236"/>
      <c r="BJ254" s="236"/>
      <c r="BK254" s="236"/>
      <c r="BL254" s="236"/>
      <c r="BM254" s="236"/>
      <c r="BN254" s="236"/>
      <c r="BO254" s="236"/>
      <c r="BP254" s="236"/>
    </row>
    <row r="255" spans="1:68" ht="12.75" customHeight="1" x14ac:dyDescent="0.15">
      <c r="A255" s="236"/>
      <c r="B255" s="236"/>
      <c r="C255" s="236"/>
      <c r="D255" s="236"/>
      <c r="E255" s="236"/>
      <c r="F255" s="237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  <c r="AK255" s="236"/>
      <c r="AL255" s="236"/>
      <c r="AM255" s="236"/>
      <c r="AN255" s="236"/>
      <c r="AO255" s="236"/>
      <c r="AP255" s="236"/>
      <c r="AQ255" s="236"/>
      <c r="AR255" s="236"/>
      <c r="AS255" s="236"/>
      <c r="AT255" s="236"/>
      <c r="AU255" s="236"/>
      <c r="AV255" s="236"/>
      <c r="AW255" s="236"/>
      <c r="AX255" s="236"/>
      <c r="AY255" s="236"/>
      <c r="AZ255" s="236"/>
      <c r="BA255" s="236"/>
      <c r="BB255" s="236"/>
      <c r="BC255" s="236"/>
      <c r="BD255" s="236"/>
      <c r="BE255" s="236"/>
      <c r="BF255" s="236"/>
      <c r="BG255" s="236"/>
      <c r="BH255" s="236"/>
      <c r="BI255" s="236"/>
      <c r="BJ255" s="236"/>
      <c r="BK255" s="236"/>
      <c r="BL255" s="236"/>
      <c r="BM255" s="236"/>
      <c r="BN255" s="236"/>
      <c r="BO255" s="236"/>
      <c r="BP255" s="236"/>
    </row>
    <row r="256" spans="1:68" ht="12.75" customHeight="1" x14ac:dyDescent="0.15">
      <c r="A256" s="236"/>
      <c r="B256" s="236"/>
      <c r="C256" s="236"/>
      <c r="D256" s="236"/>
      <c r="E256" s="236"/>
      <c r="F256" s="237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  <c r="AK256" s="236"/>
      <c r="AL256" s="236"/>
      <c r="AM256" s="236"/>
      <c r="AN256" s="236"/>
      <c r="AO256" s="236"/>
      <c r="AP256" s="236"/>
      <c r="AQ256" s="236"/>
      <c r="AR256" s="236"/>
      <c r="AS256" s="236"/>
      <c r="AT256" s="236"/>
      <c r="AU256" s="236"/>
      <c r="AV256" s="236"/>
      <c r="AW256" s="236"/>
      <c r="AX256" s="236"/>
      <c r="AY256" s="236"/>
      <c r="AZ256" s="236"/>
      <c r="BA256" s="236"/>
      <c r="BB256" s="236"/>
      <c r="BC256" s="236"/>
      <c r="BD256" s="236"/>
      <c r="BE256" s="236"/>
      <c r="BF256" s="236"/>
      <c r="BG256" s="236"/>
      <c r="BH256" s="236"/>
      <c r="BI256" s="236"/>
      <c r="BJ256" s="236"/>
      <c r="BK256" s="236"/>
      <c r="BL256" s="236"/>
      <c r="BM256" s="236"/>
      <c r="BN256" s="236"/>
      <c r="BO256" s="236"/>
      <c r="BP256" s="236"/>
    </row>
    <row r="257" spans="1:68" ht="12.75" customHeight="1" x14ac:dyDescent="0.15">
      <c r="A257" s="236"/>
      <c r="B257" s="236"/>
      <c r="C257" s="236"/>
      <c r="D257" s="236"/>
      <c r="E257" s="236"/>
      <c r="F257" s="237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  <c r="AK257" s="236"/>
      <c r="AL257" s="236"/>
      <c r="AM257" s="236"/>
      <c r="AN257" s="236"/>
      <c r="AO257" s="236"/>
      <c r="AP257" s="236"/>
      <c r="AQ257" s="236"/>
      <c r="AR257" s="236"/>
      <c r="AS257" s="236"/>
      <c r="AT257" s="236"/>
      <c r="AU257" s="236"/>
      <c r="AV257" s="236"/>
      <c r="AW257" s="236"/>
      <c r="AX257" s="236"/>
      <c r="AY257" s="236"/>
      <c r="AZ257" s="236"/>
      <c r="BA257" s="236"/>
      <c r="BB257" s="236"/>
      <c r="BC257" s="236"/>
      <c r="BD257" s="236"/>
      <c r="BE257" s="236"/>
      <c r="BF257" s="236"/>
      <c r="BG257" s="236"/>
      <c r="BH257" s="236"/>
      <c r="BI257" s="236"/>
      <c r="BJ257" s="236"/>
      <c r="BK257" s="236"/>
      <c r="BL257" s="236"/>
      <c r="BM257" s="236"/>
      <c r="BN257" s="236"/>
      <c r="BO257" s="236"/>
      <c r="BP257" s="236"/>
    </row>
    <row r="258" spans="1:68" ht="12.75" customHeight="1" x14ac:dyDescent="0.15">
      <c r="A258" s="236"/>
      <c r="B258" s="236"/>
      <c r="C258" s="236"/>
      <c r="D258" s="236"/>
      <c r="E258" s="236"/>
      <c r="F258" s="237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  <c r="AV258" s="236"/>
      <c r="AW258" s="236"/>
      <c r="AX258" s="236"/>
      <c r="AY258" s="236"/>
      <c r="AZ258" s="236"/>
      <c r="BA258" s="236"/>
      <c r="BB258" s="236"/>
      <c r="BC258" s="236"/>
      <c r="BD258" s="236"/>
      <c r="BE258" s="236"/>
      <c r="BF258" s="236"/>
      <c r="BG258" s="236"/>
      <c r="BH258" s="236"/>
      <c r="BI258" s="236"/>
      <c r="BJ258" s="236"/>
      <c r="BK258" s="236"/>
      <c r="BL258" s="236"/>
      <c r="BM258" s="236"/>
      <c r="BN258" s="236"/>
      <c r="BO258" s="236"/>
      <c r="BP258" s="236"/>
    </row>
    <row r="259" spans="1:68" ht="12.75" customHeight="1" x14ac:dyDescent="0.15">
      <c r="A259" s="236"/>
      <c r="B259" s="236"/>
      <c r="C259" s="236"/>
      <c r="D259" s="236"/>
      <c r="E259" s="236"/>
      <c r="F259" s="237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  <c r="AK259" s="236"/>
      <c r="AL259" s="236"/>
      <c r="AM259" s="236"/>
      <c r="AN259" s="236"/>
      <c r="AO259" s="236"/>
      <c r="AP259" s="236"/>
      <c r="AQ259" s="236"/>
      <c r="AR259" s="236"/>
      <c r="AS259" s="236"/>
      <c r="AT259" s="236"/>
      <c r="AU259" s="236"/>
      <c r="AV259" s="236"/>
      <c r="AW259" s="236"/>
      <c r="AX259" s="236"/>
      <c r="AY259" s="236"/>
      <c r="AZ259" s="236"/>
      <c r="BA259" s="236"/>
      <c r="BB259" s="236"/>
      <c r="BC259" s="236"/>
      <c r="BD259" s="236"/>
      <c r="BE259" s="236"/>
      <c r="BF259" s="236"/>
      <c r="BG259" s="236"/>
      <c r="BH259" s="236"/>
      <c r="BI259" s="236"/>
      <c r="BJ259" s="236"/>
      <c r="BK259" s="236"/>
      <c r="BL259" s="236"/>
      <c r="BM259" s="236"/>
      <c r="BN259" s="236"/>
      <c r="BO259" s="236"/>
      <c r="BP259" s="236"/>
    </row>
    <row r="260" spans="1:68" ht="12.75" customHeight="1" x14ac:dyDescent="0.15">
      <c r="A260" s="236"/>
      <c r="B260" s="236"/>
      <c r="C260" s="236"/>
      <c r="D260" s="236"/>
      <c r="E260" s="236"/>
      <c r="F260" s="237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236"/>
      <c r="AQ260" s="236"/>
      <c r="AR260" s="236"/>
      <c r="AS260" s="236"/>
      <c r="AT260" s="236"/>
      <c r="AU260" s="236"/>
      <c r="AV260" s="236"/>
      <c r="AW260" s="236"/>
      <c r="AX260" s="236"/>
      <c r="AY260" s="236"/>
      <c r="AZ260" s="236"/>
      <c r="BA260" s="236"/>
      <c r="BB260" s="236"/>
      <c r="BC260" s="236"/>
      <c r="BD260" s="236"/>
      <c r="BE260" s="236"/>
      <c r="BF260" s="236"/>
      <c r="BG260" s="236"/>
      <c r="BH260" s="236"/>
      <c r="BI260" s="236"/>
      <c r="BJ260" s="236"/>
      <c r="BK260" s="236"/>
      <c r="BL260" s="236"/>
      <c r="BM260" s="236"/>
      <c r="BN260" s="236"/>
      <c r="BO260" s="236"/>
      <c r="BP260" s="236"/>
    </row>
    <row r="261" spans="1:68" ht="12.75" customHeight="1" x14ac:dyDescent="0.15">
      <c r="A261" s="236"/>
      <c r="B261" s="236"/>
      <c r="C261" s="236"/>
      <c r="D261" s="236"/>
      <c r="E261" s="236"/>
      <c r="F261" s="237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  <c r="AK261" s="236"/>
      <c r="AL261" s="236"/>
      <c r="AM261" s="236"/>
      <c r="AN261" s="236"/>
      <c r="AO261" s="236"/>
      <c r="AP261" s="236"/>
      <c r="AQ261" s="236"/>
      <c r="AR261" s="236"/>
      <c r="AS261" s="236"/>
      <c r="AT261" s="236"/>
      <c r="AU261" s="236"/>
      <c r="AV261" s="236"/>
      <c r="AW261" s="236"/>
      <c r="AX261" s="236"/>
      <c r="AY261" s="236"/>
      <c r="AZ261" s="236"/>
      <c r="BA261" s="236"/>
      <c r="BB261" s="236"/>
      <c r="BC261" s="236"/>
      <c r="BD261" s="236"/>
      <c r="BE261" s="236"/>
      <c r="BF261" s="236"/>
      <c r="BG261" s="236"/>
      <c r="BH261" s="236"/>
      <c r="BI261" s="236"/>
      <c r="BJ261" s="236"/>
      <c r="BK261" s="236"/>
      <c r="BL261" s="236"/>
      <c r="BM261" s="236"/>
      <c r="BN261" s="236"/>
      <c r="BO261" s="236"/>
      <c r="BP261" s="236"/>
    </row>
    <row r="262" spans="1:68" ht="12.75" customHeight="1" x14ac:dyDescent="0.15">
      <c r="A262" s="236"/>
      <c r="B262" s="236"/>
      <c r="C262" s="236"/>
      <c r="D262" s="236"/>
      <c r="E262" s="236"/>
      <c r="F262" s="237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  <c r="AK262" s="236"/>
      <c r="AL262" s="236"/>
      <c r="AM262" s="236"/>
      <c r="AN262" s="236"/>
      <c r="AO262" s="236"/>
      <c r="AP262" s="236"/>
      <c r="AQ262" s="236"/>
      <c r="AR262" s="236"/>
      <c r="AS262" s="236"/>
      <c r="AT262" s="236"/>
      <c r="AU262" s="236"/>
      <c r="AV262" s="236"/>
      <c r="AW262" s="236"/>
      <c r="AX262" s="236"/>
      <c r="AY262" s="236"/>
      <c r="AZ262" s="236"/>
      <c r="BA262" s="236"/>
      <c r="BB262" s="236"/>
      <c r="BC262" s="236"/>
      <c r="BD262" s="236"/>
      <c r="BE262" s="236"/>
      <c r="BF262" s="236"/>
      <c r="BG262" s="236"/>
      <c r="BH262" s="236"/>
      <c r="BI262" s="236"/>
      <c r="BJ262" s="236"/>
      <c r="BK262" s="236"/>
      <c r="BL262" s="236"/>
      <c r="BM262" s="236"/>
      <c r="BN262" s="236"/>
      <c r="BO262" s="236"/>
      <c r="BP262" s="236"/>
    </row>
    <row r="263" spans="1:68" ht="12.75" customHeight="1" x14ac:dyDescent="0.15">
      <c r="A263" s="236"/>
      <c r="B263" s="236"/>
      <c r="C263" s="236"/>
      <c r="D263" s="236"/>
      <c r="E263" s="236"/>
      <c r="F263" s="237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  <c r="AK263" s="236"/>
      <c r="AL263" s="236"/>
      <c r="AM263" s="236"/>
      <c r="AN263" s="236"/>
      <c r="AO263" s="236"/>
      <c r="AP263" s="236"/>
      <c r="AQ263" s="236"/>
      <c r="AR263" s="236"/>
      <c r="AS263" s="236"/>
      <c r="AT263" s="236"/>
      <c r="AU263" s="236"/>
      <c r="AV263" s="236"/>
      <c r="AW263" s="236"/>
      <c r="AX263" s="236"/>
      <c r="AY263" s="236"/>
      <c r="AZ263" s="236"/>
      <c r="BA263" s="236"/>
      <c r="BB263" s="236"/>
      <c r="BC263" s="236"/>
      <c r="BD263" s="236"/>
      <c r="BE263" s="236"/>
      <c r="BF263" s="236"/>
      <c r="BG263" s="236"/>
      <c r="BH263" s="236"/>
      <c r="BI263" s="236"/>
      <c r="BJ263" s="236"/>
      <c r="BK263" s="236"/>
      <c r="BL263" s="236"/>
      <c r="BM263" s="236"/>
      <c r="BN263" s="236"/>
      <c r="BO263" s="236"/>
      <c r="BP263" s="236"/>
    </row>
    <row r="264" spans="1:68" ht="12.75" customHeight="1" x14ac:dyDescent="0.15">
      <c r="A264" s="236"/>
      <c r="B264" s="236"/>
      <c r="C264" s="236"/>
      <c r="D264" s="236"/>
      <c r="E264" s="236"/>
      <c r="F264" s="237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236"/>
      <c r="AL264" s="236"/>
      <c r="AM264" s="236"/>
      <c r="AN264" s="236"/>
      <c r="AO264" s="236"/>
      <c r="AP264" s="236"/>
      <c r="AQ264" s="236"/>
      <c r="AR264" s="236"/>
      <c r="AS264" s="236"/>
      <c r="AT264" s="236"/>
      <c r="AU264" s="236"/>
      <c r="AV264" s="236"/>
      <c r="AW264" s="236"/>
      <c r="AX264" s="236"/>
      <c r="AY264" s="236"/>
      <c r="AZ264" s="236"/>
      <c r="BA264" s="236"/>
      <c r="BB264" s="236"/>
      <c r="BC264" s="236"/>
      <c r="BD264" s="236"/>
      <c r="BE264" s="236"/>
      <c r="BF264" s="236"/>
      <c r="BG264" s="236"/>
      <c r="BH264" s="236"/>
      <c r="BI264" s="236"/>
      <c r="BJ264" s="236"/>
      <c r="BK264" s="236"/>
      <c r="BL264" s="236"/>
      <c r="BM264" s="236"/>
      <c r="BN264" s="236"/>
      <c r="BO264" s="236"/>
      <c r="BP264" s="236"/>
    </row>
    <row r="265" spans="1:68" ht="12.75" customHeight="1" x14ac:dyDescent="0.15">
      <c r="A265" s="236"/>
      <c r="B265" s="236"/>
      <c r="C265" s="236"/>
      <c r="D265" s="236"/>
      <c r="E265" s="236"/>
      <c r="F265" s="237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  <c r="AK265" s="236"/>
      <c r="AL265" s="236"/>
      <c r="AM265" s="236"/>
      <c r="AN265" s="236"/>
      <c r="AO265" s="236"/>
      <c r="AP265" s="236"/>
      <c r="AQ265" s="236"/>
      <c r="AR265" s="236"/>
      <c r="AS265" s="236"/>
      <c r="AT265" s="236"/>
      <c r="AU265" s="236"/>
      <c r="AV265" s="236"/>
      <c r="AW265" s="236"/>
      <c r="AX265" s="236"/>
      <c r="AY265" s="236"/>
      <c r="AZ265" s="236"/>
      <c r="BA265" s="236"/>
      <c r="BB265" s="236"/>
      <c r="BC265" s="236"/>
      <c r="BD265" s="236"/>
      <c r="BE265" s="236"/>
      <c r="BF265" s="236"/>
      <c r="BG265" s="236"/>
      <c r="BH265" s="236"/>
      <c r="BI265" s="236"/>
      <c r="BJ265" s="236"/>
      <c r="BK265" s="236"/>
      <c r="BL265" s="236"/>
      <c r="BM265" s="236"/>
      <c r="BN265" s="236"/>
      <c r="BO265" s="236"/>
      <c r="BP265" s="236"/>
    </row>
    <row r="266" spans="1:68" ht="12.75" customHeight="1" x14ac:dyDescent="0.15">
      <c r="A266" s="236"/>
      <c r="B266" s="236"/>
      <c r="C266" s="236"/>
      <c r="D266" s="236"/>
      <c r="E266" s="236"/>
      <c r="F266" s="237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  <c r="AK266" s="236"/>
      <c r="AL266" s="236"/>
      <c r="AM266" s="236"/>
      <c r="AN266" s="236"/>
      <c r="AO266" s="236"/>
      <c r="AP266" s="236"/>
      <c r="AQ266" s="236"/>
      <c r="AR266" s="236"/>
      <c r="AS266" s="236"/>
      <c r="AT266" s="236"/>
      <c r="AU266" s="236"/>
      <c r="AV266" s="236"/>
      <c r="AW266" s="236"/>
      <c r="AX266" s="236"/>
      <c r="AY266" s="236"/>
      <c r="AZ266" s="236"/>
      <c r="BA266" s="236"/>
      <c r="BB266" s="236"/>
      <c r="BC266" s="236"/>
      <c r="BD266" s="236"/>
      <c r="BE266" s="236"/>
      <c r="BF266" s="236"/>
      <c r="BG266" s="236"/>
      <c r="BH266" s="236"/>
      <c r="BI266" s="236"/>
      <c r="BJ266" s="236"/>
      <c r="BK266" s="236"/>
      <c r="BL266" s="236"/>
      <c r="BM266" s="236"/>
      <c r="BN266" s="236"/>
      <c r="BO266" s="236"/>
      <c r="BP266" s="236"/>
    </row>
    <row r="267" spans="1:68" ht="12.75" customHeight="1" x14ac:dyDescent="0.15">
      <c r="A267" s="236"/>
      <c r="B267" s="236"/>
      <c r="C267" s="236"/>
      <c r="D267" s="236"/>
      <c r="E267" s="236"/>
      <c r="F267" s="237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  <c r="AK267" s="236"/>
      <c r="AL267" s="236"/>
      <c r="AM267" s="236"/>
      <c r="AN267" s="236"/>
      <c r="AO267" s="236"/>
      <c r="AP267" s="236"/>
      <c r="AQ267" s="236"/>
      <c r="AR267" s="236"/>
      <c r="AS267" s="236"/>
      <c r="AT267" s="236"/>
      <c r="AU267" s="236"/>
      <c r="AV267" s="236"/>
      <c r="AW267" s="236"/>
      <c r="AX267" s="236"/>
      <c r="AY267" s="236"/>
      <c r="AZ267" s="236"/>
      <c r="BA267" s="236"/>
      <c r="BB267" s="236"/>
      <c r="BC267" s="236"/>
      <c r="BD267" s="236"/>
      <c r="BE267" s="236"/>
      <c r="BF267" s="236"/>
      <c r="BG267" s="236"/>
      <c r="BH267" s="236"/>
      <c r="BI267" s="236"/>
      <c r="BJ267" s="236"/>
      <c r="BK267" s="236"/>
      <c r="BL267" s="236"/>
      <c r="BM267" s="236"/>
      <c r="BN267" s="236"/>
      <c r="BO267" s="236"/>
      <c r="BP267" s="236"/>
    </row>
    <row r="268" spans="1:68" ht="12.75" customHeight="1" x14ac:dyDescent="0.15">
      <c r="A268" s="236"/>
      <c r="B268" s="236"/>
      <c r="C268" s="236"/>
      <c r="D268" s="236"/>
      <c r="E268" s="236"/>
      <c r="F268" s="237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  <c r="AK268" s="236"/>
      <c r="AL268" s="236"/>
      <c r="AM268" s="236"/>
      <c r="AN268" s="236"/>
      <c r="AO268" s="236"/>
      <c r="AP268" s="236"/>
      <c r="AQ268" s="236"/>
      <c r="AR268" s="236"/>
      <c r="AS268" s="236"/>
      <c r="AT268" s="236"/>
      <c r="AU268" s="236"/>
      <c r="AV268" s="236"/>
      <c r="AW268" s="236"/>
      <c r="AX268" s="236"/>
      <c r="AY268" s="236"/>
      <c r="AZ268" s="236"/>
      <c r="BA268" s="236"/>
      <c r="BB268" s="236"/>
      <c r="BC268" s="236"/>
      <c r="BD268" s="236"/>
      <c r="BE268" s="236"/>
      <c r="BF268" s="236"/>
      <c r="BG268" s="236"/>
      <c r="BH268" s="236"/>
      <c r="BI268" s="236"/>
      <c r="BJ268" s="236"/>
      <c r="BK268" s="236"/>
      <c r="BL268" s="236"/>
      <c r="BM268" s="236"/>
      <c r="BN268" s="236"/>
      <c r="BO268" s="236"/>
      <c r="BP268" s="236"/>
    </row>
    <row r="269" spans="1:68" ht="12.75" customHeight="1" x14ac:dyDescent="0.15">
      <c r="A269" s="236"/>
      <c r="B269" s="236"/>
      <c r="C269" s="236"/>
      <c r="D269" s="236"/>
      <c r="E269" s="236"/>
      <c r="F269" s="237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  <c r="AK269" s="236"/>
      <c r="AL269" s="236"/>
      <c r="AM269" s="236"/>
      <c r="AN269" s="236"/>
      <c r="AO269" s="236"/>
      <c r="AP269" s="236"/>
      <c r="AQ269" s="236"/>
      <c r="AR269" s="236"/>
      <c r="AS269" s="236"/>
      <c r="AT269" s="236"/>
      <c r="AU269" s="236"/>
      <c r="AV269" s="236"/>
      <c r="AW269" s="236"/>
      <c r="AX269" s="236"/>
      <c r="AY269" s="236"/>
      <c r="AZ269" s="236"/>
      <c r="BA269" s="236"/>
      <c r="BB269" s="236"/>
      <c r="BC269" s="236"/>
      <c r="BD269" s="236"/>
      <c r="BE269" s="236"/>
      <c r="BF269" s="236"/>
      <c r="BG269" s="236"/>
      <c r="BH269" s="236"/>
      <c r="BI269" s="236"/>
      <c r="BJ269" s="236"/>
      <c r="BK269" s="236"/>
      <c r="BL269" s="236"/>
      <c r="BM269" s="236"/>
      <c r="BN269" s="236"/>
      <c r="BO269" s="236"/>
      <c r="BP269" s="236"/>
    </row>
    <row r="270" spans="1:68" ht="12.75" customHeight="1" x14ac:dyDescent="0.15">
      <c r="A270" s="236"/>
      <c r="B270" s="236"/>
      <c r="C270" s="236"/>
      <c r="D270" s="236"/>
      <c r="E270" s="236"/>
      <c r="F270" s="237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  <c r="AK270" s="236"/>
      <c r="AL270" s="236"/>
      <c r="AM270" s="236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36"/>
      <c r="AY270" s="236"/>
      <c r="AZ270" s="236"/>
      <c r="BA270" s="236"/>
      <c r="BB270" s="236"/>
      <c r="BC270" s="236"/>
      <c r="BD270" s="236"/>
      <c r="BE270" s="236"/>
      <c r="BF270" s="236"/>
      <c r="BG270" s="236"/>
      <c r="BH270" s="236"/>
      <c r="BI270" s="236"/>
      <c r="BJ270" s="236"/>
      <c r="BK270" s="236"/>
      <c r="BL270" s="236"/>
      <c r="BM270" s="236"/>
      <c r="BN270" s="236"/>
      <c r="BO270" s="236"/>
      <c r="BP270" s="236"/>
    </row>
    <row r="271" spans="1:68" ht="12.75" customHeight="1" x14ac:dyDescent="0.15">
      <c r="A271" s="236"/>
      <c r="B271" s="236"/>
      <c r="C271" s="236"/>
      <c r="D271" s="236"/>
      <c r="E271" s="236"/>
      <c r="F271" s="237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  <c r="AK271" s="236"/>
      <c r="AL271" s="236"/>
      <c r="AM271" s="236"/>
      <c r="AN271" s="236"/>
      <c r="AO271" s="236"/>
      <c r="AP271" s="236"/>
      <c r="AQ271" s="236"/>
      <c r="AR271" s="236"/>
      <c r="AS271" s="236"/>
      <c r="AT271" s="236"/>
      <c r="AU271" s="236"/>
      <c r="AV271" s="236"/>
      <c r="AW271" s="236"/>
      <c r="AX271" s="236"/>
      <c r="AY271" s="236"/>
      <c r="AZ271" s="236"/>
      <c r="BA271" s="236"/>
      <c r="BB271" s="236"/>
      <c r="BC271" s="236"/>
      <c r="BD271" s="236"/>
      <c r="BE271" s="236"/>
      <c r="BF271" s="236"/>
      <c r="BG271" s="236"/>
      <c r="BH271" s="236"/>
      <c r="BI271" s="236"/>
      <c r="BJ271" s="236"/>
      <c r="BK271" s="236"/>
      <c r="BL271" s="236"/>
      <c r="BM271" s="236"/>
      <c r="BN271" s="236"/>
      <c r="BO271" s="236"/>
      <c r="BP271" s="236"/>
    </row>
    <row r="272" spans="1:68" ht="12.75" customHeight="1" x14ac:dyDescent="0.15">
      <c r="A272" s="236"/>
      <c r="B272" s="236"/>
      <c r="C272" s="236"/>
      <c r="D272" s="236"/>
      <c r="E272" s="236"/>
      <c r="F272" s="237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  <c r="AK272" s="236"/>
      <c r="AL272" s="236"/>
      <c r="AM272" s="236"/>
      <c r="AN272" s="236"/>
      <c r="AO272" s="236"/>
      <c r="AP272" s="236"/>
      <c r="AQ272" s="236"/>
      <c r="AR272" s="236"/>
      <c r="AS272" s="236"/>
      <c r="AT272" s="236"/>
      <c r="AU272" s="236"/>
      <c r="AV272" s="236"/>
      <c r="AW272" s="236"/>
      <c r="AX272" s="236"/>
      <c r="AY272" s="236"/>
      <c r="AZ272" s="236"/>
      <c r="BA272" s="236"/>
      <c r="BB272" s="236"/>
      <c r="BC272" s="236"/>
      <c r="BD272" s="236"/>
      <c r="BE272" s="236"/>
      <c r="BF272" s="236"/>
      <c r="BG272" s="236"/>
      <c r="BH272" s="236"/>
      <c r="BI272" s="236"/>
      <c r="BJ272" s="236"/>
      <c r="BK272" s="236"/>
      <c r="BL272" s="236"/>
      <c r="BM272" s="236"/>
      <c r="BN272" s="236"/>
      <c r="BO272" s="236"/>
      <c r="BP272" s="236"/>
    </row>
    <row r="273" spans="1:68" ht="12.75" customHeight="1" x14ac:dyDescent="0.15">
      <c r="A273" s="236"/>
      <c r="B273" s="236"/>
      <c r="C273" s="236"/>
      <c r="D273" s="236"/>
      <c r="E273" s="236"/>
      <c r="F273" s="237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  <c r="AK273" s="236"/>
      <c r="AL273" s="236"/>
      <c r="AM273" s="236"/>
      <c r="AN273" s="236"/>
      <c r="AO273" s="236"/>
      <c r="AP273" s="236"/>
      <c r="AQ273" s="236"/>
      <c r="AR273" s="236"/>
      <c r="AS273" s="236"/>
      <c r="AT273" s="236"/>
      <c r="AU273" s="236"/>
      <c r="AV273" s="236"/>
      <c r="AW273" s="236"/>
      <c r="AX273" s="236"/>
      <c r="AY273" s="236"/>
      <c r="AZ273" s="236"/>
      <c r="BA273" s="236"/>
      <c r="BB273" s="236"/>
      <c r="BC273" s="236"/>
      <c r="BD273" s="236"/>
      <c r="BE273" s="236"/>
      <c r="BF273" s="236"/>
      <c r="BG273" s="236"/>
      <c r="BH273" s="236"/>
      <c r="BI273" s="236"/>
      <c r="BJ273" s="236"/>
      <c r="BK273" s="236"/>
      <c r="BL273" s="236"/>
      <c r="BM273" s="236"/>
      <c r="BN273" s="236"/>
      <c r="BO273" s="236"/>
      <c r="BP273" s="236"/>
    </row>
    <row r="274" spans="1:68" ht="12.75" customHeight="1" x14ac:dyDescent="0.15">
      <c r="A274" s="236"/>
      <c r="B274" s="236"/>
      <c r="C274" s="236"/>
      <c r="D274" s="236"/>
      <c r="E274" s="236"/>
      <c r="F274" s="237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  <c r="AK274" s="236"/>
      <c r="AL274" s="236"/>
      <c r="AM274" s="236"/>
      <c r="AN274" s="236"/>
      <c r="AO274" s="236"/>
      <c r="AP274" s="236"/>
      <c r="AQ274" s="236"/>
      <c r="AR274" s="236"/>
      <c r="AS274" s="236"/>
      <c r="AT274" s="236"/>
      <c r="AU274" s="236"/>
      <c r="AV274" s="236"/>
      <c r="AW274" s="236"/>
      <c r="AX274" s="236"/>
      <c r="AY274" s="236"/>
      <c r="AZ274" s="236"/>
      <c r="BA274" s="236"/>
      <c r="BB274" s="236"/>
      <c r="BC274" s="236"/>
      <c r="BD274" s="236"/>
      <c r="BE274" s="236"/>
      <c r="BF274" s="236"/>
      <c r="BG274" s="236"/>
      <c r="BH274" s="236"/>
      <c r="BI274" s="236"/>
      <c r="BJ274" s="236"/>
      <c r="BK274" s="236"/>
      <c r="BL274" s="236"/>
      <c r="BM274" s="236"/>
      <c r="BN274" s="236"/>
      <c r="BO274" s="236"/>
      <c r="BP274" s="236"/>
    </row>
    <row r="275" spans="1:68" ht="12.75" customHeight="1" x14ac:dyDescent="0.15">
      <c r="A275" s="236"/>
      <c r="B275" s="236"/>
      <c r="C275" s="236"/>
      <c r="D275" s="236"/>
      <c r="E275" s="236"/>
      <c r="F275" s="237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  <c r="AK275" s="236"/>
      <c r="AL275" s="236"/>
      <c r="AM275" s="236"/>
      <c r="AN275" s="236"/>
      <c r="AO275" s="236"/>
      <c r="AP275" s="236"/>
      <c r="AQ275" s="236"/>
      <c r="AR275" s="236"/>
      <c r="AS275" s="236"/>
      <c r="AT275" s="236"/>
      <c r="AU275" s="236"/>
      <c r="AV275" s="236"/>
      <c r="AW275" s="236"/>
      <c r="AX275" s="236"/>
      <c r="AY275" s="236"/>
      <c r="AZ275" s="236"/>
      <c r="BA275" s="236"/>
      <c r="BB275" s="236"/>
      <c r="BC275" s="236"/>
      <c r="BD275" s="236"/>
      <c r="BE275" s="236"/>
      <c r="BF275" s="236"/>
      <c r="BG275" s="236"/>
      <c r="BH275" s="236"/>
      <c r="BI275" s="236"/>
      <c r="BJ275" s="236"/>
      <c r="BK275" s="236"/>
      <c r="BL275" s="236"/>
      <c r="BM275" s="236"/>
      <c r="BN275" s="236"/>
      <c r="BO275" s="236"/>
      <c r="BP275" s="236"/>
    </row>
    <row r="276" spans="1:68" ht="12.75" customHeight="1" x14ac:dyDescent="0.15">
      <c r="A276" s="236"/>
      <c r="B276" s="236"/>
      <c r="C276" s="236"/>
      <c r="D276" s="236"/>
      <c r="E276" s="236"/>
      <c r="F276" s="237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  <c r="AK276" s="236"/>
      <c r="AL276" s="236"/>
      <c r="AM276" s="236"/>
      <c r="AN276" s="236"/>
      <c r="AO276" s="236"/>
      <c r="AP276" s="236"/>
      <c r="AQ276" s="236"/>
      <c r="AR276" s="236"/>
      <c r="AS276" s="236"/>
      <c r="AT276" s="236"/>
      <c r="AU276" s="236"/>
      <c r="AV276" s="236"/>
      <c r="AW276" s="236"/>
      <c r="AX276" s="236"/>
      <c r="AY276" s="236"/>
      <c r="AZ276" s="236"/>
      <c r="BA276" s="236"/>
      <c r="BB276" s="236"/>
      <c r="BC276" s="236"/>
      <c r="BD276" s="236"/>
      <c r="BE276" s="236"/>
      <c r="BF276" s="236"/>
      <c r="BG276" s="236"/>
      <c r="BH276" s="236"/>
      <c r="BI276" s="236"/>
      <c r="BJ276" s="236"/>
      <c r="BK276" s="236"/>
      <c r="BL276" s="236"/>
      <c r="BM276" s="236"/>
      <c r="BN276" s="236"/>
      <c r="BO276" s="236"/>
      <c r="BP276" s="236"/>
    </row>
    <row r="277" spans="1:68" ht="12.75" customHeight="1" x14ac:dyDescent="0.15">
      <c r="A277" s="236"/>
      <c r="B277" s="236"/>
      <c r="C277" s="236"/>
      <c r="D277" s="236"/>
      <c r="E277" s="236"/>
      <c r="F277" s="237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  <c r="AK277" s="236"/>
      <c r="AL277" s="236"/>
      <c r="AM277" s="236"/>
      <c r="AN277" s="236"/>
      <c r="AO277" s="236"/>
      <c r="AP277" s="236"/>
      <c r="AQ277" s="236"/>
      <c r="AR277" s="236"/>
      <c r="AS277" s="236"/>
      <c r="AT277" s="236"/>
      <c r="AU277" s="236"/>
      <c r="AV277" s="236"/>
      <c r="AW277" s="236"/>
      <c r="AX277" s="236"/>
      <c r="AY277" s="236"/>
      <c r="AZ277" s="236"/>
      <c r="BA277" s="236"/>
      <c r="BB277" s="236"/>
      <c r="BC277" s="236"/>
      <c r="BD277" s="236"/>
      <c r="BE277" s="236"/>
      <c r="BF277" s="236"/>
      <c r="BG277" s="236"/>
      <c r="BH277" s="236"/>
      <c r="BI277" s="236"/>
      <c r="BJ277" s="236"/>
      <c r="BK277" s="236"/>
      <c r="BL277" s="236"/>
      <c r="BM277" s="236"/>
      <c r="BN277" s="236"/>
      <c r="BO277" s="236"/>
      <c r="BP277" s="236"/>
    </row>
    <row r="278" spans="1:68" ht="12.75" customHeight="1" x14ac:dyDescent="0.15">
      <c r="A278" s="236"/>
      <c r="B278" s="236"/>
      <c r="C278" s="236"/>
      <c r="D278" s="236"/>
      <c r="E278" s="236"/>
      <c r="F278" s="237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  <c r="AK278" s="236"/>
      <c r="AL278" s="236"/>
      <c r="AM278" s="236"/>
      <c r="AN278" s="236"/>
      <c r="AO278" s="236"/>
      <c r="AP278" s="236"/>
      <c r="AQ278" s="236"/>
      <c r="AR278" s="236"/>
      <c r="AS278" s="236"/>
      <c r="AT278" s="236"/>
      <c r="AU278" s="236"/>
      <c r="AV278" s="236"/>
      <c r="AW278" s="236"/>
      <c r="AX278" s="236"/>
      <c r="AY278" s="236"/>
      <c r="AZ278" s="236"/>
      <c r="BA278" s="236"/>
      <c r="BB278" s="236"/>
      <c r="BC278" s="236"/>
      <c r="BD278" s="236"/>
      <c r="BE278" s="236"/>
      <c r="BF278" s="236"/>
      <c r="BG278" s="236"/>
      <c r="BH278" s="236"/>
      <c r="BI278" s="236"/>
      <c r="BJ278" s="236"/>
      <c r="BK278" s="236"/>
      <c r="BL278" s="236"/>
      <c r="BM278" s="236"/>
      <c r="BN278" s="236"/>
      <c r="BO278" s="236"/>
      <c r="BP278" s="236"/>
    </row>
    <row r="279" spans="1:68" ht="12.75" customHeight="1" x14ac:dyDescent="0.15">
      <c r="A279" s="236"/>
      <c r="B279" s="236"/>
      <c r="C279" s="236"/>
      <c r="D279" s="236"/>
      <c r="E279" s="236"/>
      <c r="F279" s="237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K279" s="236"/>
      <c r="AL279" s="236"/>
      <c r="AM279" s="236"/>
      <c r="AN279" s="236"/>
      <c r="AO279" s="236"/>
      <c r="AP279" s="236"/>
      <c r="AQ279" s="236"/>
      <c r="AR279" s="236"/>
      <c r="AS279" s="236"/>
      <c r="AT279" s="236"/>
      <c r="AU279" s="236"/>
      <c r="AV279" s="236"/>
      <c r="AW279" s="236"/>
      <c r="AX279" s="236"/>
      <c r="AY279" s="236"/>
      <c r="AZ279" s="236"/>
      <c r="BA279" s="236"/>
      <c r="BB279" s="236"/>
      <c r="BC279" s="236"/>
      <c r="BD279" s="236"/>
      <c r="BE279" s="236"/>
      <c r="BF279" s="236"/>
      <c r="BG279" s="236"/>
      <c r="BH279" s="236"/>
      <c r="BI279" s="236"/>
      <c r="BJ279" s="236"/>
      <c r="BK279" s="236"/>
      <c r="BL279" s="236"/>
      <c r="BM279" s="236"/>
      <c r="BN279" s="236"/>
      <c r="BO279" s="236"/>
      <c r="BP279" s="236"/>
    </row>
    <row r="280" spans="1:68" ht="12.75" customHeight="1" x14ac:dyDescent="0.15">
      <c r="A280" s="236"/>
      <c r="B280" s="236"/>
      <c r="C280" s="236"/>
      <c r="D280" s="236"/>
      <c r="E280" s="236"/>
      <c r="F280" s="237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K280" s="236"/>
      <c r="AL280" s="236"/>
      <c r="AM280" s="236"/>
      <c r="AN280" s="236"/>
      <c r="AO280" s="236"/>
      <c r="AP280" s="236"/>
      <c r="AQ280" s="236"/>
      <c r="AR280" s="236"/>
      <c r="AS280" s="236"/>
      <c r="AT280" s="236"/>
      <c r="AU280" s="236"/>
      <c r="AV280" s="236"/>
      <c r="AW280" s="236"/>
      <c r="AX280" s="236"/>
      <c r="AY280" s="236"/>
      <c r="AZ280" s="236"/>
      <c r="BA280" s="236"/>
      <c r="BB280" s="236"/>
      <c r="BC280" s="236"/>
      <c r="BD280" s="236"/>
      <c r="BE280" s="236"/>
      <c r="BF280" s="236"/>
      <c r="BG280" s="236"/>
      <c r="BH280" s="236"/>
      <c r="BI280" s="236"/>
      <c r="BJ280" s="236"/>
      <c r="BK280" s="236"/>
      <c r="BL280" s="236"/>
      <c r="BM280" s="236"/>
      <c r="BN280" s="236"/>
      <c r="BO280" s="236"/>
      <c r="BP280" s="236"/>
    </row>
    <row r="281" spans="1:68" ht="12.75" customHeight="1" x14ac:dyDescent="0.15">
      <c r="A281" s="236"/>
      <c r="B281" s="236"/>
      <c r="C281" s="236"/>
      <c r="D281" s="236"/>
      <c r="E281" s="236"/>
      <c r="F281" s="237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K281" s="236"/>
      <c r="AL281" s="236"/>
      <c r="AM281" s="236"/>
      <c r="AN281" s="236"/>
      <c r="AO281" s="236"/>
      <c r="AP281" s="236"/>
      <c r="AQ281" s="236"/>
      <c r="AR281" s="236"/>
      <c r="AS281" s="236"/>
      <c r="AT281" s="236"/>
      <c r="AU281" s="236"/>
      <c r="AV281" s="236"/>
      <c r="AW281" s="236"/>
      <c r="AX281" s="236"/>
      <c r="AY281" s="236"/>
      <c r="AZ281" s="236"/>
      <c r="BA281" s="236"/>
      <c r="BB281" s="236"/>
      <c r="BC281" s="236"/>
      <c r="BD281" s="236"/>
      <c r="BE281" s="236"/>
      <c r="BF281" s="236"/>
      <c r="BG281" s="236"/>
      <c r="BH281" s="236"/>
      <c r="BI281" s="236"/>
      <c r="BJ281" s="236"/>
      <c r="BK281" s="236"/>
      <c r="BL281" s="236"/>
      <c r="BM281" s="236"/>
      <c r="BN281" s="236"/>
      <c r="BO281" s="236"/>
      <c r="BP281" s="236"/>
    </row>
    <row r="282" spans="1:68" ht="12.75" customHeight="1" x14ac:dyDescent="0.15">
      <c r="A282" s="236"/>
      <c r="B282" s="236"/>
      <c r="C282" s="236"/>
      <c r="D282" s="236"/>
      <c r="E282" s="236"/>
      <c r="F282" s="237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K282" s="236"/>
      <c r="AL282" s="236"/>
      <c r="AM282" s="236"/>
      <c r="AN282" s="236"/>
      <c r="AO282" s="236"/>
      <c r="AP282" s="236"/>
      <c r="AQ282" s="236"/>
      <c r="AR282" s="236"/>
      <c r="AS282" s="236"/>
      <c r="AT282" s="236"/>
      <c r="AU282" s="236"/>
      <c r="AV282" s="236"/>
      <c r="AW282" s="236"/>
      <c r="AX282" s="236"/>
      <c r="AY282" s="236"/>
      <c r="AZ282" s="236"/>
      <c r="BA282" s="236"/>
      <c r="BB282" s="236"/>
      <c r="BC282" s="236"/>
      <c r="BD282" s="236"/>
      <c r="BE282" s="236"/>
      <c r="BF282" s="236"/>
      <c r="BG282" s="236"/>
      <c r="BH282" s="236"/>
      <c r="BI282" s="236"/>
      <c r="BJ282" s="236"/>
      <c r="BK282" s="236"/>
      <c r="BL282" s="236"/>
      <c r="BM282" s="236"/>
      <c r="BN282" s="236"/>
      <c r="BO282" s="236"/>
      <c r="BP282" s="236"/>
    </row>
    <row r="283" spans="1:68" ht="12.75" customHeight="1" x14ac:dyDescent="0.15">
      <c r="A283" s="236"/>
      <c r="B283" s="236"/>
      <c r="C283" s="236"/>
      <c r="D283" s="236"/>
      <c r="E283" s="236"/>
      <c r="F283" s="237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K283" s="236"/>
      <c r="AL283" s="236"/>
      <c r="AM283" s="236"/>
      <c r="AN283" s="236"/>
      <c r="AO283" s="236"/>
      <c r="AP283" s="236"/>
      <c r="AQ283" s="236"/>
      <c r="AR283" s="236"/>
      <c r="AS283" s="236"/>
      <c r="AT283" s="236"/>
      <c r="AU283" s="236"/>
      <c r="AV283" s="236"/>
      <c r="AW283" s="236"/>
      <c r="AX283" s="236"/>
      <c r="AY283" s="236"/>
      <c r="AZ283" s="236"/>
      <c r="BA283" s="236"/>
      <c r="BB283" s="236"/>
      <c r="BC283" s="236"/>
      <c r="BD283" s="236"/>
      <c r="BE283" s="236"/>
      <c r="BF283" s="236"/>
      <c r="BG283" s="236"/>
      <c r="BH283" s="236"/>
      <c r="BI283" s="236"/>
      <c r="BJ283" s="236"/>
      <c r="BK283" s="236"/>
      <c r="BL283" s="236"/>
      <c r="BM283" s="236"/>
      <c r="BN283" s="236"/>
      <c r="BO283" s="236"/>
      <c r="BP283" s="236"/>
    </row>
    <row r="284" spans="1:68" ht="12.75" customHeight="1" x14ac:dyDescent="0.15">
      <c r="A284" s="236"/>
      <c r="B284" s="236"/>
      <c r="C284" s="236"/>
      <c r="D284" s="236"/>
      <c r="E284" s="236"/>
      <c r="F284" s="237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K284" s="236"/>
      <c r="AL284" s="236"/>
      <c r="AM284" s="236"/>
      <c r="AN284" s="236"/>
      <c r="AO284" s="236"/>
      <c r="AP284" s="236"/>
      <c r="AQ284" s="236"/>
      <c r="AR284" s="236"/>
      <c r="AS284" s="236"/>
      <c r="AT284" s="236"/>
      <c r="AU284" s="236"/>
      <c r="AV284" s="236"/>
      <c r="AW284" s="236"/>
      <c r="AX284" s="236"/>
      <c r="AY284" s="236"/>
      <c r="AZ284" s="236"/>
      <c r="BA284" s="236"/>
      <c r="BB284" s="236"/>
      <c r="BC284" s="236"/>
      <c r="BD284" s="236"/>
      <c r="BE284" s="236"/>
      <c r="BF284" s="236"/>
      <c r="BG284" s="236"/>
      <c r="BH284" s="236"/>
      <c r="BI284" s="236"/>
      <c r="BJ284" s="236"/>
      <c r="BK284" s="236"/>
      <c r="BL284" s="236"/>
      <c r="BM284" s="236"/>
      <c r="BN284" s="236"/>
      <c r="BO284" s="236"/>
      <c r="BP284" s="236"/>
    </row>
    <row r="285" spans="1:68" ht="12.75" customHeight="1" x14ac:dyDescent="0.15">
      <c r="A285" s="236"/>
      <c r="B285" s="236"/>
      <c r="C285" s="236"/>
      <c r="D285" s="236"/>
      <c r="E285" s="236"/>
      <c r="F285" s="237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K285" s="236"/>
      <c r="AL285" s="236"/>
      <c r="AM285" s="236"/>
      <c r="AN285" s="236"/>
      <c r="AO285" s="236"/>
      <c r="AP285" s="236"/>
      <c r="AQ285" s="236"/>
      <c r="AR285" s="236"/>
      <c r="AS285" s="236"/>
      <c r="AT285" s="236"/>
      <c r="AU285" s="236"/>
      <c r="AV285" s="236"/>
      <c r="AW285" s="236"/>
      <c r="AX285" s="236"/>
      <c r="AY285" s="236"/>
      <c r="AZ285" s="236"/>
      <c r="BA285" s="236"/>
      <c r="BB285" s="236"/>
      <c r="BC285" s="236"/>
      <c r="BD285" s="236"/>
      <c r="BE285" s="236"/>
      <c r="BF285" s="236"/>
      <c r="BG285" s="236"/>
      <c r="BH285" s="236"/>
      <c r="BI285" s="236"/>
      <c r="BJ285" s="236"/>
      <c r="BK285" s="236"/>
      <c r="BL285" s="236"/>
      <c r="BM285" s="236"/>
      <c r="BN285" s="236"/>
      <c r="BO285" s="236"/>
      <c r="BP285" s="236"/>
    </row>
    <row r="286" spans="1:68" ht="12.75" customHeight="1" x14ac:dyDescent="0.15">
      <c r="A286" s="236"/>
      <c r="B286" s="236"/>
      <c r="C286" s="236"/>
      <c r="D286" s="236"/>
      <c r="E286" s="236"/>
      <c r="F286" s="237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K286" s="236"/>
      <c r="AL286" s="236"/>
      <c r="AM286" s="236"/>
      <c r="AN286" s="236"/>
      <c r="AO286" s="236"/>
      <c r="AP286" s="236"/>
      <c r="AQ286" s="236"/>
      <c r="AR286" s="236"/>
      <c r="AS286" s="236"/>
      <c r="AT286" s="236"/>
      <c r="AU286" s="236"/>
      <c r="AV286" s="236"/>
      <c r="AW286" s="236"/>
      <c r="AX286" s="236"/>
      <c r="AY286" s="236"/>
      <c r="AZ286" s="236"/>
      <c r="BA286" s="236"/>
      <c r="BB286" s="236"/>
      <c r="BC286" s="236"/>
      <c r="BD286" s="236"/>
      <c r="BE286" s="236"/>
      <c r="BF286" s="236"/>
      <c r="BG286" s="236"/>
      <c r="BH286" s="236"/>
      <c r="BI286" s="236"/>
      <c r="BJ286" s="236"/>
      <c r="BK286" s="236"/>
      <c r="BL286" s="236"/>
      <c r="BM286" s="236"/>
      <c r="BN286" s="236"/>
      <c r="BO286" s="236"/>
      <c r="BP286" s="236"/>
    </row>
    <row r="287" spans="1:68" ht="12.75" customHeight="1" x14ac:dyDescent="0.15">
      <c r="A287" s="236"/>
      <c r="B287" s="236"/>
      <c r="C287" s="236"/>
      <c r="D287" s="236"/>
      <c r="E287" s="236"/>
      <c r="F287" s="237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K287" s="236"/>
      <c r="AL287" s="236"/>
      <c r="AM287" s="236"/>
      <c r="AN287" s="236"/>
      <c r="AO287" s="236"/>
      <c r="AP287" s="236"/>
      <c r="AQ287" s="236"/>
      <c r="AR287" s="236"/>
      <c r="AS287" s="236"/>
      <c r="AT287" s="236"/>
      <c r="AU287" s="236"/>
      <c r="AV287" s="236"/>
      <c r="AW287" s="236"/>
      <c r="AX287" s="236"/>
      <c r="AY287" s="236"/>
      <c r="AZ287" s="236"/>
      <c r="BA287" s="236"/>
      <c r="BB287" s="236"/>
      <c r="BC287" s="236"/>
      <c r="BD287" s="236"/>
      <c r="BE287" s="236"/>
      <c r="BF287" s="236"/>
      <c r="BG287" s="236"/>
      <c r="BH287" s="236"/>
      <c r="BI287" s="236"/>
      <c r="BJ287" s="236"/>
      <c r="BK287" s="236"/>
      <c r="BL287" s="236"/>
      <c r="BM287" s="236"/>
      <c r="BN287" s="236"/>
      <c r="BO287" s="236"/>
      <c r="BP287" s="236"/>
    </row>
    <row r="288" spans="1:68" ht="12.75" customHeight="1" x14ac:dyDescent="0.15">
      <c r="A288" s="236"/>
      <c r="B288" s="236"/>
      <c r="C288" s="236"/>
      <c r="D288" s="236"/>
      <c r="E288" s="236"/>
      <c r="F288" s="237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K288" s="236"/>
      <c r="AL288" s="236"/>
      <c r="AM288" s="236"/>
      <c r="AN288" s="236"/>
      <c r="AO288" s="236"/>
      <c r="AP288" s="236"/>
      <c r="AQ288" s="236"/>
      <c r="AR288" s="236"/>
      <c r="AS288" s="236"/>
      <c r="AT288" s="236"/>
      <c r="AU288" s="236"/>
      <c r="AV288" s="236"/>
      <c r="AW288" s="236"/>
      <c r="AX288" s="236"/>
      <c r="AY288" s="236"/>
      <c r="AZ288" s="236"/>
      <c r="BA288" s="236"/>
      <c r="BB288" s="236"/>
      <c r="BC288" s="236"/>
      <c r="BD288" s="236"/>
      <c r="BE288" s="236"/>
      <c r="BF288" s="236"/>
      <c r="BG288" s="236"/>
      <c r="BH288" s="236"/>
      <c r="BI288" s="236"/>
      <c r="BJ288" s="236"/>
      <c r="BK288" s="236"/>
      <c r="BL288" s="236"/>
      <c r="BM288" s="236"/>
      <c r="BN288" s="236"/>
      <c r="BO288" s="236"/>
      <c r="BP288" s="236"/>
    </row>
    <row r="289" spans="1:68" ht="12.75" customHeight="1" x14ac:dyDescent="0.15">
      <c r="A289" s="236"/>
      <c r="B289" s="236"/>
      <c r="C289" s="236"/>
      <c r="D289" s="236"/>
      <c r="E289" s="236"/>
      <c r="F289" s="237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K289" s="236"/>
      <c r="AL289" s="236"/>
      <c r="AM289" s="236"/>
      <c r="AN289" s="236"/>
      <c r="AO289" s="236"/>
      <c r="AP289" s="236"/>
      <c r="AQ289" s="236"/>
      <c r="AR289" s="236"/>
      <c r="AS289" s="236"/>
      <c r="AT289" s="236"/>
      <c r="AU289" s="236"/>
      <c r="AV289" s="236"/>
      <c r="AW289" s="236"/>
      <c r="AX289" s="236"/>
      <c r="AY289" s="236"/>
      <c r="AZ289" s="236"/>
      <c r="BA289" s="236"/>
      <c r="BB289" s="236"/>
      <c r="BC289" s="236"/>
      <c r="BD289" s="236"/>
      <c r="BE289" s="236"/>
      <c r="BF289" s="236"/>
      <c r="BG289" s="236"/>
      <c r="BH289" s="236"/>
      <c r="BI289" s="236"/>
      <c r="BJ289" s="236"/>
      <c r="BK289" s="236"/>
      <c r="BL289" s="236"/>
      <c r="BM289" s="236"/>
      <c r="BN289" s="236"/>
      <c r="BO289" s="236"/>
      <c r="BP289" s="236"/>
    </row>
    <row r="290" spans="1:68" ht="12.75" customHeight="1" x14ac:dyDescent="0.15">
      <c r="A290" s="236"/>
      <c r="B290" s="236"/>
      <c r="C290" s="236"/>
      <c r="D290" s="236"/>
      <c r="E290" s="236"/>
      <c r="F290" s="237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K290" s="236"/>
      <c r="AL290" s="236"/>
      <c r="AM290" s="236"/>
      <c r="AN290" s="236"/>
      <c r="AO290" s="236"/>
      <c r="AP290" s="236"/>
      <c r="AQ290" s="236"/>
      <c r="AR290" s="236"/>
      <c r="AS290" s="236"/>
      <c r="AT290" s="236"/>
      <c r="AU290" s="236"/>
      <c r="AV290" s="236"/>
      <c r="AW290" s="236"/>
      <c r="AX290" s="236"/>
      <c r="AY290" s="236"/>
      <c r="AZ290" s="236"/>
      <c r="BA290" s="236"/>
      <c r="BB290" s="236"/>
      <c r="BC290" s="236"/>
      <c r="BD290" s="236"/>
      <c r="BE290" s="236"/>
      <c r="BF290" s="236"/>
      <c r="BG290" s="236"/>
      <c r="BH290" s="236"/>
      <c r="BI290" s="236"/>
      <c r="BJ290" s="236"/>
      <c r="BK290" s="236"/>
      <c r="BL290" s="236"/>
      <c r="BM290" s="236"/>
      <c r="BN290" s="236"/>
      <c r="BO290" s="236"/>
      <c r="BP290" s="236"/>
    </row>
    <row r="291" spans="1:68" ht="12.75" customHeight="1" x14ac:dyDescent="0.15">
      <c r="A291" s="236"/>
      <c r="B291" s="236"/>
      <c r="C291" s="236"/>
      <c r="D291" s="236"/>
      <c r="E291" s="236"/>
      <c r="F291" s="237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K291" s="236"/>
      <c r="AL291" s="236"/>
      <c r="AM291" s="236"/>
      <c r="AN291" s="236"/>
      <c r="AO291" s="236"/>
      <c r="AP291" s="236"/>
      <c r="AQ291" s="236"/>
      <c r="AR291" s="236"/>
      <c r="AS291" s="236"/>
      <c r="AT291" s="236"/>
      <c r="AU291" s="236"/>
      <c r="AV291" s="236"/>
      <c r="AW291" s="236"/>
      <c r="AX291" s="236"/>
      <c r="AY291" s="236"/>
      <c r="AZ291" s="236"/>
      <c r="BA291" s="236"/>
      <c r="BB291" s="236"/>
      <c r="BC291" s="236"/>
      <c r="BD291" s="236"/>
      <c r="BE291" s="236"/>
      <c r="BF291" s="236"/>
      <c r="BG291" s="236"/>
      <c r="BH291" s="236"/>
      <c r="BI291" s="236"/>
      <c r="BJ291" s="236"/>
      <c r="BK291" s="236"/>
      <c r="BL291" s="236"/>
      <c r="BM291" s="236"/>
      <c r="BN291" s="236"/>
      <c r="BO291" s="236"/>
      <c r="BP291" s="236"/>
    </row>
    <row r="292" spans="1:68" ht="12.75" customHeight="1" x14ac:dyDescent="0.15">
      <c r="A292" s="236"/>
      <c r="B292" s="236"/>
      <c r="C292" s="236"/>
      <c r="D292" s="236"/>
      <c r="E292" s="236"/>
      <c r="F292" s="237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K292" s="236"/>
      <c r="AL292" s="236"/>
      <c r="AM292" s="236"/>
      <c r="AN292" s="236"/>
      <c r="AO292" s="236"/>
      <c r="AP292" s="236"/>
      <c r="AQ292" s="236"/>
      <c r="AR292" s="236"/>
      <c r="AS292" s="236"/>
      <c r="AT292" s="236"/>
      <c r="AU292" s="236"/>
      <c r="AV292" s="236"/>
      <c r="AW292" s="236"/>
      <c r="AX292" s="236"/>
      <c r="AY292" s="236"/>
      <c r="AZ292" s="236"/>
      <c r="BA292" s="236"/>
      <c r="BB292" s="236"/>
      <c r="BC292" s="236"/>
      <c r="BD292" s="236"/>
      <c r="BE292" s="236"/>
      <c r="BF292" s="236"/>
      <c r="BG292" s="236"/>
      <c r="BH292" s="236"/>
      <c r="BI292" s="236"/>
      <c r="BJ292" s="236"/>
      <c r="BK292" s="236"/>
      <c r="BL292" s="236"/>
      <c r="BM292" s="236"/>
      <c r="BN292" s="236"/>
      <c r="BO292" s="236"/>
      <c r="BP292" s="236"/>
    </row>
    <row r="293" spans="1:68" ht="12.75" customHeight="1" x14ac:dyDescent="0.15">
      <c r="A293" s="236"/>
      <c r="B293" s="236"/>
      <c r="C293" s="236"/>
      <c r="D293" s="236"/>
      <c r="E293" s="236"/>
      <c r="F293" s="237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K293" s="236"/>
      <c r="AL293" s="236"/>
      <c r="AM293" s="236"/>
      <c r="AN293" s="236"/>
      <c r="AO293" s="236"/>
      <c r="AP293" s="236"/>
      <c r="AQ293" s="236"/>
      <c r="AR293" s="236"/>
      <c r="AS293" s="236"/>
      <c r="AT293" s="236"/>
      <c r="AU293" s="236"/>
      <c r="AV293" s="236"/>
      <c r="AW293" s="236"/>
      <c r="AX293" s="236"/>
      <c r="AY293" s="236"/>
      <c r="AZ293" s="236"/>
      <c r="BA293" s="236"/>
      <c r="BB293" s="236"/>
      <c r="BC293" s="236"/>
      <c r="BD293" s="236"/>
      <c r="BE293" s="236"/>
      <c r="BF293" s="236"/>
      <c r="BG293" s="236"/>
      <c r="BH293" s="236"/>
      <c r="BI293" s="236"/>
      <c r="BJ293" s="236"/>
      <c r="BK293" s="236"/>
      <c r="BL293" s="236"/>
      <c r="BM293" s="236"/>
      <c r="BN293" s="236"/>
      <c r="BO293" s="236"/>
      <c r="BP293" s="236"/>
    </row>
    <row r="294" spans="1:68" ht="12.75" customHeight="1" x14ac:dyDescent="0.15">
      <c r="A294" s="236"/>
      <c r="B294" s="236"/>
      <c r="C294" s="236"/>
      <c r="D294" s="236"/>
      <c r="E294" s="236"/>
      <c r="F294" s="237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K294" s="236"/>
      <c r="AL294" s="236"/>
      <c r="AM294" s="236"/>
      <c r="AN294" s="236"/>
      <c r="AO294" s="236"/>
      <c r="AP294" s="236"/>
      <c r="AQ294" s="236"/>
      <c r="AR294" s="236"/>
      <c r="AS294" s="236"/>
      <c r="AT294" s="236"/>
      <c r="AU294" s="236"/>
      <c r="AV294" s="236"/>
      <c r="AW294" s="236"/>
      <c r="AX294" s="236"/>
      <c r="AY294" s="236"/>
      <c r="AZ294" s="236"/>
      <c r="BA294" s="236"/>
      <c r="BB294" s="236"/>
      <c r="BC294" s="236"/>
      <c r="BD294" s="236"/>
      <c r="BE294" s="236"/>
      <c r="BF294" s="236"/>
      <c r="BG294" s="236"/>
      <c r="BH294" s="236"/>
      <c r="BI294" s="236"/>
      <c r="BJ294" s="236"/>
      <c r="BK294" s="236"/>
      <c r="BL294" s="236"/>
      <c r="BM294" s="236"/>
      <c r="BN294" s="236"/>
      <c r="BO294" s="236"/>
      <c r="BP294" s="236"/>
    </row>
    <row r="295" spans="1:68" ht="12.75" customHeight="1" x14ac:dyDescent="0.15">
      <c r="A295" s="236"/>
      <c r="B295" s="236"/>
      <c r="C295" s="236"/>
      <c r="D295" s="236"/>
      <c r="E295" s="236"/>
      <c r="F295" s="237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K295" s="236"/>
      <c r="AL295" s="236"/>
      <c r="AM295" s="236"/>
      <c r="AN295" s="236"/>
      <c r="AO295" s="236"/>
      <c r="AP295" s="236"/>
      <c r="AQ295" s="236"/>
      <c r="AR295" s="236"/>
      <c r="AS295" s="236"/>
      <c r="AT295" s="236"/>
      <c r="AU295" s="236"/>
      <c r="AV295" s="236"/>
      <c r="AW295" s="236"/>
      <c r="AX295" s="236"/>
      <c r="AY295" s="236"/>
      <c r="AZ295" s="236"/>
      <c r="BA295" s="236"/>
      <c r="BB295" s="236"/>
      <c r="BC295" s="236"/>
      <c r="BD295" s="236"/>
      <c r="BE295" s="236"/>
      <c r="BF295" s="236"/>
      <c r="BG295" s="236"/>
      <c r="BH295" s="236"/>
      <c r="BI295" s="236"/>
      <c r="BJ295" s="236"/>
      <c r="BK295" s="236"/>
      <c r="BL295" s="236"/>
      <c r="BM295" s="236"/>
      <c r="BN295" s="236"/>
      <c r="BO295" s="236"/>
      <c r="BP295" s="236"/>
    </row>
    <row r="296" spans="1:68" ht="12.75" customHeight="1" x14ac:dyDescent="0.15">
      <c r="A296" s="236"/>
      <c r="B296" s="236"/>
      <c r="C296" s="236"/>
      <c r="D296" s="236"/>
      <c r="E296" s="236"/>
      <c r="F296" s="237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K296" s="236"/>
      <c r="AL296" s="236"/>
      <c r="AM296" s="236"/>
      <c r="AN296" s="236"/>
      <c r="AO296" s="236"/>
      <c r="AP296" s="236"/>
      <c r="AQ296" s="236"/>
      <c r="AR296" s="236"/>
      <c r="AS296" s="236"/>
      <c r="AT296" s="236"/>
      <c r="AU296" s="236"/>
      <c r="AV296" s="236"/>
      <c r="AW296" s="236"/>
      <c r="AX296" s="236"/>
      <c r="AY296" s="236"/>
      <c r="AZ296" s="236"/>
      <c r="BA296" s="236"/>
      <c r="BB296" s="236"/>
      <c r="BC296" s="236"/>
      <c r="BD296" s="236"/>
      <c r="BE296" s="236"/>
      <c r="BF296" s="236"/>
      <c r="BG296" s="236"/>
      <c r="BH296" s="236"/>
      <c r="BI296" s="236"/>
      <c r="BJ296" s="236"/>
      <c r="BK296" s="236"/>
      <c r="BL296" s="236"/>
      <c r="BM296" s="236"/>
      <c r="BN296" s="236"/>
      <c r="BO296" s="236"/>
      <c r="BP296" s="236"/>
    </row>
    <row r="297" spans="1:68" ht="12.75" customHeight="1" x14ac:dyDescent="0.15">
      <c r="A297" s="236"/>
      <c r="B297" s="236"/>
      <c r="C297" s="236"/>
      <c r="D297" s="236"/>
      <c r="E297" s="236"/>
      <c r="F297" s="237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K297" s="236"/>
      <c r="AL297" s="236"/>
      <c r="AM297" s="236"/>
      <c r="AN297" s="236"/>
      <c r="AO297" s="236"/>
      <c r="AP297" s="236"/>
      <c r="AQ297" s="236"/>
      <c r="AR297" s="236"/>
      <c r="AS297" s="236"/>
      <c r="AT297" s="236"/>
      <c r="AU297" s="236"/>
      <c r="AV297" s="236"/>
      <c r="AW297" s="236"/>
      <c r="AX297" s="236"/>
      <c r="AY297" s="236"/>
      <c r="AZ297" s="236"/>
      <c r="BA297" s="236"/>
      <c r="BB297" s="236"/>
      <c r="BC297" s="236"/>
      <c r="BD297" s="236"/>
      <c r="BE297" s="236"/>
      <c r="BF297" s="236"/>
      <c r="BG297" s="236"/>
      <c r="BH297" s="236"/>
      <c r="BI297" s="236"/>
      <c r="BJ297" s="236"/>
      <c r="BK297" s="236"/>
      <c r="BL297" s="236"/>
      <c r="BM297" s="236"/>
      <c r="BN297" s="236"/>
      <c r="BO297" s="236"/>
      <c r="BP297" s="236"/>
    </row>
    <row r="298" spans="1:68" ht="12.75" customHeight="1" x14ac:dyDescent="0.15">
      <c r="A298" s="236"/>
      <c r="B298" s="236"/>
      <c r="C298" s="236"/>
      <c r="D298" s="236"/>
      <c r="E298" s="236"/>
      <c r="F298" s="237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K298" s="236"/>
      <c r="AL298" s="236"/>
      <c r="AM298" s="236"/>
      <c r="AN298" s="236"/>
      <c r="AO298" s="236"/>
      <c r="AP298" s="236"/>
      <c r="AQ298" s="236"/>
      <c r="AR298" s="236"/>
      <c r="AS298" s="236"/>
      <c r="AT298" s="236"/>
      <c r="AU298" s="236"/>
      <c r="AV298" s="236"/>
      <c r="AW298" s="236"/>
      <c r="AX298" s="236"/>
      <c r="AY298" s="236"/>
      <c r="AZ298" s="236"/>
      <c r="BA298" s="236"/>
      <c r="BB298" s="236"/>
      <c r="BC298" s="236"/>
      <c r="BD298" s="236"/>
      <c r="BE298" s="236"/>
      <c r="BF298" s="236"/>
      <c r="BG298" s="236"/>
      <c r="BH298" s="236"/>
      <c r="BI298" s="236"/>
      <c r="BJ298" s="236"/>
      <c r="BK298" s="236"/>
      <c r="BL298" s="236"/>
      <c r="BM298" s="236"/>
      <c r="BN298" s="236"/>
      <c r="BO298" s="236"/>
      <c r="BP298" s="236"/>
    </row>
    <row r="299" spans="1:68" ht="12.75" customHeight="1" x14ac:dyDescent="0.15">
      <c r="A299" s="236"/>
      <c r="B299" s="236"/>
      <c r="C299" s="236"/>
      <c r="D299" s="236"/>
      <c r="E299" s="236"/>
      <c r="F299" s="237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K299" s="236"/>
      <c r="AL299" s="236"/>
      <c r="AM299" s="236"/>
      <c r="AN299" s="236"/>
      <c r="AO299" s="236"/>
      <c r="AP299" s="236"/>
      <c r="AQ299" s="236"/>
      <c r="AR299" s="236"/>
      <c r="AS299" s="236"/>
      <c r="AT299" s="236"/>
      <c r="AU299" s="236"/>
      <c r="AV299" s="236"/>
      <c r="AW299" s="236"/>
      <c r="AX299" s="236"/>
      <c r="AY299" s="236"/>
      <c r="AZ299" s="236"/>
      <c r="BA299" s="236"/>
      <c r="BB299" s="236"/>
      <c r="BC299" s="236"/>
      <c r="BD299" s="236"/>
      <c r="BE299" s="236"/>
      <c r="BF299" s="236"/>
      <c r="BG299" s="236"/>
      <c r="BH299" s="236"/>
      <c r="BI299" s="236"/>
      <c r="BJ299" s="236"/>
      <c r="BK299" s="236"/>
      <c r="BL299" s="236"/>
      <c r="BM299" s="236"/>
      <c r="BN299" s="236"/>
      <c r="BO299" s="236"/>
      <c r="BP299" s="236"/>
    </row>
    <row r="300" spans="1:68" ht="12.75" customHeight="1" x14ac:dyDescent="0.15">
      <c r="A300" s="236"/>
      <c r="B300" s="236"/>
      <c r="C300" s="236"/>
      <c r="D300" s="236"/>
      <c r="E300" s="236"/>
      <c r="F300" s="237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K300" s="236"/>
      <c r="AL300" s="236"/>
      <c r="AM300" s="236"/>
      <c r="AN300" s="236"/>
      <c r="AO300" s="236"/>
      <c r="AP300" s="236"/>
      <c r="AQ300" s="236"/>
      <c r="AR300" s="236"/>
      <c r="AS300" s="236"/>
      <c r="AT300" s="236"/>
      <c r="AU300" s="236"/>
      <c r="AV300" s="236"/>
      <c r="AW300" s="236"/>
      <c r="AX300" s="236"/>
      <c r="AY300" s="236"/>
      <c r="AZ300" s="236"/>
      <c r="BA300" s="236"/>
      <c r="BB300" s="236"/>
      <c r="BC300" s="236"/>
      <c r="BD300" s="236"/>
      <c r="BE300" s="236"/>
      <c r="BF300" s="236"/>
      <c r="BG300" s="236"/>
      <c r="BH300" s="236"/>
      <c r="BI300" s="236"/>
      <c r="BJ300" s="236"/>
      <c r="BK300" s="236"/>
      <c r="BL300" s="236"/>
      <c r="BM300" s="236"/>
      <c r="BN300" s="236"/>
      <c r="BO300" s="236"/>
      <c r="BP300" s="236"/>
    </row>
    <row r="301" spans="1:68" ht="12.75" customHeight="1" x14ac:dyDescent="0.15">
      <c r="A301" s="236"/>
      <c r="B301" s="236"/>
      <c r="C301" s="236"/>
      <c r="D301" s="236"/>
      <c r="E301" s="236"/>
      <c r="F301" s="237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K301" s="236"/>
      <c r="AL301" s="236"/>
      <c r="AM301" s="236"/>
      <c r="AN301" s="236"/>
      <c r="AO301" s="236"/>
      <c r="AP301" s="236"/>
      <c r="AQ301" s="236"/>
      <c r="AR301" s="236"/>
      <c r="AS301" s="236"/>
      <c r="AT301" s="236"/>
      <c r="AU301" s="236"/>
      <c r="AV301" s="236"/>
      <c r="AW301" s="236"/>
      <c r="AX301" s="236"/>
      <c r="AY301" s="236"/>
      <c r="AZ301" s="236"/>
      <c r="BA301" s="236"/>
      <c r="BB301" s="236"/>
      <c r="BC301" s="236"/>
      <c r="BD301" s="236"/>
      <c r="BE301" s="236"/>
      <c r="BF301" s="236"/>
      <c r="BG301" s="236"/>
      <c r="BH301" s="236"/>
      <c r="BI301" s="236"/>
      <c r="BJ301" s="236"/>
      <c r="BK301" s="236"/>
      <c r="BL301" s="236"/>
      <c r="BM301" s="236"/>
      <c r="BN301" s="236"/>
      <c r="BO301" s="236"/>
      <c r="BP301" s="236"/>
    </row>
    <row r="302" spans="1:68" ht="12.75" customHeight="1" x14ac:dyDescent="0.15">
      <c r="A302" s="236"/>
      <c r="B302" s="236"/>
      <c r="C302" s="236"/>
      <c r="D302" s="236"/>
      <c r="E302" s="236"/>
      <c r="F302" s="237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K302" s="236"/>
      <c r="AL302" s="236"/>
      <c r="AM302" s="236"/>
      <c r="AN302" s="236"/>
      <c r="AO302" s="236"/>
      <c r="AP302" s="236"/>
      <c r="AQ302" s="236"/>
      <c r="AR302" s="236"/>
      <c r="AS302" s="236"/>
      <c r="AT302" s="236"/>
      <c r="AU302" s="236"/>
      <c r="AV302" s="236"/>
      <c r="AW302" s="236"/>
      <c r="AX302" s="236"/>
      <c r="AY302" s="236"/>
      <c r="AZ302" s="236"/>
      <c r="BA302" s="236"/>
      <c r="BB302" s="236"/>
      <c r="BC302" s="236"/>
      <c r="BD302" s="236"/>
      <c r="BE302" s="236"/>
      <c r="BF302" s="236"/>
      <c r="BG302" s="236"/>
      <c r="BH302" s="236"/>
      <c r="BI302" s="236"/>
      <c r="BJ302" s="236"/>
      <c r="BK302" s="236"/>
      <c r="BL302" s="236"/>
      <c r="BM302" s="236"/>
      <c r="BN302" s="236"/>
      <c r="BO302" s="236"/>
      <c r="BP302" s="236"/>
    </row>
    <row r="303" spans="1:68" ht="12.75" customHeight="1" x14ac:dyDescent="0.15">
      <c r="A303" s="236"/>
      <c r="B303" s="236"/>
      <c r="C303" s="236"/>
      <c r="D303" s="236"/>
      <c r="E303" s="236"/>
      <c r="F303" s="237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K303" s="236"/>
      <c r="AL303" s="236"/>
      <c r="AM303" s="236"/>
      <c r="AN303" s="236"/>
      <c r="AO303" s="236"/>
      <c r="AP303" s="236"/>
      <c r="AQ303" s="236"/>
      <c r="AR303" s="236"/>
      <c r="AS303" s="236"/>
      <c r="AT303" s="236"/>
      <c r="AU303" s="236"/>
      <c r="AV303" s="236"/>
      <c r="AW303" s="236"/>
      <c r="AX303" s="236"/>
      <c r="AY303" s="236"/>
      <c r="AZ303" s="236"/>
      <c r="BA303" s="236"/>
      <c r="BB303" s="236"/>
      <c r="BC303" s="236"/>
      <c r="BD303" s="236"/>
      <c r="BE303" s="236"/>
      <c r="BF303" s="236"/>
      <c r="BG303" s="236"/>
      <c r="BH303" s="236"/>
      <c r="BI303" s="236"/>
      <c r="BJ303" s="236"/>
      <c r="BK303" s="236"/>
      <c r="BL303" s="236"/>
      <c r="BM303" s="236"/>
      <c r="BN303" s="236"/>
      <c r="BO303" s="236"/>
      <c r="BP303" s="236"/>
    </row>
    <row r="304" spans="1:68" ht="12.75" customHeight="1" x14ac:dyDescent="0.15">
      <c r="A304" s="236"/>
      <c r="B304" s="236"/>
      <c r="C304" s="236"/>
      <c r="D304" s="236"/>
      <c r="E304" s="236"/>
      <c r="F304" s="237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K304" s="236"/>
      <c r="AL304" s="236"/>
      <c r="AM304" s="236"/>
      <c r="AN304" s="236"/>
      <c r="AO304" s="236"/>
      <c r="AP304" s="236"/>
      <c r="AQ304" s="236"/>
      <c r="AR304" s="236"/>
      <c r="AS304" s="236"/>
      <c r="AT304" s="236"/>
      <c r="AU304" s="236"/>
      <c r="AV304" s="236"/>
      <c r="AW304" s="236"/>
      <c r="AX304" s="236"/>
      <c r="AY304" s="236"/>
      <c r="AZ304" s="236"/>
      <c r="BA304" s="236"/>
      <c r="BB304" s="236"/>
      <c r="BC304" s="236"/>
      <c r="BD304" s="236"/>
      <c r="BE304" s="236"/>
      <c r="BF304" s="236"/>
      <c r="BG304" s="236"/>
      <c r="BH304" s="236"/>
      <c r="BI304" s="236"/>
      <c r="BJ304" s="236"/>
      <c r="BK304" s="236"/>
      <c r="BL304" s="236"/>
      <c r="BM304" s="236"/>
      <c r="BN304" s="236"/>
      <c r="BO304" s="236"/>
      <c r="BP304" s="236"/>
    </row>
    <row r="305" spans="1:68" ht="12.75" customHeight="1" x14ac:dyDescent="0.15">
      <c r="A305" s="236"/>
      <c r="B305" s="236"/>
      <c r="C305" s="236"/>
      <c r="D305" s="236"/>
      <c r="E305" s="236"/>
      <c r="F305" s="237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K305" s="236"/>
      <c r="AL305" s="236"/>
      <c r="AM305" s="236"/>
      <c r="AN305" s="236"/>
      <c r="AO305" s="236"/>
      <c r="AP305" s="236"/>
      <c r="AQ305" s="236"/>
      <c r="AR305" s="236"/>
      <c r="AS305" s="236"/>
      <c r="AT305" s="236"/>
      <c r="AU305" s="236"/>
      <c r="AV305" s="236"/>
      <c r="AW305" s="236"/>
      <c r="AX305" s="236"/>
      <c r="AY305" s="236"/>
      <c r="AZ305" s="236"/>
      <c r="BA305" s="236"/>
      <c r="BB305" s="236"/>
      <c r="BC305" s="236"/>
      <c r="BD305" s="236"/>
      <c r="BE305" s="236"/>
      <c r="BF305" s="236"/>
      <c r="BG305" s="236"/>
      <c r="BH305" s="236"/>
      <c r="BI305" s="236"/>
      <c r="BJ305" s="236"/>
      <c r="BK305" s="236"/>
      <c r="BL305" s="236"/>
      <c r="BM305" s="236"/>
      <c r="BN305" s="236"/>
      <c r="BO305" s="236"/>
      <c r="BP305" s="236"/>
    </row>
    <row r="306" spans="1:68" ht="12.75" customHeight="1" x14ac:dyDescent="0.15">
      <c r="A306" s="236"/>
      <c r="B306" s="236"/>
      <c r="C306" s="236"/>
      <c r="D306" s="236"/>
      <c r="E306" s="236"/>
      <c r="F306" s="237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K306" s="236"/>
      <c r="AL306" s="236"/>
      <c r="AM306" s="236"/>
      <c r="AN306" s="236"/>
      <c r="AO306" s="236"/>
      <c r="AP306" s="236"/>
      <c r="AQ306" s="236"/>
      <c r="AR306" s="236"/>
      <c r="AS306" s="236"/>
      <c r="AT306" s="236"/>
      <c r="AU306" s="236"/>
      <c r="AV306" s="236"/>
      <c r="AW306" s="236"/>
      <c r="AX306" s="236"/>
      <c r="AY306" s="236"/>
      <c r="AZ306" s="236"/>
      <c r="BA306" s="236"/>
      <c r="BB306" s="236"/>
      <c r="BC306" s="236"/>
      <c r="BD306" s="236"/>
      <c r="BE306" s="236"/>
      <c r="BF306" s="236"/>
      <c r="BG306" s="236"/>
      <c r="BH306" s="236"/>
      <c r="BI306" s="236"/>
      <c r="BJ306" s="236"/>
      <c r="BK306" s="236"/>
      <c r="BL306" s="236"/>
      <c r="BM306" s="236"/>
      <c r="BN306" s="236"/>
      <c r="BO306" s="236"/>
      <c r="BP306" s="236"/>
    </row>
    <row r="307" spans="1:68" ht="12.75" customHeight="1" x14ac:dyDescent="0.15">
      <c r="A307" s="236"/>
      <c r="B307" s="236"/>
      <c r="C307" s="236"/>
      <c r="D307" s="236"/>
      <c r="E307" s="236"/>
      <c r="F307" s="237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 s="236"/>
      <c r="AL307" s="236"/>
      <c r="AM307" s="236"/>
      <c r="AN307" s="236"/>
      <c r="AO307" s="236"/>
      <c r="AP307" s="236"/>
      <c r="AQ307" s="236"/>
      <c r="AR307" s="236"/>
      <c r="AS307" s="236"/>
      <c r="AT307" s="236"/>
      <c r="AU307" s="236"/>
      <c r="AV307" s="236"/>
      <c r="AW307" s="236"/>
      <c r="AX307" s="236"/>
      <c r="AY307" s="236"/>
      <c r="AZ307" s="236"/>
      <c r="BA307" s="236"/>
      <c r="BB307" s="236"/>
      <c r="BC307" s="236"/>
      <c r="BD307" s="236"/>
      <c r="BE307" s="236"/>
      <c r="BF307" s="236"/>
      <c r="BG307" s="236"/>
      <c r="BH307" s="236"/>
      <c r="BI307" s="236"/>
      <c r="BJ307" s="236"/>
      <c r="BK307" s="236"/>
      <c r="BL307" s="236"/>
      <c r="BM307" s="236"/>
      <c r="BN307" s="236"/>
      <c r="BO307" s="236"/>
      <c r="BP307" s="236"/>
    </row>
    <row r="308" spans="1:68" ht="12.75" customHeight="1" x14ac:dyDescent="0.15">
      <c r="A308" s="236"/>
      <c r="B308" s="236"/>
      <c r="C308" s="236"/>
      <c r="D308" s="236"/>
      <c r="E308" s="236"/>
      <c r="F308" s="237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K308" s="236"/>
      <c r="AL308" s="236"/>
      <c r="AM308" s="236"/>
      <c r="AN308" s="236"/>
      <c r="AO308" s="236"/>
      <c r="AP308" s="236"/>
      <c r="AQ308" s="236"/>
      <c r="AR308" s="236"/>
      <c r="AS308" s="236"/>
      <c r="AT308" s="236"/>
      <c r="AU308" s="236"/>
      <c r="AV308" s="236"/>
      <c r="AW308" s="236"/>
      <c r="AX308" s="236"/>
      <c r="AY308" s="236"/>
      <c r="AZ308" s="236"/>
      <c r="BA308" s="236"/>
      <c r="BB308" s="236"/>
      <c r="BC308" s="236"/>
      <c r="BD308" s="236"/>
      <c r="BE308" s="236"/>
      <c r="BF308" s="236"/>
      <c r="BG308" s="236"/>
      <c r="BH308" s="236"/>
      <c r="BI308" s="236"/>
      <c r="BJ308" s="236"/>
      <c r="BK308" s="236"/>
      <c r="BL308" s="236"/>
      <c r="BM308" s="236"/>
      <c r="BN308" s="236"/>
      <c r="BO308" s="236"/>
      <c r="BP308" s="236"/>
    </row>
    <row r="309" spans="1:68" ht="12.75" customHeight="1" x14ac:dyDescent="0.15">
      <c r="A309" s="236"/>
      <c r="B309" s="236"/>
      <c r="C309" s="236"/>
      <c r="D309" s="236"/>
      <c r="E309" s="236"/>
      <c r="F309" s="237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K309" s="236"/>
      <c r="AL309" s="236"/>
      <c r="AM309" s="236"/>
      <c r="AN309" s="236"/>
      <c r="AO309" s="236"/>
      <c r="AP309" s="236"/>
      <c r="AQ309" s="236"/>
      <c r="AR309" s="236"/>
      <c r="AS309" s="236"/>
      <c r="AT309" s="236"/>
      <c r="AU309" s="236"/>
      <c r="AV309" s="236"/>
      <c r="AW309" s="236"/>
      <c r="AX309" s="236"/>
      <c r="AY309" s="236"/>
      <c r="AZ309" s="236"/>
      <c r="BA309" s="236"/>
      <c r="BB309" s="236"/>
      <c r="BC309" s="236"/>
      <c r="BD309" s="236"/>
      <c r="BE309" s="236"/>
      <c r="BF309" s="236"/>
      <c r="BG309" s="236"/>
      <c r="BH309" s="236"/>
      <c r="BI309" s="236"/>
      <c r="BJ309" s="236"/>
      <c r="BK309" s="236"/>
      <c r="BL309" s="236"/>
      <c r="BM309" s="236"/>
      <c r="BN309" s="236"/>
      <c r="BO309" s="236"/>
      <c r="BP309" s="236"/>
    </row>
    <row r="310" spans="1:68" ht="12.75" customHeight="1" x14ac:dyDescent="0.15">
      <c r="A310" s="236"/>
      <c r="B310" s="236"/>
      <c r="C310" s="236"/>
      <c r="D310" s="236"/>
      <c r="E310" s="236"/>
      <c r="F310" s="237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K310" s="236"/>
      <c r="AL310" s="236"/>
      <c r="AM310" s="236"/>
      <c r="AN310" s="236"/>
      <c r="AO310" s="236"/>
      <c r="AP310" s="236"/>
      <c r="AQ310" s="236"/>
      <c r="AR310" s="236"/>
      <c r="AS310" s="236"/>
      <c r="AT310" s="236"/>
      <c r="AU310" s="236"/>
      <c r="AV310" s="236"/>
      <c r="AW310" s="236"/>
      <c r="AX310" s="236"/>
      <c r="AY310" s="236"/>
      <c r="AZ310" s="236"/>
      <c r="BA310" s="236"/>
      <c r="BB310" s="236"/>
      <c r="BC310" s="236"/>
      <c r="BD310" s="236"/>
      <c r="BE310" s="236"/>
      <c r="BF310" s="236"/>
      <c r="BG310" s="236"/>
      <c r="BH310" s="236"/>
      <c r="BI310" s="236"/>
      <c r="BJ310" s="236"/>
      <c r="BK310" s="236"/>
      <c r="BL310" s="236"/>
      <c r="BM310" s="236"/>
      <c r="BN310" s="236"/>
      <c r="BO310" s="236"/>
      <c r="BP310" s="236"/>
    </row>
    <row r="311" spans="1:68" ht="12.75" customHeight="1" x14ac:dyDescent="0.15">
      <c r="A311" s="236"/>
      <c r="B311" s="236"/>
      <c r="C311" s="236"/>
      <c r="D311" s="236"/>
      <c r="E311" s="236"/>
      <c r="F311" s="237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J311" s="236"/>
      <c r="AK311" s="236"/>
      <c r="AL311" s="236"/>
      <c r="AM311" s="236"/>
      <c r="AN311" s="236"/>
      <c r="AO311" s="236"/>
      <c r="AP311" s="236"/>
      <c r="AQ311" s="236"/>
      <c r="AR311" s="236"/>
      <c r="AS311" s="236"/>
      <c r="AT311" s="236"/>
      <c r="AU311" s="236"/>
      <c r="AV311" s="236"/>
      <c r="AW311" s="236"/>
      <c r="AX311" s="236"/>
      <c r="AY311" s="236"/>
      <c r="AZ311" s="236"/>
      <c r="BA311" s="236"/>
      <c r="BB311" s="236"/>
      <c r="BC311" s="236"/>
      <c r="BD311" s="236"/>
      <c r="BE311" s="236"/>
      <c r="BF311" s="236"/>
      <c r="BG311" s="236"/>
      <c r="BH311" s="236"/>
      <c r="BI311" s="236"/>
      <c r="BJ311" s="236"/>
      <c r="BK311" s="236"/>
      <c r="BL311" s="236"/>
      <c r="BM311" s="236"/>
      <c r="BN311" s="236"/>
      <c r="BO311" s="236"/>
      <c r="BP311" s="236"/>
    </row>
    <row r="312" spans="1:68" ht="12.75" customHeight="1" x14ac:dyDescent="0.15">
      <c r="A312" s="236"/>
      <c r="B312" s="236"/>
      <c r="C312" s="236"/>
      <c r="D312" s="236"/>
      <c r="E312" s="236"/>
      <c r="F312" s="237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J312" s="236"/>
      <c r="AK312" s="236"/>
      <c r="AL312" s="236"/>
      <c r="AM312" s="236"/>
      <c r="AN312" s="236"/>
      <c r="AO312" s="236"/>
      <c r="AP312" s="236"/>
      <c r="AQ312" s="236"/>
      <c r="AR312" s="236"/>
      <c r="AS312" s="236"/>
      <c r="AT312" s="236"/>
      <c r="AU312" s="236"/>
      <c r="AV312" s="236"/>
      <c r="AW312" s="236"/>
      <c r="AX312" s="236"/>
      <c r="AY312" s="236"/>
      <c r="AZ312" s="236"/>
      <c r="BA312" s="236"/>
      <c r="BB312" s="236"/>
      <c r="BC312" s="236"/>
      <c r="BD312" s="236"/>
      <c r="BE312" s="236"/>
      <c r="BF312" s="236"/>
      <c r="BG312" s="236"/>
      <c r="BH312" s="236"/>
      <c r="BI312" s="236"/>
      <c r="BJ312" s="236"/>
      <c r="BK312" s="236"/>
      <c r="BL312" s="236"/>
      <c r="BM312" s="236"/>
      <c r="BN312" s="236"/>
      <c r="BO312" s="236"/>
      <c r="BP312" s="236"/>
    </row>
    <row r="313" spans="1:68" ht="12.75" customHeight="1" x14ac:dyDescent="0.15">
      <c r="A313" s="236"/>
      <c r="B313" s="236"/>
      <c r="C313" s="236"/>
      <c r="D313" s="236"/>
      <c r="E313" s="236"/>
      <c r="F313" s="237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J313" s="236"/>
      <c r="AK313" s="236"/>
      <c r="AL313" s="236"/>
      <c r="AM313" s="236"/>
      <c r="AN313" s="236"/>
      <c r="AO313" s="236"/>
      <c r="AP313" s="236"/>
      <c r="AQ313" s="236"/>
      <c r="AR313" s="236"/>
      <c r="AS313" s="236"/>
      <c r="AT313" s="236"/>
      <c r="AU313" s="236"/>
      <c r="AV313" s="236"/>
      <c r="AW313" s="236"/>
      <c r="AX313" s="236"/>
      <c r="AY313" s="236"/>
      <c r="AZ313" s="236"/>
      <c r="BA313" s="236"/>
      <c r="BB313" s="236"/>
      <c r="BC313" s="236"/>
      <c r="BD313" s="236"/>
      <c r="BE313" s="236"/>
      <c r="BF313" s="236"/>
      <c r="BG313" s="236"/>
      <c r="BH313" s="236"/>
      <c r="BI313" s="236"/>
      <c r="BJ313" s="236"/>
      <c r="BK313" s="236"/>
      <c r="BL313" s="236"/>
      <c r="BM313" s="236"/>
      <c r="BN313" s="236"/>
      <c r="BO313" s="236"/>
      <c r="BP313" s="236"/>
    </row>
    <row r="314" spans="1:68" ht="12.75" customHeight="1" x14ac:dyDescent="0.15">
      <c r="A314" s="236"/>
      <c r="B314" s="236"/>
      <c r="C314" s="236"/>
      <c r="D314" s="236"/>
      <c r="E314" s="236"/>
      <c r="F314" s="237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J314" s="236"/>
      <c r="AK314" s="236"/>
      <c r="AL314" s="236"/>
      <c r="AM314" s="236"/>
      <c r="AN314" s="236"/>
      <c r="AO314" s="236"/>
      <c r="AP314" s="236"/>
      <c r="AQ314" s="236"/>
      <c r="AR314" s="236"/>
      <c r="AS314" s="236"/>
      <c r="AT314" s="236"/>
      <c r="AU314" s="236"/>
      <c r="AV314" s="236"/>
      <c r="AW314" s="236"/>
      <c r="AX314" s="236"/>
      <c r="AY314" s="236"/>
      <c r="AZ314" s="236"/>
      <c r="BA314" s="236"/>
      <c r="BB314" s="236"/>
      <c r="BC314" s="236"/>
      <c r="BD314" s="236"/>
      <c r="BE314" s="236"/>
      <c r="BF314" s="236"/>
      <c r="BG314" s="236"/>
      <c r="BH314" s="236"/>
      <c r="BI314" s="236"/>
      <c r="BJ314" s="236"/>
      <c r="BK314" s="236"/>
      <c r="BL314" s="236"/>
      <c r="BM314" s="236"/>
      <c r="BN314" s="236"/>
      <c r="BO314" s="236"/>
      <c r="BP314" s="236"/>
    </row>
    <row r="315" spans="1:68" ht="12.75" customHeight="1" x14ac:dyDescent="0.15">
      <c r="A315" s="236"/>
      <c r="B315" s="236"/>
      <c r="C315" s="236"/>
      <c r="D315" s="236"/>
      <c r="E315" s="236"/>
      <c r="F315" s="237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J315" s="236"/>
      <c r="AK315" s="236"/>
      <c r="AL315" s="236"/>
      <c r="AM315" s="236"/>
      <c r="AN315" s="236"/>
      <c r="AO315" s="236"/>
      <c r="AP315" s="236"/>
      <c r="AQ315" s="236"/>
      <c r="AR315" s="236"/>
      <c r="AS315" s="236"/>
      <c r="AT315" s="236"/>
      <c r="AU315" s="236"/>
      <c r="AV315" s="236"/>
      <c r="AW315" s="236"/>
      <c r="AX315" s="236"/>
      <c r="AY315" s="236"/>
      <c r="AZ315" s="236"/>
      <c r="BA315" s="236"/>
      <c r="BB315" s="236"/>
      <c r="BC315" s="236"/>
      <c r="BD315" s="236"/>
      <c r="BE315" s="236"/>
      <c r="BF315" s="236"/>
      <c r="BG315" s="236"/>
      <c r="BH315" s="236"/>
      <c r="BI315" s="236"/>
      <c r="BJ315" s="236"/>
      <c r="BK315" s="236"/>
      <c r="BL315" s="236"/>
      <c r="BM315" s="236"/>
      <c r="BN315" s="236"/>
      <c r="BO315" s="236"/>
      <c r="BP315" s="236"/>
    </row>
    <row r="316" spans="1:68" ht="12.75" customHeight="1" x14ac:dyDescent="0.15">
      <c r="A316" s="236"/>
      <c r="B316" s="236"/>
      <c r="C316" s="236"/>
      <c r="D316" s="236"/>
      <c r="E316" s="236"/>
      <c r="F316" s="237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J316" s="236"/>
      <c r="AK316" s="236"/>
      <c r="AL316" s="236"/>
      <c r="AM316" s="236"/>
      <c r="AN316" s="236"/>
      <c r="AO316" s="236"/>
      <c r="AP316" s="236"/>
      <c r="AQ316" s="236"/>
      <c r="AR316" s="236"/>
      <c r="AS316" s="236"/>
      <c r="AT316" s="236"/>
      <c r="AU316" s="236"/>
      <c r="AV316" s="236"/>
      <c r="AW316" s="236"/>
      <c r="AX316" s="236"/>
      <c r="AY316" s="236"/>
      <c r="AZ316" s="236"/>
      <c r="BA316" s="236"/>
      <c r="BB316" s="236"/>
      <c r="BC316" s="236"/>
      <c r="BD316" s="236"/>
      <c r="BE316" s="236"/>
      <c r="BF316" s="236"/>
      <c r="BG316" s="236"/>
      <c r="BH316" s="236"/>
      <c r="BI316" s="236"/>
      <c r="BJ316" s="236"/>
      <c r="BK316" s="236"/>
      <c r="BL316" s="236"/>
      <c r="BM316" s="236"/>
      <c r="BN316" s="236"/>
      <c r="BO316" s="236"/>
      <c r="BP316" s="236"/>
    </row>
    <row r="317" spans="1:68" ht="12.75" customHeight="1" x14ac:dyDescent="0.15">
      <c r="A317" s="236"/>
      <c r="B317" s="236"/>
      <c r="C317" s="236"/>
      <c r="D317" s="236"/>
      <c r="E317" s="236"/>
      <c r="F317" s="237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J317" s="236"/>
      <c r="AK317" s="236"/>
      <c r="AL317" s="236"/>
      <c r="AM317" s="236"/>
      <c r="AN317" s="236"/>
      <c r="AO317" s="236"/>
      <c r="AP317" s="236"/>
      <c r="AQ317" s="236"/>
      <c r="AR317" s="236"/>
      <c r="AS317" s="236"/>
      <c r="AT317" s="236"/>
      <c r="AU317" s="236"/>
      <c r="AV317" s="236"/>
      <c r="AW317" s="236"/>
      <c r="AX317" s="236"/>
      <c r="AY317" s="236"/>
      <c r="AZ317" s="236"/>
      <c r="BA317" s="236"/>
      <c r="BB317" s="236"/>
      <c r="BC317" s="236"/>
      <c r="BD317" s="236"/>
      <c r="BE317" s="236"/>
      <c r="BF317" s="236"/>
      <c r="BG317" s="236"/>
      <c r="BH317" s="236"/>
      <c r="BI317" s="236"/>
      <c r="BJ317" s="236"/>
      <c r="BK317" s="236"/>
      <c r="BL317" s="236"/>
      <c r="BM317" s="236"/>
      <c r="BN317" s="236"/>
      <c r="BO317" s="236"/>
      <c r="BP317" s="236"/>
    </row>
    <row r="318" spans="1:68" ht="12.75" customHeight="1" x14ac:dyDescent="0.15">
      <c r="A318" s="236"/>
      <c r="B318" s="236"/>
      <c r="C318" s="236"/>
      <c r="D318" s="236"/>
      <c r="E318" s="236"/>
      <c r="F318" s="237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J318" s="236"/>
      <c r="AK318" s="236"/>
      <c r="AL318" s="236"/>
      <c r="AM318" s="236"/>
      <c r="AN318" s="236"/>
      <c r="AO318" s="236"/>
      <c r="AP318" s="236"/>
      <c r="AQ318" s="236"/>
      <c r="AR318" s="236"/>
      <c r="AS318" s="236"/>
      <c r="AT318" s="236"/>
      <c r="AU318" s="236"/>
      <c r="AV318" s="236"/>
      <c r="AW318" s="236"/>
      <c r="AX318" s="236"/>
      <c r="AY318" s="236"/>
      <c r="AZ318" s="236"/>
      <c r="BA318" s="236"/>
      <c r="BB318" s="236"/>
      <c r="BC318" s="236"/>
      <c r="BD318" s="236"/>
      <c r="BE318" s="236"/>
      <c r="BF318" s="236"/>
      <c r="BG318" s="236"/>
      <c r="BH318" s="236"/>
      <c r="BI318" s="236"/>
      <c r="BJ318" s="236"/>
      <c r="BK318" s="236"/>
      <c r="BL318" s="236"/>
      <c r="BM318" s="236"/>
      <c r="BN318" s="236"/>
      <c r="BO318" s="236"/>
      <c r="BP318" s="236"/>
    </row>
    <row r="319" spans="1:68" ht="12.75" customHeight="1" x14ac:dyDescent="0.15">
      <c r="A319" s="236"/>
      <c r="B319" s="236"/>
      <c r="C319" s="236"/>
      <c r="D319" s="236"/>
      <c r="E319" s="236"/>
      <c r="F319" s="237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J319" s="236"/>
      <c r="AK319" s="236"/>
      <c r="AL319" s="236"/>
      <c r="AM319" s="236"/>
      <c r="AN319" s="236"/>
      <c r="AO319" s="236"/>
      <c r="AP319" s="236"/>
      <c r="AQ319" s="236"/>
      <c r="AR319" s="236"/>
      <c r="AS319" s="236"/>
      <c r="AT319" s="236"/>
      <c r="AU319" s="236"/>
      <c r="AV319" s="236"/>
      <c r="AW319" s="236"/>
      <c r="AX319" s="236"/>
      <c r="AY319" s="236"/>
      <c r="AZ319" s="236"/>
      <c r="BA319" s="236"/>
      <c r="BB319" s="236"/>
      <c r="BC319" s="236"/>
      <c r="BD319" s="236"/>
      <c r="BE319" s="236"/>
      <c r="BF319" s="236"/>
      <c r="BG319" s="236"/>
      <c r="BH319" s="236"/>
      <c r="BI319" s="236"/>
      <c r="BJ319" s="236"/>
      <c r="BK319" s="236"/>
      <c r="BL319" s="236"/>
      <c r="BM319" s="236"/>
      <c r="BN319" s="236"/>
      <c r="BO319" s="236"/>
      <c r="BP319" s="236"/>
    </row>
    <row r="320" spans="1:68" ht="12.75" customHeight="1" x14ac:dyDescent="0.15">
      <c r="A320" s="236"/>
      <c r="B320" s="236"/>
      <c r="C320" s="236"/>
      <c r="D320" s="236"/>
      <c r="E320" s="236"/>
      <c r="F320" s="237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J320" s="236"/>
      <c r="AK320" s="236"/>
      <c r="AL320" s="236"/>
      <c r="AM320" s="236"/>
      <c r="AN320" s="236"/>
      <c r="AO320" s="236"/>
      <c r="AP320" s="236"/>
      <c r="AQ320" s="236"/>
      <c r="AR320" s="236"/>
      <c r="AS320" s="236"/>
      <c r="AT320" s="236"/>
      <c r="AU320" s="236"/>
      <c r="AV320" s="236"/>
      <c r="AW320" s="236"/>
      <c r="AX320" s="236"/>
      <c r="AY320" s="236"/>
      <c r="AZ320" s="236"/>
      <c r="BA320" s="236"/>
      <c r="BB320" s="236"/>
      <c r="BC320" s="236"/>
      <c r="BD320" s="236"/>
      <c r="BE320" s="236"/>
      <c r="BF320" s="236"/>
      <c r="BG320" s="236"/>
      <c r="BH320" s="236"/>
      <c r="BI320" s="236"/>
      <c r="BJ320" s="236"/>
      <c r="BK320" s="236"/>
      <c r="BL320" s="236"/>
      <c r="BM320" s="236"/>
      <c r="BN320" s="236"/>
      <c r="BO320" s="236"/>
      <c r="BP320" s="236"/>
    </row>
    <row r="321" spans="1:68" ht="12.75" customHeight="1" x14ac:dyDescent="0.15">
      <c r="A321" s="236"/>
      <c r="B321" s="236"/>
      <c r="C321" s="236"/>
      <c r="D321" s="236"/>
      <c r="E321" s="236"/>
      <c r="F321" s="237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J321" s="236"/>
      <c r="AK321" s="236"/>
      <c r="AL321" s="236"/>
      <c r="AM321" s="236"/>
      <c r="AN321" s="236"/>
      <c r="AO321" s="236"/>
      <c r="AP321" s="236"/>
      <c r="AQ321" s="236"/>
      <c r="AR321" s="236"/>
      <c r="AS321" s="236"/>
      <c r="AT321" s="236"/>
      <c r="AU321" s="236"/>
      <c r="AV321" s="236"/>
      <c r="AW321" s="236"/>
      <c r="AX321" s="236"/>
      <c r="AY321" s="236"/>
      <c r="AZ321" s="236"/>
      <c r="BA321" s="236"/>
      <c r="BB321" s="236"/>
      <c r="BC321" s="236"/>
      <c r="BD321" s="236"/>
      <c r="BE321" s="236"/>
      <c r="BF321" s="236"/>
      <c r="BG321" s="236"/>
      <c r="BH321" s="236"/>
      <c r="BI321" s="236"/>
      <c r="BJ321" s="236"/>
      <c r="BK321" s="236"/>
      <c r="BL321" s="236"/>
      <c r="BM321" s="236"/>
      <c r="BN321" s="236"/>
      <c r="BO321" s="236"/>
      <c r="BP321" s="236"/>
    </row>
    <row r="322" spans="1:68" ht="12.75" customHeight="1" x14ac:dyDescent="0.15">
      <c r="A322" s="236"/>
      <c r="B322" s="236"/>
      <c r="C322" s="236"/>
      <c r="D322" s="236"/>
      <c r="E322" s="236"/>
      <c r="F322" s="237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J322" s="236"/>
      <c r="AK322" s="236"/>
      <c r="AL322" s="236"/>
      <c r="AM322" s="236"/>
      <c r="AN322" s="236"/>
      <c r="AO322" s="236"/>
      <c r="AP322" s="236"/>
      <c r="AQ322" s="236"/>
      <c r="AR322" s="236"/>
      <c r="AS322" s="236"/>
      <c r="AT322" s="236"/>
      <c r="AU322" s="236"/>
      <c r="AV322" s="236"/>
      <c r="AW322" s="236"/>
      <c r="AX322" s="236"/>
      <c r="AY322" s="236"/>
      <c r="AZ322" s="236"/>
      <c r="BA322" s="236"/>
      <c r="BB322" s="236"/>
      <c r="BC322" s="236"/>
      <c r="BD322" s="236"/>
      <c r="BE322" s="236"/>
      <c r="BF322" s="236"/>
      <c r="BG322" s="236"/>
      <c r="BH322" s="236"/>
      <c r="BI322" s="236"/>
      <c r="BJ322" s="236"/>
      <c r="BK322" s="236"/>
      <c r="BL322" s="236"/>
      <c r="BM322" s="236"/>
      <c r="BN322" s="236"/>
      <c r="BO322" s="236"/>
      <c r="BP322" s="236"/>
    </row>
    <row r="323" spans="1:68" ht="12.75" customHeight="1" x14ac:dyDescent="0.15">
      <c r="A323" s="236"/>
      <c r="B323" s="236"/>
      <c r="C323" s="236"/>
      <c r="D323" s="236"/>
      <c r="E323" s="236"/>
      <c r="F323" s="237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J323" s="236"/>
      <c r="AK323" s="236"/>
      <c r="AL323" s="236"/>
      <c r="AM323" s="236"/>
      <c r="AN323" s="236"/>
      <c r="AO323" s="236"/>
      <c r="AP323" s="236"/>
      <c r="AQ323" s="236"/>
      <c r="AR323" s="236"/>
      <c r="AS323" s="236"/>
      <c r="AT323" s="236"/>
      <c r="AU323" s="236"/>
      <c r="AV323" s="236"/>
      <c r="AW323" s="236"/>
      <c r="AX323" s="236"/>
      <c r="AY323" s="236"/>
      <c r="AZ323" s="236"/>
      <c r="BA323" s="236"/>
      <c r="BB323" s="236"/>
      <c r="BC323" s="236"/>
      <c r="BD323" s="236"/>
      <c r="BE323" s="236"/>
      <c r="BF323" s="236"/>
      <c r="BG323" s="236"/>
      <c r="BH323" s="236"/>
      <c r="BI323" s="236"/>
      <c r="BJ323" s="236"/>
      <c r="BK323" s="236"/>
      <c r="BL323" s="236"/>
      <c r="BM323" s="236"/>
      <c r="BN323" s="236"/>
      <c r="BO323" s="236"/>
      <c r="BP323" s="236"/>
    </row>
    <row r="324" spans="1:68" ht="12.75" customHeight="1" x14ac:dyDescent="0.15">
      <c r="A324" s="236"/>
      <c r="B324" s="236"/>
      <c r="C324" s="236"/>
      <c r="D324" s="236"/>
      <c r="E324" s="236"/>
      <c r="F324" s="237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J324" s="236"/>
      <c r="AK324" s="236"/>
      <c r="AL324" s="236"/>
      <c r="AM324" s="236"/>
      <c r="AN324" s="236"/>
      <c r="AO324" s="236"/>
      <c r="AP324" s="236"/>
      <c r="AQ324" s="236"/>
      <c r="AR324" s="236"/>
      <c r="AS324" s="236"/>
      <c r="AT324" s="236"/>
      <c r="AU324" s="236"/>
      <c r="AV324" s="236"/>
      <c r="AW324" s="236"/>
      <c r="AX324" s="236"/>
      <c r="AY324" s="236"/>
      <c r="AZ324" s="236"/>
      <c r="BA324" s="236"/>
      <c r="BB324" s="236"/>
      <c r="BC324" s="236"/>
      <c r="BD324" s="236"/>
      <c r="BE324" s="236"/>
      <c r="BF324" s="236"/>
      <c r="BG324" s="236"/>
      <c r="BH324" s="236"/>
      <c r="BI324" s="236"/>
      <c r="BJ324" s="236"/>
      <c r="BK324" s="236"/>
      <c r="BL324" s="236"/>
      <c r="BM324" s="236"/>
      <c r="BN324" s="236"/>
      <c r="BO324" s="236"/>
      <c r="BP324" s="236"/>
    </row>
    <row r="325" spans="1:68" ht="12.75" customHeight="1" x14ac:dyDescent="0.15">
      <c r="A325" s="236"/>
      <c r="B325" s="236"/>
      <c r="C325" s="236"/>
      <c r="D325" s="236"/>
      <c r="E325" s="236"/>
      <c r="F325" s="237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J325" s="236"/>
      <c r="AK325" s="236"/>
      <c r="AL325" s="236"/>
      <c r="AM325" s="236"/>
      <c r="AN325" s="236"/>
      <c r="AO325" s="236"/>
      <c r="AP325" s="236"/>
      <c r="AQ325" s="236"/>
      <c r="AR325" s="236"/>
      <c r="AS325" s="236"/>
      <c r="AT325" s="236"/>
      <c r="AU325" s="236"/>
      <c r="AV325" s="236"/>
      <c r="AW325" s="236"/>
      <c r="AX325" s="236"/>
      <c r="AY325" s="236"/>
      <c r="AZ325" s="236"/>
      <c r="BA325" s="236"/>
      <c r="BB325" s="236"/>
      <c r="BC325" s="236"/>
      <c r="BD325" s="236"/>
      <c r="BE325" s="236"/>
      <c r="BF325" s="236"/>
      <c r="BG325" s="236"/>
      <c r="BH325" s="236"/>
      <c r="BI325" s="236"/>
      <c r="BJ325" s="236"/>
      <c r="BK325" s="236"/>
      <c r="BL325" s="236"/>
      <c r="BM325" s="236"/>
      <c r="BN325" s="236"/>
      <c r="BO325" s="236"/>
      <c r="BP325" s="236"/>
    </row>
    <row r="326" spans="1:68" ht="12.75" customHeight="1" x14ac:dyDescent="0.15">
      <c r="A326" s="236"/>
      <c r="B326" s="236"/>
      <c r="C326" s="236"/>
      <c r="D326" s="236"/>
      <c r="E326" s="236"/>
      <c r="F326" s="237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J326" s="236"/>
      <c r="AK326" s="236"/>
      <c r="AL326" s="236"/>
      <c r="AM326" s="236"/>
      <c r="AN326" s="236"/>
      <c r="AO326" s="236"/>
      <c r="AP326" s="236"/>
      <c r="AQ326" s="236"/>
      <c r="AR326" s="236"/>
      <c r="AS326" s="236"/>
      <c r="AT326" s="236"/>
      <c r="AU326" s="236"/>
      <c r="AV326" s="236"/>
      <c r="AW326" s="236"/>
      <c r="AX326" s="236"/>
      <c r="AY326" s="236"/>
      <c r="AZ326" s="236"/>
      <c r="BA326" s="236"/>
      <c r="BB326" s="236"/>
      <c r="BC326" s="236"/>
      <c r="BD326" s="236"/>
      <c r="BE326" s="236"/>
      <c r="BF326" s="236"/>
      <c r="BG326" s="236"/>
      <c r="BH326" s="236"/>
      <c r="BI326" s="236"/>
      <c r="BJ326" s="236"/>
      <c r="BK326" s="236"/>
      <c r="BL326" s="236"/>
      <c r="BM326" s="236"/>
      <c r="BN326" s="236"/>
      <c r="BO326" s="236"/>
      <c r="BP326" s="236"/>
    </row>
    <row r="327" spans="1:68" ht="12.75" customHeight="1" x14ac:dyDescent="0.15">
      <c r="A327" s="236"/>
      <c r="B327" s="236"/>
      <c r="C327" s="236"/>
      <c r="D327" s="236"/>
      <c r="E327" s="236"/>
      <c r="F327" s="237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J327" s="236"/>
      <c r="AK327" s="236"/>
      <c r="AL327" s="236"/>
      <c r="AM327" s="236"/>
      <c r="AN327" s="236"/>
      <c r="AO327" s="236"/>
      <c r="AP327" s="236"/>
      <c r="AQ327" s="236"/>
      <c r="AR327" s="236"/>
      <c r="AS327" s="236"/>
      <c r="AT327" s="236"/>
      <c r="AU327" s="236"/>
      <c r="AV327" s="236"/>
      <c r="AW327" s="236"/>
      <c r="AX327" s="236"/>
      <c r="AY327" s="236"/>
      <c r="AZ327" s="236"/>
      <c r="BA327" s="236"/>
      <c r="BB327" s="236"/>
      <c r="BC327" s="236"/>
      <c r="BD327" s="236"/>
      <c r="BE327" s="236"/>
      <c r="BF327" s="236"/>
      <c r="BG327" s="236"/>
      <c r="BH327" s="236"/>
      <c r="BI327" s="236"/>
      <c r="BJ327" s="236"/>
      <c r="BK327" s="236"/>
      <c r="BL327" s="236"/>
      <c r="BM327" s="236"/>
      <c r="BN327" s="236"/>
      <c r="BO327" s="236"/>
      <c r="BP327" s="236"/>
    </row>
    <row r="328" spans="1:68" ht="12.75" customHeight="1" x14ac:dyDescent="0.15">
      <c r="A328" s="236"/>
      <c r="B328" s="236"/>
      <c r="C328" s="236"/>
      <c r="D328" s="236"/>
      <c r="E328" s="236"/>
      <c r="F328" s="237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J328" s="236"/>
      <c r="AK328" s="236"/>
      <c r="AL328" s="236"/>
      <c r="AM328" s="236"/>
      <c r="AN328" s="236"/>
      <c r="AO328" s="236"/>
      <c r="AP328" s="236"/>
      <c r="AQ328" s="236"/>
      <c r="AR328" s="236"/>
      <c r="AS328" s="236"/>
      <c r="AT328" s="236"/>
      <c r="AU328" s="236"/>
      <c r="AV328" s="236"/>
      <c r="AW328" s="236"/>
      <c r="AX328" s="236"/>
      <c r="AY328" s="236"/>
      <c r="AZ328" s="236"/>
      <c r="BA328" s="236"/>
      <c r="BB328" s="236"/>
      <c r="BC328" s="236"/>
      <c r="BD328" s="236"/>
      <c r="BE328" s="236"/>
      <c r="BF328" s="236"/>
      <c r="BG328" s="236"/>
      <c r="BH328" s="236"/>
      <c r="BI328" s="236"/>
      <c r="BJ328" s="236"/>
      <c r="BK328" s="236"/>
      <c r="BL328" s="236"/>
      <c r="BM328" s="236"/>
      <c r="BN328" s="236"/>
      <c r="BO328" s="236"/>
      <c r="BP328" s="236"/>
    </row>
    <row r="329" spans="1:68" ht="12.75" customHeight="1" x14ac:dyDescent="0.15">
      <c r="A329" s="236"/>
      <c r="B329" s="236"/>
      <c r="C329" s="236"/>
      <c r="D329" s="236"/>
      <c r="E329" s="236"/>
      <c r="F329" s="237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J329" s="236"/>
      <c r="AK329" s="236"/>
      <c r="AL329" s="236"/>
      <c r="AM329" s="236"/>
      <c r="AN329" s="236"/>
      <c r="AO329" s="236"/>
      <c r="AP329" s="236"/>
      <c r="AQ329" s="236"/>
      <c r="AR329" s="236"/>
      <c r="AS329" s="236"/>
      <c r="AT329" s="236"/>
      <c r="AU329" s="236"/>
      <c r="AV329" s="236"/>
      <c r="AW329" s="236"/>
      <c r="AX329" s="236"/>
      <c r="AY329" s="236"/>
      <c r="AZ329" s="236"/>
      <c r="BA329" s="236"/>
      <c r="BB329" s="236"/>
      <c r="BC329" s="236"/>
      <c r="BD329" s="236"/>
      <c r="BE329" s="236"/>
      <c r="BF329" s="236"/>
      <c r="BG329" s="236"/>
      <c r="BH329" s="236"/>
      <c r="BI329" s="236"/>
      <c r="BJ329" s="236"/>
      <c r="BK329" s="236"/>
      <c r="BL329" s="236"/>
      <c r="BM329" s="236"/>
      <c r="BN329" s="236"/>
      <c r="BO329" s="236"/>
      <c r="BP329" s="236"/>
    </row>
    <row r="330" spans="1:68" ht="12.75" customHeight="1" x14ac:dyDescent="0.15">
      <c r="A330" s="236"/>
      <c r="B330" s="236"/>
      <c r="C330" s="236"/>
      <c r="D330" s="236"/>
      <c r="E330" s="236"/>
      <c r="F330" s="237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J330" s="236"/>
      <c r="AK330" s="236"/>
      <c r="AL330" s="236"/>
      <c r="AM330" s="236"/>
      <c r="AN330" s="236"/>
      <c r="AO330" s="236"/>
      <c r="AP330" s="236"/>
      <c r="AQ330" s="236"/>
      <c r="AR330" s="236"/>
      <c r="AS330" s="236"/>
      <c r="AT330" s="236"/>
      <c r="AU330" s="236"/>
      <c r="AV330" s="236"/>
      <c r="AW330" s="236"/>
      <c r="AX330" s="236"/>
      <c r="AY330" s="236"/>
      <c r="AZ330" s="236"/>
      <c r="BA330" s="236"/>
      <c r="BB330" s="236"/>
      <c r="BC330" s="236"/>
      <c r="BD330" s="236"/>
      <c r="BE330" s="236"/>
      <c r="BF330" s="236"/>
      <c r="BG330" s="236"/>
      <c r="BH330" s="236"/>
      <c r="BI330" s="236"/>
      <c r="BJ330" s="236"/>
      <c r="BK330" s="236"/>
      <c r="BL330" s="236"/>
      <c r="BM330" s="236"/>
      <c r="BN330" s="236"/>
      <c r="BO330" s="236"/>
      <c r="BP330" s="236"/>
    </row>
    <row r="331" spans="1:68" ht="12.75" customHeight="1" x14ac:dyDescent="0.15">
      <c r="A331" s="236"/>
      <c r="B331" s="236"/>
      <c r="C331" s="236"/>
      <c r="D331" s="236"/>
      <c r="E331" s="236"/>
      <c r="F331" s="237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J331" s="236"/>
      <c r="AK331" s="236"/>
      <c r="AL331" s="236"/>
      <c r="AM331" s="236"/>
      <c r="AN331" s="236"/>
      <c r="AO331" s="236"/>
      <c r="AP331" s="236"/>
      <c r="AQ331" s="236"/>
      <c r="AR331" s="236"/>
      <c r="AS331" s="236"/>
      <c r="AT331" s="236"/>
      <c r="AU331" s="236"/>
      <c r="AV331" s="236"/>
      <c r="AW331" s="236"/>
      <c r="AX331" s="236"/>
      <c r="AY331" s="236"/>
      <c r="AZ331" s="236"/>
      <c r="BA331" s="236"/>
      <c r="BB331" s="236"/>
      <c r="BC331" s="236"/>
      <c r="BD331" s="236"/>
      <c r="BE331" s="236"/>
      <c r="BF331" s="236"/>
      <c r="BG331" s="236"/>
      <c r="BH331" s="236"/>
      <c r="BI331" s="236"/>
      <c r="BJ331" s="236"/>
      <c r="BK331" s="236"/>
      <c r="BL331" s="236"/>
      <c r="BM331" s="236"/>
      <c r="BN331" s="236"/>
      <c r="BO331" s="236"/>
      <c r="BP331" s="236"/>
    </row>
    <row r="332" spans="1:68" ht="12.75" customHeight="1" x14ac:dyDescent="0.15">
      <c r="A332" s="236"/>
      <c r="B332" s="236"/>
      <c r="C332" s="236"/>
      <c r="D332" s="236"/>
      <c r="E332" s="236"/>
      <c r="F332" s="237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J332" s="236"/>
      <c r="AK332" s="236"/>
      <c r="AL332" s="236"/>
      <c r="AM332" s="236"/>
      <c r="AN332" s="236"/>
      <c r="AO332" s="236"/>
      <c r="AP332" s="236"/>
      <c r="AQ332" s="236"/>
      <c r="AR332" s="236"/>
      <c r="AS332" s="236"/>
      <c r="AT332" s="236"/>
      <c r="AU332" s="236"/>
      <c r="AV332" s="236"/>
      <c r="AW332" s="236"/>
      <c r="AX332" s="236"/>
      <c r="AY332" s="236"/>
      <c r="AZ332" s="236"/>
      <c r="BA332" s="236"/>
      <c r="BB332" s="236"/>
      <c r="BC332" s="236"/>
      <c r="BD332" s="236"/>
      <c r="BE332" s="236"/>
      <c r="BF332" s="236"/>
      <c r="BG332" s="236"/>
      <c r="BH332" s="236"/>
      <c r="BI332" s="236"/>
      <c r="BJ332" s="236"/>
      <c r="BK332" s="236"/>
      <c r="BL332" s="236"/>
      <c r="BM332" s="236"/>
      <c r="BN332" s="236"/>
      <c r="BO332" s="236"/>
      <c r="BP332" s="236"/>
    </row>
    <row r="333" spans="1:68" ht="12.75" customHeight="1" x14ac:dyDescent="0.15">
      <c r="A333" s="236"/>
      <c r="B333" s="236"/>
      <c r="C333" s="236"/>
      <c r="D333" s="236"/>
      <c r="E333" s="236"/>
      <c r="F333" s="237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J333" s="236"/>
      <c r="AK333" s="236"/>
      <c r="AL333" s="236"/>
      <c r="AM333" s="236"/>
      <c r="AN333" s="236"/>
      <c r="AO333" s="236"/>
      <c r="AP333" s="236"/>
      <c r="AQ333" s="236"/>
      <c r="AR333" s="236"/>
      <c r="AS333" s="236"/>
      <c r="AT333" s="236"/>
      <c r="AU333" s="236"/>
      <c r="AV333" s="236"/>
      <c r="AW333" s="236"/>
      <c r="AX333" s="236"/>
      <c r="AY333" s="236"/>
      <c r="AZ333" s="236"/>
      <c r="BA333" s="236"/>
      <c r="BB333" s="236"/>
      <c r="BC333" s="236"/>
      <c r="BD333" s="236"/>
      <c r="BE333" s="236"/>
      <c r="BF333" s="236"/>
      <c r="BG333" s="236"/>
      <c r="BH333" s="236"/>
      <c r="BI333" s="236"/>
      <c r="BJ333" s="236"/>
      <c r="BK333" s="236"/>
      <c r="BL333" s="236"/>
      <c r="BM333" s="236"/>
      <c r="BN333" s="236"/>
      <c r="BO333" s="236"/>
      <c r="BP333" s="236"/>
    </row>
    <row r="334" spans="1:68" ht="12.75" customHeight="1" x14ac:dyDescent="0.15">
      <c r="A334" s="236"/>
      <c r="B334" s="236"/>
      <c r="C334" s="236"/>
      <c r="D334" s="236"/>
      <c r="E334" s="236"/>
      <c r="F334" s="237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J334" s="236"/>
      <c r="AK334" s="236"/>
      <c r="AL334" s="236"/>
      <c r="AM334" s="236"/>
      <c r="AN334" s="236"/>
      <c r="AO334" s="236"/>
      <c r="AP334" s="236"/>
      <c r="AQ334" s="236"/>
      <c r="AR334" s="236"/>
      <c r="AS334" s="236"/>
      <c r="AT334" s="236"/>
      <c r="AU334" s="236"/>
      <c r="AV334" s="236"/>
      <c r="AW334" s="236"/>
      <c r="AX334" s="236"/>
      <c r="AY334" s="236"/>
      <c r="AZ334" s="236"/>
      <c r="BA334" s="236"/>
      <c r="BB334" s="236"/>
      <c r="BC334" s="236"/>
      <c r="BD334" s="236"/>
      <c r="BE334" s="236"/>
      <c r="BF334" s="236"/>
      <c r="BG334" s="236"/>
      <c r="BH334" s="236"/>
      <c r="BI334" s="236"/>
      <c r="BJ334" s="236"/>
      <c r="BK334" s="236"/>
      <c r="BL334" s="236"/>
      <c r="BM334" s="236"/>
      <c r="BN334" s="236"/>
      <c r="BO334" s="236"/>
      <c r="BP334" s="236"/>
    </row>
    <row r="335" spans="1:68" ht="12.75" customHeight="1" x14ac:dyDescent="0.15">
      <c r="A335" s="236"/>
      <c r="B335" s="236"/>
      <c r="C335" s="236"/>
      <c r="D335" s="236"/>
      <c r="E335" s="236"/>
      <c r="F335" s="237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6"/>
      <c r="AK335" s="236"/>
      <c r="AL335" s="236"/>
      <c r="AM335" s="236"/>
      <c r="AN335" s="236"/>
      <c r="AO335" s="236"/>
      <c r="AP335" s="236"/>
      <c r="AQ335" s="236"/>
      <c r="AR335" s="236"/>
      <c r="AS335" s="236"/>
      <c r="AT335" s="236"/>
      <c r="AU335" s="236"/>
      <c r="AV335" s="236"/>
      <c r="AW335" s="236"/>
      <c r="AX335" s="236"/>
      <c r="AY335" s="236"/>
      <c r="AZ335" s="236"/>
      <c r="BA335" s="236"/>
      <c r="BB335" s="236"/>
      <c r="BC335" s="236"/>
      <c r="BD335" s="236"/>
      <c r="BE335" s="236"/>
      <c r="BF335" s="236"/>
      <c r="BG335" s="236"/>
      <c r="BH335" s="236"/>
      <c r="BI335" s="236"/>
      <c r="BJ335" s="236"/>
      <c r="BK335" s="236"/>
      <c r="BL335" s="236"/>
      <c r="BM335" s="236"/>
      <c r="BN335" s="236"/>
      <c r="BO335" s="236"/>
      <c r="BP335" s="236"/>
    </row>
    <row r="336" spans="1:68" ht="12.75" customHeight="1" x14ac:dyDescent="0.15">
      <c r="A336" s="236"/>
      <c r="B336" s="236"/>
      <c r="C336" s="236"/>
      <c r="D336" s="236"/>
      <c r="E336" s="236"/>
      <c r="F336" s="237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J336" s="236"/>
      <c r="AK336" s="236"/>
      <c r="AL336" s="236"/>
      <c r="AM336" s="236"/>
      <c r="AN336" s="236"/>
      <c r="AO336" s="236"/>
      <c r="AP336" s="236"/>
      <c r="AQ336" s="236"/>
      <c r="AR336" s="236"/>
      <c r="AS336" s="236"/>
      <c r="AT336" s="236"/>
      <c r="AU336" s="236"/>
      <c r="AV336" s="236"/>
      <c r="AW336" s="236"/>
      <c r="AX336" s="236"/>
      <c r="AY336" s="236"/>
      <c r="AZ336" s="236"/>
      <c r="BA336" s="236"/>
      <c r="BB336" s="236"/>
      <c r="BC336" s="236"/>
      <c r="BD336" s="236"/>
      <c r="BE336" s="236"/>
      <c r="BF336" s="236"/>
      <c r="BG336" s="236"/>
      <c r="BH336" s="236"/>
      <c r="BI336" s="236"/>
      <c r="BJ336" s="236"/>
      <c r="BK336" s="236"/>
      <c r="BL336" s="236"/>
      <c r="BM336" s="236"/>
      <c r="BN336" s="236"/>
      <c r="BO336" s="236"/>
      <c r="BP336" s="236"/>
    </row>
    <row r="337" spans="1:68" ht="12.75" customHeight="1" x14ac:dyDescent="0.15">
      <c r="A337" s="236"/>
      <c r="B337" s="236"/>
      <c r="C337" s="236"/>
      <c r="D337" s="236"/>
      <c r="E337" s="236"/>
      <c r="F337" s="237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J337" s="236"/>
      <c r="AK337" s="236"/>
      <c r="AL337" s="236"/>
      <c r="AM337" s="236"/>
      <c r="AN337" s="236"/>
      <c r="AO337" s="236"/>
      <c r="AP337" s="236"/>
      <c r="AQ337" s="236"/>
      <c r="AR337" s="236"/>
      <c r="AS337" s="236"/>
      <c r="AT337" s="236"/>
      <c r="AU337" s="236"/>
      <c r="AV337" s="236"/>
      <c r="AW337" s="236"/>
      <c r="AX337" s="236"/>
      <c r="AY337" s="236"/>
      <c r="AZ337" s="236"/>
      <c r="BA337" s="236"/>
      <c r="BB337" s="236"/>
      <c r="BC337" s="236"/>
      <c r="BD337" s="236"/>
      <c r="BE337" s="236"/>
      <c r="BF337" s="236"/>
      <c r="BG337" s="236"/>
      <c r="BH337" s="236"/>
      <c r="BI337" s="236"/>
      <c r="BJ337" s="236"/>
      <c r="BK337" s="236"/>
      <c r="BL337" s="236"/>
      <c r="BM337" s="236"/>
      <c r="BN337" s="236"/>
      <c r="BO337" s="236"/>
      <c r="BP337" s="236"/>
    </row>
    <row r="338" spans="1:68" ht="12.75" customHeight="1" x14ac:dyDescent="0.15">
      <c r="A338" s="236"/>
      <c r="B338" s="236"/>
      <c r="C338" s="236"/>
      <c r="D338" s="236"/>
      <c r="E338" s="236"/>
      <c r="F338" s="237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J338" s="236"/>
      <c r="AK338" s="236"/>
      <c r="AL338" s="236"/>
      <c r="AM338" s="236"/>
      <c r="AN338" s="236"/>
      <c r="AO338" s="236"/>
      <c r="AP338" s="236"/>
      <c r="AQ338" s="236"/>
      <c r="AR338" s="236"/>
      <c r="AS338" s="236"/>
      <c r="AT338" s="236"/>
      <c r="AU338" s="236"/>
      <c r="AV338" s="236"/>
      <c r="AW338" s="236"/>
      <c r="AX338" s="236"/>
      <c r="AY338" s="236"/>
      <c r="AZ338" s="236"/>
      <c r="BA338" s="236"/>
      <c r="BB338" s="236"/>
      <c r="BC338" s="236"/>
      <c r="BD338" s="236"/>
      <c r="BE338" s="236"/>
      <c r="BF338" s="236"/>
      <c r="BG338" s="236"/>
      <c r="BH338" s="236"/>
      <c r="BI338" s="236"/>
      <c r="BJ338" s="236"/>
      <c r="BK338" s="236"/>
      <c r="BL338" s="236"/>
      <c r="BM338" s="236"/>
      <c r="BN338" s="236"/>
      <c r="BO338" s="236"/>
      <c r="BP338" s="236"/>
    </row>
    <row r="339" spans="1:68" ht="12.75" customHeight="1" x14ac:dyDescent="0.15">
      <c r="A339" s="236"/>
      <c r="B339" s="236"/>
      <c r="C339" s="236"/>
      <c r="D339" s="236"/>
      <c r="E339" s="236"/>
      <c r="F339" s="237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J339" s="236"/>
      <c r="AK339" s="236"/>
      <c r="AL339" s="236"/>
      <c r="AM339" s="236"/>
      <c r="AN339" s="236"/>
      <c r="AO339" s="236"/>
      <c r="AP339" s="236"/>
      <c r="AQ339" s="236"/>
      <c r="AR339" s="236"/>
      <c r="AS339" s="236"/>
      <c r="AT339" s="236"/>
      <c r="AU339" s="236"/>
      <c r="AV339" s="236"/>
      <c r="AW339" s="236"/>
      <c r="AX339" s="236"/>
      <c r="AY339" s="236"/>
      <c r="AZ339" s="236"/>
      <c r="BA339" s="236"/>
      <c r="BB339" s="236"/>
      <c r="BC339" s="236"/>
      <c r="BD339" s="236"/>
      <c r="BE339" s="236"/>
      <c r="BF339" s="236"/>
      <c r="BG339" s="236"/>
      <c r="BH339" s="236"/>
      <c r="BI339" s="236"/>
      <c r="BJ339" s="236"/>
      <c r="BK339" s="236"/>
      <c r="BL339" s="236"/>
      <c r="BM339" s="236"/>
      <c r="BN339" s="236"/>
      <c r="BO339" s="236"/>
      <c r="BP339" s="236"/>
    </row>
    <row r="340" spans="1:68" ht="12.75" customHeight="1" x14ac:dyDescent="0.15">
      <c r="A340" s="236"/>
      <c r="B340" s="236"/>
      <c r="C340" s="236"/>
      <c r="D340" s="236"/>
      <c r="E340" s="236"/>
      <c r="F340" s="237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J340" s="236"/>
      <c r="AK340" s="236"/>
      <c r="AL340" s="236"/>
      <c r="AM340" s="236"/>
      <c r="AN340" s="236"/>
      <c r="AO340" s="236"/>
      <c r="AP340" s="236"/>
      <c r="AQ340" s="236"/>
      <c r="AR340" s="236"/>
      <c r="AS340" s="236"/>
      <c r="AT340" s="236"/>
      <c r="AU340" s="236"/>
      <c r="AV340" s="236"/>
      <c r="AW340" s="236"/>
      <c r="AX340" s="236"/>
      <c r="AY340" s="236"/>
      <c r="AZ340" s="236"/>
      <c r="BA340" s="236"/>
      <c r="BB340" s="236"/>
      <c r="BC340" s="236"/>
      <c r="BD340" s="236"/>
      <c r="BE340" s="236"/>
      <c r="BF340" s="236"/>
      <c r="BG340" s="236"/>
      <c r="BH340" s="236"/>
      <c r="BI340" s="236"/>
      <c r="BJ340" s="236"/>
      <c r="BK340" s="236"/>
      <c r="BL340" s="236"/>
      <c r="BM340" s="236"/>
      <c r="BN340" s="236"/>
      <c r="BO340" s="236"/>
      <c r="BP340" s="236"/>
    </row>
    <row r="341" spans="1:68" ht="12.75" customHeight="1" x14ac:dyDescent="0.15">
      <c r="A341" s="236"/>
      <c r="B341" s="236"/>
      <c r="C341" s="236"/>
      <c r="D341" s="236"/>
      <c r="E341" s="236"/>
      <c r="F341" s="237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J341" s="236"/>
      <c r="AK341" s="236"/>
      <c r="AL341" s="236"/>
      <c r="AM341" s="236"/>
      <c r="AN341" s="236"/>
      <c r="AO341" s="236"/>
      <c r="AP341" s="236"/>
      <c r="AQ341" s="236"/>
      <c r="AR341" s="236"/>
      <c r="AS341" s="236"/>
      <c r="AT341" s="236"/>
      <c r="AU341" s="236"/>
      <c r="AV341" s="236"/>
      <c r="AW341" s="236"/>
      <c r="AX341" s="236"/>
      <c r="AY341" s="236"/>
      <c r="AZ341" s="236"/>
      <c r="BA341" s="236"/>
      <c r="BB341" s="236"/>
      <c r="BC341" s="236"/>
      <c r="BD341" s="236"/>
      <c r="BE341" s="236"/>
      <c r="BF341" s="236"/>
      <c r="BG341" s="236"/>
      <c r="BH341" s="236"/>
      <c r="BI341" s="236"/>
      <c r="BJ341" s="236"/>
      <c r="BK341" s="236"/>
      <c r="BL341" s="236"/>
      <c r="BM341" s="236"/>
      <c r="BN341" s="236"/>
      <c r="BO341" s="236"/>
      <c r="BP341" s="236"/>
    </row>
    <row r="342" spans="1:68" ht="12.75" customHeight="1" x14ac:dyDescent="0.15">
      <c r="A342" s="236"/>
      <c r="B342" s="236"/>
      <c r="C342" s="236"/>
      <c r="D342" s="236"/>
      <c r="E342" s="236"/>
      <c r="F342" s="237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J342" s="236"/>
      <c r="AK342" s="236"/>
      <c r="AL342" s="236"/>
      <c r="AM342" s="236"/>
      <c r="AN342" s="236"/>
      <c r="AO342" s="236"/>
      <c r="AP342" s="236"/>
      <c r="AQ342" s="236"/>
      <c r="AR342" s="236"/>
      <c r="AS342" s="236"/>
      <c r="AT342" s="236"/>
      <c r="AU342" s="236"/>
      <c r="AV342" s="236"/>
      <c r="AW342" s="236"/>
      <c r="AX342" s="236"/>
      <c r="AY342" s="236"/>
      <c r="AZ342" s="236"/>
      <c r="BA342" s="236"/>
      <c r="BB342" s="236"/>
      <c r="BC342" s="236"/>
      <c r="BD342" s="236"/>
      <c r="BE342" s="236"/>
      <c r="BF342" s="236"/>
      <c r="BG342" s="236"/>
      <c r="BH342" s="236"/>
      <c r="BI342" s="236"/>
      <c r="BJ342" s="236"/>
      <c r="BK342" s="236"/>
      <c r="BL342" s="236"/>
      <c r="BM342" s="236"/>
      <c r="BN342" s="236"/>
      <c r="BO342" s="236"/>
      <c r="BP342" s="236"/>
    </row>
    <row r="343" spans="1:68" ht="12.75" customHeight="1" x14ac:dyDescent="0.15">
      <c r="A343" s="236"/>
      <c r="B343" s="236"/>
      <c r="C343" s="236"/>
      <c r="D343" s="236"/>
      <c r="E343" s="236"/>
      <c r="F343" s="237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J343" s="236"/>
      <c r="AK343" s="236"/>
      <c r="AL343" s="236"/>
      <c r="AM343" s="236"/>
      <c r="AN343" s="236"/>
      <c r="AO343" s="236"/>
      <c r="AP343" s="236"/>
      <c r="AQ343" s="236"/>
      <c r="AR343" s="236"/>
      <c r="AS343" s="236"/>
      <c r="AT343" s="236"/>
      <c r="AU343" s="236"/>
      <c r="AV343" s="236"/>
      <c r="AW343" s="236"/>
      <c r="AX343" s="236"/>
      <c r="AY343" s="236"/>
      <c r="AZ343" s="236"/>
      <c r="BA343" s="236"/>
      <c r="BB343" s="236"/>
      <c r="BC343" s="236"/>
      <c r="BD343" s="236"/>
      <c r="BE343" s="236"/>
      <c r="BF343" s="236"/>
      <c r="BG343" s="236"/>
      <c r="BH343" s="236"/>
      <c r="BI343" s="236"/>
      <c r="BJ343" s="236"/>
      <c r="BK343" s="236"/>
      <c r="BL343" s="236"/>
      <c r="BM343" s="236"/>
      <c r="BN343" s="236"/>
      <c r="BO343" s="236"/>
      <c r="BP343" s="236"/>
    </row>
    <row r="344" spans="1:68" ht="12.75" customHeight="1" x14ac:dyDescent="0.15">
      <c r="A344" s="236"/>
      <c r="B344" s="236"/>
      <c r="C344" s="236"/>
      <c r="D344" s="236"/>
      <c r="E344" s="236"/>
      <c r="F344" s="237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J344" s="236"/>
      <c r="AK344" s="236"/>
      <c r="AL344" s="236"/>
      <c r="AM344" s="236"/>
      <c r="AN344" s="236"/>
      <c r="AO344" s="236"/>
      <c r="AP344" s="236"/>
      <c r="AQ344" s="236"/>
      <c r="AR344" s="236"/>
      <c r="AS344" s="236"/>
      <c r="AT344" s="236"/>
      <c r="AU344" s="236"/>
      <c r="AV344" s="236"/>
      <c r="AW344" s="236"/>
      <c r="AX344" s="236"/>
      <c r="AY344" s="236"/>
      <c r="AZ344" s="236"/>
      <c r="BA344" s="236"/>
      <c r="BB344" s="236"/>
      <c r="BC344" s="236"/>
      <c r="BD344" s="236"/>
      <c r="BE344" s="236"/>
      <c r="BF344" s="236"/>
      <c r="BG344" s="236"/>
      <c r="BH344" s="236"/>
      <c r="BI344" s="236"/>
      <c r="BJ344" s="236"/>
      <c r="BK344" s="236"/>
      <c r="BL344" s="236"/>
      <c r="BM344" s="236"/>
      <c r="BN344" s="236"/>
      <c r="BO344" s="236"/>
      <c r="BP344" s="236"/>
    </row>
    <row r="345" spans="1:68" ht="12.75" customHeight="1" x14ac:dyDescent="0.15">
      <c r="A345" s="236"/>
      <c r="B345" s="236"/>
      <c r="C345" s="236"/>
      <c r="D345" s="236"/>
      <c r="E345" s="236"/>
      <c r="F345" s="237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J345" s="236"/>
      <c r="AK345" s="236"/>
      <c r="AL345" s="236"/>
      <c r="AM345" s="236"/>
      <c r="AN345" s="236"/>
      <c r="AO345" s="236"/>
      <c r="AP345" s="236"/>
      <c r="AQ345" s="236"/>
      <c r="AR345" s="236"/>
      <c r="AS345" s="236"/>
      <c r="AT345" s="236"/>
      <c r="AU345" s="236"/>
      <c r="AV345" s="236"/>
      <c r="AW345" s="236"/>
      <c r="AX345" s="236"/>
      <c r="AY345" s="236"/>
      <c r="AZ345" s="236"/>
      <c r="BA345" s="236"/>
      <c r="BB345" s="236"/>
      <c r="BC345" s="236"/>
      <c r="BD345" s="236"/>
      <c r="BE345" s="236"/>
      <c r="BF345" s="236"/>
      <c r="BG345" s="236"/>
      <c r="BH345" s="236"/>
      <c r="BI345" s="236"/>
      <c r="BJ345" s="236"/>
      <c r="BK345" s="236"/>
      <c r="BL345" s="236"/>
      <c r="BM345" s="236"/>
      <c r="BN345" s="236"/>
      <c r="BO345" s="236"/>
      <c r="BP345" s="236"/>
    </row>
    <row r="346" spans="1:68" ht="12.75" customHeight="1" x14ac:dyDescent="0.15">
      <c r="A346" s="236"/>
      <c r="B346" s="236"/>
      <c r="C346" s="236"/>
      <c r="D346" s="236"/>
      <c r="E346" s="236"/>
      <c r="F346" s="237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J346" s="236"/>
      <c r="AK346" s="236"/>
      <c r="AL346" s="236"/>
      <c r="AM346" s="236"/>
      <c r="AN346" s="236"/>
      <c r="AO346" s="236"/>
      <c r="AP346" s="236"/>
      <c r="AQ346" s="236"/>
      <c r="AR346" s="236"/>
      <c r="AS346" s="236"/>
      <c r="AT346" s="236"/>
      <c r="AU346" s="236"/>
      <c r="AV346" s="236"/>
      <c r="AW346" s="236"/>
      <c r="AX346" s="236"/>
      <c r="AY346" s="236"/>
      <c r="AZ346" s="236"/>
      <c r="BA346" s="236"/>
      <c r="BB346" s="236"/>
      <c r="BC346" s="236"/>
      <c r="BD346" s="236"/>
      <c r="BE346" s="236"/>
      <c r="BF346" s="236"/>
      <c r="BG346" s="236"/>
      <c r="BH346" s="236"/>
      <c r="BI346" s="236"/>
      <c r="BJ346" s="236"/>
      <c r="BK346" s="236"/>
      <c r="BL346" s="236"/>
      <c r="BM346" s="236"/>
      <c r="BN346" s="236"/>
      <c r="BO346" s="236"/>
      <c r="BP346" s="236"/>
    </row>
    <row r="347" spans="1:68" ht="12.75" customHeight="1" x14ac:dyDescent="0.15">
      <c r="A347" s="236"/>
      <c r="B347" s="236"/>
      <c r="C347" s="236"/>
      <c r="D347" s="236"/>
      <c r="E347" s="236"/>
      <c r="F347" s="237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J347" s="236"/>
      <c r="AK347" s="236"/>
      <c r="AL347" s="236"/>
      <c r="AM347" s="236"/>
      <c r="AN347" s="236"/>
      <c r="AO347" s="236"/>
      <c r="AP347" s="236"/>
      <c r="AQ347" s="236"/>
      <c r="AR347" s="236"/>
      <c r="AS347" s="236"/>
      <c r="AT347" s="236"/>
      <c r="AU347" s="236"/>
      <c r="AV347" s="236"/>
      <c r="AW347" s="236"/>
      <c r="AX347" s="236"/>
      <c r="AY347" s="236"/>
      <c r="AZ347" s="236"/>
      <c r="BA347" s="236"/>
      <c r="BB347" s="236"/>
      <c r="BC347" s="236"/>
      <c r="BD347" s="236"/>
      <c r="BE347" s="236"/>
      <c r="BF347" s="236"/>
      <c r="BG347" s="236"/>
      <c r="BH347" s="236"/>
      <c r="BI347" s="236"/>
      <c r="BJ347" s="236"/>
      <c r="BK347" s="236"/>
      <c r="BL347" s="236"/>
      <c r="BM347" s="236"/>
      <c r="BN347" s="236"/>
      <c r="BO347" s="236"/>
      <c r="BP347" s="236"/>
    </row>
    <row r="348" spans="1:68" ht="12.75" customHeight="1" x14ac:dyDescent="0.15">
      <c r="A348" s="236"/>
      <c r="B348" s="236"/>
      <c r="C348" s="236"/>
      <c r="D348" s="236"/>
      <c r="E348" s="236"/>
      <c r="F348" s="237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J348" s="236"/>
      <c r="AK348" s="236"/>
      <c r="AL348" s="236"/>
      <c r="AM348" s="236"/>
      <c r="AN348" s="236"/>
      <c r="AO348" s="236"/>
      <c r="AP348" s="236"/>
      <c r="AQ348" s="236"/>
      <c r="AR348" s="236"/>
      <c r="AS348" s="236"/>
      <c r="AT348" s="236"/>
      <c r="AU348" s="236"/>
      <c r="AV348" s="236"/>
      <c r="AW348" s="236"/>
      <c r="AX348" s="236"/>
      <c r="AY348" s="236"/>
      <c r="AZ348" s="236"/>
      <c r="BA348" s="236"/>
      <c r="BB348" s="236"/>
      <c r="BC348" s="236"/>
      <c r="BD348" s="236"/>
      <c r="BE348" s="236"/>
      <c r="BF348" s="236"/>
      <c r="BG348" s="236"/>
      <c r="BH348" s="236"/>
      <c r="BI348" s="236"/>
      <c r="BJ348" s="236"/>
      <c r="BK348" s="236"/>
      <c r="BL348" s="236"/>
      <c r="BM348" s="236"/>
      <c r="BN348" s="236"/>
      <c r="BO348" s="236"/>
      <c r="BP348" s="236"/>
    </row>
    <row r="349" spans="1:68" ht="12.75" customHeight="1" x14ac:dyDescent="0.15">
      <c r="A349" s="236"/>
      <c r="B349" s="236"/>
      <c r="C349" s="236"/>
      <c r="D349" s="236"/>
      <c r="E349" s="236"/>
      <c r="F349" s="237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J349" s="236"/>
      <c r="AK349" s="236"/>
      <c r="AL349" s="236"/>
      <c r="AM349" s="236"/>
      <c r="AN349" s="236"/>
      <c r="AO349" s="236"/>
      <c r="AP349" s="236"/>
      <c r="AQ349" s="236"/>
      <c r="AR349" s="236"/>
      <c r="AS349" s="236"/>
      <c r="AT349" s="236"/>
      <c r="AU349" s="236"/>
      <c r="AV349" s="236"/>
      <c r="AW349" s="236"/>
      <c r="AX349" s="236"/>
      <c r="AY349" s="236"/>
      <c r="AZ349" s="236"/>
      <c r="BA349" s="236"/>
      <c r="BB349" s="236"/>
      <c r="BC349" s="236"/>
      <c r="BD349" s="236"/>
      <c r="BE349" s="236"/>
      <c r="BF349" s="236"/>
      <c r="BG349" s="236"/>
      <c r="BH349" s="236"/>
      <c r="BI349" s="236"/>
      <c r="BJ349" s="236"/>
      <c r="BK349" s="236"/>
      <c r="BL349" s="236"/>
      <c r="BM349" s="236"/>
      <c r="BN349" s="236"/>
      <c r="BO349" s="236"/>
      <c r="BP349" s="236"/>
    </row>
    <row r="350" spans="1:68" ht="12.75" customHeight="1" x14ac:dyDescent="0.15">
      <c r="A350" s="236"/>
      <c r="B350" s="236"/>
      <c r="C350" s="236"/>
      <c r="D350" s="236"/>
      <c r="E350" s="236"/>
      <c r="F350" s="237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J350" s="236"/>
      <c r="AK350" s="236"/>
      <c r="AL350" s="236"/>
      <c r="AM350" s="236"/>
      <c r="AN350" s="236"/>
      <c r="AO350" s="236"/>
      <c r="AP350" s="236"/>
      <c r="AQ350" s="236"/>
      <c r="AR350" s="236"/>
      <c r="AS350" s="236"/>
      <c r="AT350" s="236"/>
      <c r="AU350" s="236"/>
      <c r="AV350" s="236"/>
      <c r="AW350" s="236"/>
      <c r="AX350" s="236"/>
      <c r="AY350" s="236"/>
      <c r="AZ350" s="236"/>
      <c r="BA350" s="236"/>
      <c r="BB350" s="236"/>
      <c r="BC350" s="236"/>
      <c r="BD350" s="236"/>
      <c r="BE350" s="236"/>
      <c r="BF350" s="236"/>
      <c r="BG350" s="236"/>
      <c r="BH350" s="236"/>
      <c r="BI350" s="236"/>
      <c r="BJ350" s="236"/>
      <c r="BK350" s="236"/>
      <c r="BL350" s="236"/>
      <c r="BM350" s="236"/>
      <c r="BN350" s="236"/>
      <c r="BO350" s="236"/>
      <c r="BP350" s="236"/>
    </row>
    <row r="351" spans="1:68" ht="12.75" customHeight="1" x14ac:dyDescent="0.15">
      <c r="A351" s="236"/>
      <c r="B351" s="236"/>
      <c r="C351" s="236"/>
      <c r="D351" s="236"/>
      <c r="E351" s="236"/>
      <c r="F351" s="237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6"/>
      <c r="AU351" s="236"/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6"/>
      <c r="BH351" s="236"/>
      <c r="BI351" s="236"/>
      <c r="BJ351" s="236"/>
      <c r="BK351" s="236"/>
      <c r="BL351" s="236"/>
      <c r="BM351" s="236"/>
      <c r="BN351" s="236"/>
      <c r="BO351" s="236"/>
      <c r="BP351" s="236"/>
    </row>
    <row r="352" spans="1:68" ht="12.75" customHeight="1" x14ac:dyDescent="0.15">
      <c r="A352" s="236"/>
      <c r="B352" s="236"/>
      <c r="C352" s="236"/>
      <c r="D352" s="236"/>
      <c r="E352" s="236"/>
      <c r="F352" s="237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J352" s="236"/>
      <c r="AK352" s="236"/>
      <c r="AL352" s="236"/>
      <c r="AM352" s="236"/>
      <c r="AN352" s="236"/>
      <c r="AO352" s="236"/>
      <c r="AP352" s="236"/>
      <c r="AQ352" s="236"/>
      <c r="AR352" s="236"/>
      <c r="AS352" s="236"/>
      <c r="AT352" s="236"/>
      <c r="AU352" s="236"/>
      <c r="AV352" s="236"/>
      <c r="AW352" s="236"/>
      <c r="AX352" s="236"/>
      <c r="AY352" s="236"/>
      <c r="AZ352" s="236"/>
      <c r="BA352" s="236"/>
      <c r="BB352" s="236"/>
      <c r="BC352" s="236"/>
      <c r="BD352" s="236"/>
      <c r="BE352" s="236"/>
      <c r="BF352" s="236"/>
      <c r="BG352" s="236"/>
      <c r="BH352" s="236"/>
      <c r="BI352" s="236"/>
      <c r="BJ352" s="236"/>
      <c r="BK352" s="236"/>
      <c r="BL352" s="236"/>
      <c r="BM352" s="236"/>
      <c r="BN352" s="236"/>
      <c r="BO352" s="236"/>
      <c r="BP352" s="236"/>
    </row>
    <row r="353" spans="1:68" ht="12.75" customHeight="1" x14ac:dyDescent="0.15">
      <c r="A353" s="236"/>
      <c r="B353" s="236"/>
      <c r="C353" s="236"/>
      <c r="D353" s="236"/>
      <c r="E353" s="236"/>
      <c r="F353" s="237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236"/>
      <c r="AQ353" s="236"/>
      <c r="AR353" s="236"/>
      <c r="AS353" s="236"/>
      <c r="AT353" s="236"/>
      <c r="AU353" s="236"/>
      <c r="AV353" s="236"/>
      <c r="AW353" s="236"/>
      <c r="AX353" s="236"/>
      <c r="AY353" s="236"/>
      <c r="AZ353" s="236"/>
      <c r="BA353" s="236"/>
      <c r="BB353" s="236"/>
      <c r="BC353" s="236"/>
      <c r="BD353" s="236"/>
      <c r="BE353" s="236"/>
      <c r="BF353" s="236"/>
      <c r="BG353" s="236"/>
      <c r="BH353" s="236"/>
      <c r="BI353" s="236"/>
      <c r="BJ353" s="236"/>
      <c r="BK353" s="236"/>
      <c r="BL353" s="236"/>
      <c r="BM353" s="236"/>
      <c r="BN353" s="236"/>
      <c r="BO353" s="236"/>
      <c r="BP353" s="236"/>
    </row>
    <row r="354" spans="1:68" ht="12.75" customHeight="1" x14ac:dyDescent="0.15">
      <c r="A354" s="236"/>
      <c r="B354" s="236"/>
      <c r="C354" s="236"/>
      <c r="D354" s="236"/>
      <c r="E354" s="236"/>
      <c r="F354" s="237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J354" s="236"/>
      <c r="AK354" s="236"/>
      <c r="AL354" s="236"/>
      <c r="AM354" s="236"/>
      <c r="AN354" s="236"/>
      <c r="AO354" s="236"/>
      <c r="AP354" s="236"/>
      <c r="AQ354" s="236"/>
      <c r="AR354" s="236"/>
      <c r="AS354" s="236"/>
      <c r="AT354" s="236"/>
      <c r="AU354" s="236"/>
      <c r="AV354" s="236"/>
      <c r="AW354" s="236"/>
      <c r="AX354" s="236"/>
      <c r="AY354" s="236"/>
      <c r="AZ354" s="236"/>
      <c r="BA354" s="236"/>
      <c r="BB354" s="236"/>
      <c r="BC354" s="236"/>
      <c r="BD354" s="236"/>
      <c r="BE354" s="236"/>
      <c r="BF354" s="236"/>
      <c r="BG354" s="236"/>
      <c r="BH354" s="236"/>
      <c r="BI354" s="236"/>
      <c r="BJ354" s="236"/>
      <c r="BK354" s="236"/>
      <c r="BL354" s="236"/>
      <c r="BM354" s="236"/>
      <c r="BN354" s="236"/>
      <c r="BO354" s="236"/>
      <c r="BP354" s="236"/>
    </row>
    <row r="355" spans="1:68" ht="12.75" customHeight="1" x14ac:dyDescent="0.15">
      <c r="A355" s="236"/>
      <c r="B355" s="236"/>
      <c r="C355" s="236"/>
      <c r="D355" s="236"/>
      <c r="E355" s="236"/>
      <c r="F355" s="237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J355" s="236"/>
      <c r="AK355" s="236"/>
      <c r="AL355" s="236"/>
      <c r="AM355" s="236"/>
      <c r="AN355" s="236"/>
      <c r="AO355" s="236"/>
      <c r="AP355" s="236"/>
      <c r="AQ355" s="236"/>
      <c r="AR355" s="236"/>
      <c r="AS355" s="236"/>
      <c r="AT355" s="236"/>
      <c r="AU355" s="236"/>
      <c r="AV355" s="236"/>
      <c r="AW355" s="236"/>
      <c r="AX355" s="236"/>
      <c r="AY355" s="236"/>
      <c r="AZ355" s="236"/>
      <c r="BA355" s="236"/>
      <c r="BB355" s="236"/>
      <c r="BC355" s="236"/>
      <c r="BD355" s="236"/>
      <c r="BE355" s="236"/>
      <c r="BF355" s="236"/>
      <c r="BG355" s="236"/>
      <c r="BH355" s="236"/>
      <c r="BI355" s="236"/>
      <c r="BJ355" s="236"/>
      <c r="BK355" s="236"/>
      <c r="BL355" s="236"/>
      <c r="BM355" s="236"/>
      <c r="BN355" s="236"/>
      <c r="BO355" s="236"/>
      <c r="BP355" s="236"/>
    </row>
    <row r="356" spans="1:68" ht="12.75" customHeight="1" x14ac:dyDescent="0.15">
      <c r="A356" s="236"/>
      <c r="B356" s="236"/>
      <c r="C356" s="236"/>
      <c r="D356" s="236"/>
      <c r="E356" s="236"/>
      <c r="F356" s="237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J356" s="236"/>
      <c r="AK356" s="236"/>
      <c r="AL356" s="236"/>
      <c r="AM356" s="236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36"/>
      <c r="AY356" s="236"/>
      <c r="AZ356" s="236"/>
      <c r="BA356" s="236"/>
      <c r="BB356" s="236"/>
      <c r="BC356" s="236"/>
      <c r="BD356" s="236"/>
      <c r="BE356" s="236"/>
      <c r="BF356" s="236"/>
      <c r="BG356" s="236"/>
      <c r="BH356" s="236"/>
      <c r="BI356" s="236"/>
      <c r="BJ356" s="236"/>
      <c r="BK356" s="236"/>
      <c r="BL356" s="236"/>
      <c r="BM356" s="236"/>
      <c r="BN356" s="236"/>
      <c r="BO356" s="236"/>
      <c r="BP356" s="236"/>
    </row>
    <row r="357" spans="1:68" ht="12.75" customHeight="1" x14ac:dyDescent="0.15">
      <c r="A357" s="236"/>
      <c r="B357" s="236"/>
      <c r="C357" s="236"/>
      <c r="D357" s="236"/>
      <c r="E357" s="236"/>
      <c r="F357" s="237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J357" s="236"/>
      <c r="AK357" s="236"/>
      <c r="AL357" s="236"/>
      <c r="AM357" s="236"/>
      <c r="AN357" s="236"/>
      <c r="AO357" s="236"/>
      <c r="AP357" s="236"/>
      <c r="AQ357" s="236"/>
      <c r="AR357" s="236"/>
      <c r="AS357" s="236"/>
      <c r="AT357" s="236"/>
      <c r="AU357" s="236"/>
      <c r="AV357" s="236"/>
      <c r="AW357" s="236"/>
      <c r="AX357" s="236"/>
      <c r="AY357" s="236"/>
      <c r="AZ357" s="236"/>
      <c r="BA357" s="236"/>
      <c r="BB357" s="236"/>
      <c r="BC357" s="236"/>
      <c r="BD357" s="236"/>
      <c r="BE357" s="236"/>
      <c r="BF357" s="236"/>
      <c r="BG357" s="236"/>
      <c r="BH357" s="236"/>
      <c r="BI357" s="236"/>
      <c r="BJ357" s="236"/>
      <c r="BK357" s="236"/>
      <c r="BL357" s="236"/>
      <c r="BM357" s="236"/>
      <c r="BN357" s="236"/>
      <c r="BO357" s="236"/>
      <c r="BP357" s="236"/>
    </row>
    <row r="358" spans="1:68" ht="12.75" customHeight="1" x14ac:dyDescent="0.15">
      <c r="A358" s="236"/>
      <c r="B358" s="236"/>
      <c r="C358" s="236"/>
      <c r="D358" s="236"/>
      <c r="E358" s="236"/>
      <c r="F358" s="237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J358" s="236"/>
      <c r="AK358" s="236"/>
      <c r="AL358" s="236"/>
      <c r="AM358" s="236"/>
      <c r="AN358" s="236"/>
      <c r="AO358" s="236"/>
      <c r="AP358" s="236"/>
      <c r="AQ358" s="236"/>
      <c r="AR358" s="236"/>
      <c r="AS358" s="236"/>
      <c r="AT358" s="236"/>
      <c r="AU358" s="236"/>
      <c r="AV358" s="236"/>
      <c r="AW358" s="236"/>
      <c r="AX358" s="236"/>
      <c r="AY358" s="236"/>
      <c r="AZ358" s="236"/>
      <c r="BA358" s="236"/>
      <c r="BB358" s="236"/>
      <c r="BC358" s="236"/>
      <c r="BD358" s="236"/>
      <c r="BE358" s="236"/>
      <c r="BF358" s="236"/>
      <c r="BG358" s="236"/>
      <c r="BH358" s="236"/>
      <c r="BI358" s="236"/>
      <c r="BJ358" s="236"/>
      <c r="BK358" s="236"/>
      <c r="BL358" s="236"/>
      <c r="BM358" s="236"/>
      <c r="BN358" s="236"/>
      <c r="BO358" s="236"/>
      <c r="BP358" s="236"/>
    </row>
    <row r="359" spans="1:68" ht="12.75" customHeight="1" x14ac:dyDescent="0.15">
      <c r="A359" s="236"/>
      <c r="B359" s="236"/>
      <c r="C359" s="236"/>
      <c r="D359" s="236"/>
      <c r="E359" s="236"/>
      <c r="F359" s="237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  <c r="BD359" s="236"/>
      <c r="BE359" s="236"/>
      <c r="BF359" s="236"/>
      <c r="BG359" s="236"/>
      <c r="BH359" s="236"/>
      <c r="BI359" s="236"/>
      <c r="BJ359" s="236"/>
      <c r="BK359" s="236"/>
      <c r="BL359" s="236"/>
      <c r="BM359" s="236"/>
      <c r="BN359" s="236"/>
      <c r="BO359" s="236"/>
      <c r="BP359" s="236"/>
    </row>
    <row r="360" spans="1:68" ht="12.75" customHeight="1" x14ac:dyDescent="0.15">
      <c r="A360" s="236"/>
      <c r="B360" s="236"/>
      <c r="C360" s="236"/>
      <c r="D360" s="236"/>
      <c r="E360" s="236"/>
      <c r="F360" s="237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J360" s="236"/>
      <c r="AK360" s="236"/>
      <c r="AL360" s="236"/>
      <c r="AM360" s="236"/>
      <c r="AN360" s="236"/>
      <c r="AO360" s="236"/>
      <c r="AP360" s="236"/>
      <c r="AQ360" s="236"/>
      <c r="AR360" s="236"/>
      <c r="AS360" s="236"/>
      <c r="AT360" s="236"/>
      <c r="AU360" s="236"/>
      <c r="AV360" s="236"/>
      <c r="AW360" s="236"/>
      <c r="AX360" s="236"/>
      <c r="AY360" s="236"/>
      <c r="AZ360" s="236"/>
      <c r="BA360" s="236"/>
      <c r="BB360" s="236"/>
      <c r="BC360" s="236"/>
      <c r="BD360" s="236"/>
      <c r="BE360" s="236"/>
      <c r="BF360" s="236"/>
      <c r="BG360" s="236"/>
      <c r="BH360" s="236"/>
      <c r="BI360" s="236"/>
      <c r="BJ360" s="236"/>
      <c r="BK360" s="236"/>
      <c r="BL360" s="236"/>
      <c r="BM360" s="236"/>
      <c r="BN360" s="236"/>
      <c r="BO360" s="236"/>
      <c r="BP360" s="236"/>
    </row>
    <row r="361" spans="1:68" ht="12.75" customHeight="1" x14ac:dyDescent="0.15">
      <c r="A361" s="236"/>
      <c r="B361" s="236"/>
      <c r="C361" s="236"/>
      <c r="D361" s="236"/>
      <c r="E361" s="236"/>
      <c r="F361" s="237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J361" s="236"/>
      <c r="AK361" s="236"/>
      <c r="AL361" s="236"/>
      <c r="AM361" s="236"/>
      <c r="AN361" s="236"/>
      <c r="AO361" s="236"/>
      <c r="AP361" s="236"/>
      <c r="AQ361" s="236"/>
      <c r="AR361" s="236"/>
      <c r="AS361" s="236"/>
      <c r="AT361" s="236"/>
      <c r="AU361" s="236"/>
      <c r="AV361" s="236"/>
      <c r="AW361" s="236"/>
      <c r="AX361" s="236"/>
      <c r="AY361" s="236"/>
      <c r="AZ361" s="236"/>
      <c r="BA361" s="236"/>
      <c r="BB361" s="236"/>
      <c r="BC361" s="236"/>
      <c r="BD361" s="236"/>
      <c r="BE361" s="236"/>
      <c r="BF361" s="236"/>
      <c r="BG361" s="236"/>
      <c r="BH361" s="236"/>
      <c r="BI361" s="236"/>
      <c r="BJ361" s="236"/>
      <c r="BK361" s="236"/>
      <c r="BL361" s="236"/>
      <c r="BM361" s="236"/>
      <c r="BN361" s="236"/>
      <c r="BO361" s="236"/>
      <c r="BP361" s="236"/>
    </row>
    <row r="362" spans="1:68" ht="12.75" customHeight="1" x14ac:dyDescent="0.15">
      <c r="A362" s="236"/>
      <c r="B362" s="236"/>
      <c r="C362" s="236"/>
      <c r="D362" s="236"/>
      <c r="E362" s="236"/>
      <c r="F362" s="237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J362" s="236"/>
      <c r="AK362" s="236"/>
      <c r="AL362" s="236"/>
      <c r="AM362" s="236"/>
      <c r="AN362" s="236"/>
      <c r="AO362" s="236"/>
      <c r="AP362" s="236"/>
      <c r="AQ362" s="236"/>
      <c r="AR362" s="236"/>
      <c r="AS362" s="236"/>
      <c r="AT362" s="236"/>
      <c r="AU362" s="236"/>
      <c r="AV362" s="236"/>
      <c r="AW362" s="236"/>
      <c r="AX362" s="236"/>
      <c r="AY362" s="236"/>
      <c r="AZ362" s="236"/>
      <c r="BA362" s="236"/>
      <c r="BB362" s="236"/>
      <c r="BC362" s="236"/>
      <c r="BD362" s="236"/>
      <c r="BE362" s="236"/>
      <c r="BF362" s="236"/>
      <c r="BG362" s="236"/>
      <c r="BH362" s="236"/>
      <c r="BI362" s="236"/>
      <c r="BJ362" s="236"/>
      <c r="BK362" s="236"/>
      <c r="BL362" s="236"/>
      <c r="BM362" s="236"/>
      <c r="BN362" s="236"/>
      <c r="BO362" s="236"/>
      <c r="BP362" s="236"/>
    </row>
    <row r="363" spans="1:68" ht="12.75" customHeight="1" x14ac:dyDescent="0.15">
      <c r="A363" s="236"/>
      <c r="B363" s="236"/>
      <c r="C363" s="236"/>
      <c r="D363" s="236"/>
      <c r="E363" s="236"/>
      <c r="F363" s="237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J363" s="236"/>
      <c r="AK363" s="236"/>
      <c r="AL363" s="236"/>
      <c r="AM363" s="236"/>
      <c r="AN363" s="236"/>
      <c r="AO363" s="236"/>
      <c r="AP363" s="236"/>
      <c r="AQ363" s="236"/>
      <c r="AR363" s="236"/>
      <c r="AS363" s="236"/>
      <c r="AT363" s="236"/>
      <c r="AU363" s="236"/>
      <c r="AV363" s="236"/>
      <c r="AW363" s="236"/>
      <c r="AX363" s="236"/>
      <c r="AY363" s="236"/>
      <c r="AZ363" s="236"/>
      <c r="BA363" s="236"/>
      <c r="BB363" s="236"/>
      <c r="BC363" s="236"/>
      <c r="BD363" s="236"/>
      <c r="BE363" s="236"/>
      <c r="BF363" s="236"/>
      <c r="BG363" s="236"/>
      <c r="BH363" s="236"/>
      <c r="BI363" s="236"/>
      <c r="BJ363" s="236"/>
      <c r="BK363" s="236"/>
      <c r="BL363" s="236"/>
      <c r="BM363" s="236"/>
      <c r="BN363" s="236"/>
      <c r="BO363" s="236"/>
      <c r="BP363" s="236"/>
    </row>
    <row r="364" spans="1:68" ht="12.75" customHeight="1" x14ac:dyDescent="0.15">
      <c r="A364" s="236"/>
      <c r="B364" s="236"/>
      <c r="C364" s="236"/>
      <c r="D364" s="236"/>
      <c r="E364" s="236"/>
      <c r="F364" s="237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J364" s="236"/>
      <c r="AK364" s="236"/>
      <c r="AL364" s="236"/>
      <c r="AM364" s="236"/>
      <c r="AN364" s="236"/>
      <c r="AO364" s="236"/>
      <c r="AP364" s="236"/>
      <c r="AQ364" s="236"/>
      <c r="AR364" s="236"/>
      <c r="AS364" s="236"/>
      <c r="AT364" s="236"/>
      <c r="AU364" s="236"/>
      <c r="AV364" s="236"/>
      <c r="AW364" s="236"/>
      <c r="AX364" s="236"/>
      <c r="AY364" s="236"/>
      <c r="AZ364" s="236"/>
      <c r="BA364" s="236"/>
      <c r="BB364" s="236"/>
      <c r="BC364" s="236"/>
      <c r="BD364" s="236"/>
      <c r="BE364" s="236"/>
      <c r="BF364" s="236"/>
      <c r="BG364" s="236"/>
      <c r="BH364" s="236"/>
      <c r="BI364" s="236"/>
      <c r="BJ364" s="236"/>
      <c r="BK364" s="236"/>
      <c r="BL364" s="236"/>
      <c r="BM364" s="236"/>
      <c r="BN364" s="236"/>
      <c r="BO364" s="236"/>
      <c r="BP364" s="236"/>
    </row>
    <row r="365" spans="1:68" ht="12.75" customHeight="1" x14ac:dyDescent="0.15">
      <c r="A365" s="236"/>
      <c r="B365" s="236"/>
      <c r="C365" s="236"/>
      <c r="D365" s="236"/>
      <c r="E365" s="236"/>
      <c r="F365" s="237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J365" s="236"/>
      <c r="AK365" s="236"/>
      <c r="AL365" s="236"/>
      <c r="AM365" s="236"/>
      <c r="AN365" s="236"/>
      <c r="AO365" s="236"/>
      <c r="AP365" s="236"/>
      <c r="AQ365" s="236"/>
      <c r="AR365" s="236"/>
      <c r="AS365" s="236"/>
      <c r="AT365" s="236"/>
      <c r="AU365" s="236"/>
      <c r="AV365" s="236"/>
      <c r="AW365" s="236"/>
      <c r="AX365" s="236"/>
      <c r="AY365" s="236"/>
      <c r="AZ365" s="236"/>
      <c r="BA365" s="236"/>
      <c r="BB365" s="236"/>
      <c r="BC365" s="236"/>
      <c r="BD365" s="236"/>
      <c r="BE365" s="236"/>
      <c r="BF365" s="236"/>
      <c r="BG365" s="236"/>
      <c r="BH365" s="236"/>
      <c r="BI365" s="236"/>
      <c r="BJ365" s="236"/>
      <c r="BK365" s="236"/>
      <c r="BL365" s="236"/>
      <c r="BM365" s="236"/>
      <c r="BN365" s="236"/>
      <c r="BO365" s="236"/>
      <c r="BP365" s="236"/>
    </row>
    <row r="366" spans="1:68" ht="12.75" customHeight="1" x14ac:dyDescent="0.15">
      <c r="A366" s="236"/>
      <c r="B366" s="236"/>
      <c r="C366" s="236"/>
      <c r="D366" s="236"/>
      <c r="E366" s="236"/>
      <c r="F366" s="237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J366" s="236"/>
      <c r="AK366" s="236"/>
      <c r="AL366" s="236"/>
      <c r="AM366" s="236"/>
      <c r="AN366" s="236"/>
      <c r="AO366" s="236"/>
      <c r="AP366" s="236"/>
      <c r="AQ366" s="236"/>
      <c r="AR366" s="236"/>
      <c r="AS366" s="236"/>
      <c r="AT366" s="236"/>
      <c r="AU366" s="236"/>
      <c r="AV366" s="236"/>
      <c r="AW366" s="236"/>
      <c r="AX366" s="236"/>
      <c r="AY366" s="236"/>
      <c r="AZ366" s="236"/>
      <c r="BA366" s="236"/>
      <c r="BB366" s="236"/>
      <c r="BC366" s="236"/>
      <c r="BD366" s="236"/>
      <c r="BE366" s="236"/>
      <c r="BF366" s="236"/>
      <c r="BG366" s="236"/>
      <c r="BH366" s="236"/>
      <c r="BI366" s="236"/>
      <c r="BJ366" s="236"/>
      <c r="BK366" s="236"/>
      <c r="BL366" s="236"/>
      <c r="BM366" s="236"/>
      <c r="BN366" s="236"/>
      <c r="BO366" s="236"/>
      <c r="BP366" s="236"/>
    </row>
    <row r="367" spans="1:68" ht="12.75" customHeight="1" x14ac:dyDescent="0.15">
      <c r="A367" s="236"/>
      <c r="B367" s="236"/>
      <c r="C367" s="236"/>
      <c r="D367" s="236"/>
      <c r="E367" s="236"/>
      <c r="F367" s="237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  <c r="AC367" s="236"/>
      <c r="AD367" s="236"/>
      <c r="AE367" s="236"/>
      <c r="AF367" s="236"/>
      <c r="AG367" s="236"/>
      <c r="AH367" s="236"/>
      <c r="AI367" s="236"/>
      <c r="AJ367" s="236"/>
      <c r="AK367" s="236"/>
      <c r="AL367" s="236"/>
      <c r="AM367" s="236"/>
      <c r="AN367" s="236"/>
      <c r="AO367" s="236"/>
      <c r="AP367" s="236"/>
      <c r="AQ367" s="236"/>
      <c r="AR367" s="236"/>
      <c r="AS367" s="236"/>
      <c r="AT367" s="236"/>
      <c r="AU367" s="236"/>
      <c r="AV367" s="236"/>
      <c r="AW367" s="236"/>
      <c r="AX367" s="236"/>
      <c r="AY367" s="236"/>
      <c r="AZ367" s="236"/>
      <c r="BA367" s="236"/>
      <c r="BB367" s="236"/>
      <c r="BC367" s="236"/>
      <c r="BD367" s="236"/>
      <c r="BE367" s="236"/>
      <c r="BF367" s="236"/>
      <c r="BG367" s="236"/>
      <c r="BH367" s="236"/>
      <c r="BI367" s="236"/>
      <c r="BJ367" s="236"/>
      <c r="BK367" s="236"/>
      <c r="BL367" s="236"/>
      <c r="BM367" s="236"/>
      <c r="BN367" s="236"/>
      <c r="BO367" s="236"/>
      <c r="BP367" s="236"/>
    </row>
    <row r="368" spans="1:68" ht="12.75" customHeight="1" x14ac:dyDescent="0.15">
      <c r="A368" s="236"/>
      <c r="B368" s="236"/>
      <c r="C368" s="236"/>
      <c r="D368" s="236"/>
      <c r="E368" s="236"/>
      <c r="F368" s="237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  <c r="AC368" s="236"/>
      <c r="AD368" s="236"/>
      <c r="AE368" s="236"/>
      <c r="AF368" s="236"/>
      <c r="AG368" s="236"/>
      <c r="AH368" s="236"/>
      <c r="AI368" s="236"/>
      <c r="AJ368" s="236"/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  <c r="BB368" s="236"/>
      <c r="BC368" s="236"/>
      <c r="BD368" s="236"/>
      <c r="BE368" s="236"/>
      <c r="BF368" s="236"/>
      <c r="BG368" s="236"/>
      <c r="BH368" s="236"/>
      <c r="BI368" s="236"/>
      <c r="BJ368" s="236"/>
      <c r="BK368" s="236"/>
      <c r="BL368" s="236"/>
      <c r="BM368" s="236"/>
      <c r="BN368" s="236"/>
      <c r="BO368" s="236"/>
      <c r="BP368" s="236"/>
    </row>
    <row r="369" spans="1:68" ht="12.75" customHeight="1" x14ac:dyDescent="0.15">
      <c r="A369" s="238"/>
      <c r="B369" s="238"/>
      <c r="C369" s="238"/>
      <c r="D369" s="238"/>
      <c r="E369" s="238"/>
      <c r="F369" s="239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  <c r="AA369" s="238"/>
      <c r="AB369" s="238"/>
      <c r="AC369" s="238"/>
      <c r="AD369" s="238"/>
      <c r="AE369" s="238"/>
      <c r="AF369" s="238"/>
      <c r="AG369" s="238"/>
      <c r="AH369" s="238"/>
      <c r="AI369" s="238"/>
      <c r="AJ369" s="238"/>
      <c r="AK369" s="238"/>
      <c r="AL369" s="238"/>
      <c r="AM369" s="238"/>
      <c r="AN369" s="238"/>
      <c r="AO369" s="238"/>
      <c r="AP369" s="238"/>
      <c r="AQ369" s="238"/>
      <c r="AR369" s="238"/>
      <c r="AS369" s="238"/>
      <c r="AT369" s="238"/>
      <c r="AU369" s="238"/>
      <c r="AV369" s="238"/>
      <c r="AW369" s="238"/>
      <c r="AX369" s="238"/>
      <c r="AY369" s="238"/>
      <c r="AZ369" s="238"/>
      <c r="BA369" s="238"/>
      <c r="BB369" s="238"/>
      <c r="BC369" s="238"/>
      <c r="BD369" s="238"/>
      <c r="BE369" s="238"/>
      <c r="BF369" s="238"/>
      <c r="BG369" s="238"/>
      <c r="BH369" s="238"/>
      <c r="BI369" s="238"/>
      <c r="BJ369" s="238"/>
      <c r="BK369" s="238"/>
      <c r="BL369" s="238"/>
      <c r="BM369" s="238"/>
      <c r="BN369" s="238"/>
      <c r="BO369" s="238"/>
      <c r="BP369" s="238"/>
    </row>
    <row r="370" spans="1:68" ht="12.75" customHeight="1" x14ac:dyDescent="0.15">
      <c r="A370" s="238"/>
      <c r="B370" s="238"/>
      <c r="C370" s="238"/>
      <c r="D370" s="238"/>
      <c r="E370" s="238"/>
      <c r="F370" s="239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  <c r="AA370" s="238"/>
      <c r="AB370" s="238"/>
      <c r="AC370" s="238"/>
      <c r="AD370" s="238"/>
      <c r="AE370" s="238"/>
      <c r="AF370" s="238"/>
      <c r="AG370" s="238"/>
      <c r="AH370" s="238"/>
      <c r="AI370" s="238"/>
      <c r="AJ370" s="238"/>
      <c r="AK370" s="238"/>
      <c r="AL370" s="238"/>
      <c r="AM370" s="238"/>
      <c r="AN370" s="238"/>
      <c r="AO370" s="238"/>
      <c r="AP370" s="238"/>
      <c r="AQ370" s="238"/>
      <c r="AR370" s="238"/>
      <c r="AS370" s="238"/>
      <c r="AT370" s="238"/>
      <c r="AU370" s="238"/>
      <c r="AV370" s="238"/>
      <c r="AW370" s="238"/>
      <c r="AX370" s="238"/>
      <c r="AY370" s="238"/>
      <c r="AZ370" s="238"/>
      <c r="BA370" s="238"/>
      <c r="BB370" s="238"/>
      <c r="BC370" s="238"/>
      <c r="BD370" s="238"/>
      <c r="BE370" s="238"/>
      <c r="BF370" s="238"/>
      <c r="BG370" s="238"/>
      <c r="BH370" s="238"/>
      <c r="BI370" s="238"/>
      <c r="BJ370" s="238"/>
      <c r="BK370" s="238"/>
      <c r="BL370" s="238"/>
      <c r="BM370" s="238"/>
      <c r="BN370" s="238"/>
      <c r="BO370" s="238"/>
      <c r="BP370" s="238"/>
    </row>
  </sheetData>
  <mergeCells count="363">
    <mergeCell ref="A45:B45"/>
    <mergeCell ref="A3:B3"/>
    <mergeCell ref="A2:B2"/>
    <mergeCell ref="D22:E22"/>
    <mergeCell ref="S2:S3"/>
    <mergeCell ref="S32:T32"/>
    <mergeCell ref="G44:H44"/>
    <mergeCell ref="I45:J45"/>
    <mergeCell ref="F2:F3"/>
    <mergeCell ref="G2:G3"/>
    <mergeCell ref="D24:E24"/>
    <mergeCell ref="D25:E25"/>
    <mergeCell ref="D19:E19"/>
    <mergeCell ref="D20:E20"/>
    <mergeCell ref="A19:B19"/>
    <mergeCell ref="D21:E21"/>
    <mergeCell ref="C2:C3"/>
    <mergeCell ref="D2:D3"/>
    <mergeCell ref="G32:H32"/>
    <mergeCell ref="M35:N35"/>
    <mergeCell ref="M34:N34"/>
    <mergeCell ref="M33:N33"/>
    <mergeCell ref="S39:T39"/>
    <mergeCell ref="S35:T35"/>
    <mergeCell ref="G50:H50"/>
    <mergeCell ref="G57:H57"/>
    <mergeCell ref="G51:H51"/>
    <mergeCell ref="G52:H52"/>
    <mergeCell ref="Y2:Y3"/>
    <mergeCell ref="A40:B40"/>
    <mergeCell ref="A31:B31"/>
    <mergeCell ref="A37:B37"/>
    <mergeCell ref="M43:N43"/>
    <mergeCell ref="M42:N42"/>
    <mergeCell ref="G38:H38"/>
    <mergeCell ref="G35:H35"/>
    <mergeCell ref="G36:H36"/>
    <mergeCell ref="I37:J37"/>
    <mergeCell ref="G33:H33"/>
    <mergeCell ref="G34:H34"/>
    <mergeCell ref="O37:P37"/>
    <mergeCell ref="M36:N36"/>
    <mergeCell ref="D29:E29"/>
    <mergeCell ref="A30:B30"/>
    <mergeCell ref="D26:E26"/>
    <mergeCell ref="D27:E27"/>
    <mergeCell ref="D28:E28"/>
    <mergeCell ref="D23:E23"/>
    <mergeCell ref="S33:T33"/>
    <mergeCell ref="S34:T34"/>
    <mergeCell ref="S56:T56"/>
    <mergeCell ref="S57:T57"/>
    <mergeCell ref="M48:N48"/>
    <mergeCell ref="M47:N47"/>
    <mergeCell ref="M51:N51"/>
    <mergeCell ref="M49:N49"/>
    <mergeCell ref="M52:N52"/>
    <mergeCell ref="S36:T36"/>
    <mergeCell ref="S49:T49"/>
    <mergeCell ref="S55:T55"/>
    <mergeCell ref="S53:T53"/>
    <mergeCell ref="S54:T54"/>
    <mergeCell ref="S48:T48"/>
    <mergeCell ref="S43:T43"/>
    <mergeCell ref="M57:N57"/>
    <mergeCell ref="M56:N56"/>
    <mergeCell ref="G43:H43"/>
    <mergeCell ref="G41:H41"/>
    <mergeCell ref="G42:H42"/>
    <mergeCell ref="S41:T41"/>
    <mergeCell ref="S42:T42"/>
    <mergeCell ref="M41:N41"/>
    <mergeCell ref="S44:T44"/>
    <mergeCell ref="M44:N44"/>
    <mergeCell ref="O45:P45"/>
    <mergeCell ref="G48:H48"/>
    <mergeCell ref="S47:T47"/>
    <mergeCell ref="S46:T46"/>
    <mergeCell ref="G46:H46"/>
    <mergeCell ref="G47:H47"/>
    <mergeCell ref="S50:T50"/>
    <mergeCell ref="M50:N50"/>
    <mergeCell ref="M46:N46"/>
    <mergeCell ref="BE40:BF40"/>
    <mergeCell ref="Y44:Z44"/>
    <mergeCell ref="Y47:Z47"/>
    <mergeCell ref="AA45:AB45"/>
    <mergeCell ref="Y46:Z46"/>
    <mergeCell ref="AE47:AF47"/>
    <mergeCell ref="AE46:AF46"/>
    <mergeCell ref="AG45:AH45"/>
    <mergeCell ref="AE44:AF44"/>
    <mergeCell ref="AK42:AL42"/>
    <mergeCell ref="AK48:AL48"/>
    <mergeCell ref="AS40:AT40"/>
    <mergeCell ref="AK46:AL46"/>
    <mergeCell ref="AK44:AL44"/>
    <mergeCell ref="AQ48:AR48"/>
    <mergeCell ref="AK47:AL47"/>
    <mergeCell ref="BK40:BL40"/>
    <mergeCell ref="BI38:BJ38"/>
    <mergeCell ref="BI39:BJ39"/>
    <mergeCell ref="BN40:BO40"/>
    <mergeCell ref="BN38:BO38"/>
    <mergeCell ref="BN39:BO39"/>
    <mergeCell ref="AY40:AZ40"/>
    <mergeCell ref="A71:B71"/>
    <mergeCell ref="I71:J71"/>
    <mergeCell ref="S52:T52"/>
    <mergeCell ref="S51:T51"/>
    <mergeCell ref="Y50:Z50"/>
    <mergeCell ref="S38:T38"/>
    <mergeCell ref="U71:V71"/>
    <mergeCell ref="AA71:AB71"/>
    <mergeCell ref="O71:P71"/>
    <mergeCell ref="O58:P58"/>
    <mergeCell ref="U58:V58"/>
    <mergeCell ref="A58:B58"/>
    <mergeCell ref="I58:J58"/>
    <mergeCell ref="O40:P40"/>
    <mergeCell ref="M39:N39"/>
    <mergeCell ref="G49:H49"/>
    <mergeCell ref="U40:V40"/>
    <mergeCell ref="BP32:BP36"/>
    <mergeCell ref="BN44:BO44"/>
    <mergeCell ref="BN45:BO45"/>
    <mergeCell ref="BK45:BL45"/>
    <mergeCell ref="AW35:AX35"/>
    <mergeCell ref="AW36:AX36"/>
    <mergeCell ref="BN36:BO36"/>
    <mergeCell ref="BN35:BO35"/>
    <mergeCell ref="BK37:BL37"/>
    <mergeCell ref="BN37:BO37"/>
    <mergeCell ref="BN34:BO34"/>
    <mergeCell ref="AW42:AX42"/>
    <mergeCell ref="BP38:BP39"/>
    <mergeCell ref="BC43:BD43"/>
    <mergeCell ref="BC44:BD44"/>
    <mergeCell ref="BC41:BD41"/>
    <mergeCell ref="BC39:BD39"/>
    <mergeCell ref="BC38:BD38"/>
    <mergeCell ref="BC36:BD36"/>
    <mergeCell ref="BC34:BD34"/>
    <mergeCell ref="BC35:BD35"/>
    <mergeCell ref="AW43:AX43"/>
    <mergeCell ref="BC32:BD32"/>
    <mergeCell ref="BC33:BD33"/>
    <mergeCell ref="AY37:AZ37"/>
    <mergeCell ref="AG37:AH37"/>
    <mergeCell ref="AE36:AF36"/>
    <mergeCell ref="AE35:AF35"/>
    <mergeCell ref="AK32:AL32"/>
    <mergeCell ref="AK35:AL35"/>
    <mergeCell ref="AK33:AL33"/>
    <mergeCell ref="BN33:BO33"/>
    <mergeCell ref="BN32:BO32"/>
    <mergeCell ref="AW32:AX32"/>
    <mergeCell ref="AW33:AX33"/>
    <mergeCell ref="BI36:BJ36"/>
    <mergeCell ref="BI35:BJ35"/>
    <mergeCell ref="BI33:BJ33"/>
    <mergeCell ref="BI34:BJ34"/>
    <mergeCell ref="BI32:BJ32"/>
    <mergeCell ref="BE37:BF37"/>
    <mergeCell ref="AQ35:AR35"/>
    <mergeCell ref="AQ36:AR36"/>
    <mergeCell ref="AM37:AN37"/>
    <mergeCell ref="U37:V37"/>
    <mergeCell ref="AE32:AF32"/>
    <mergeCell ref="AW39:AX39"/>
    <mergeCell ref="Y41:Z41"/>
    <mergeCell ref="AW34:AX34"/>
    <mergeCell ref="Y34:Z34"/>
    <mergeCell ref="Y35:Z35"/>
    <mergeCell ref="AQ33:AR33"/>
    <mergeCell ref="Y39:Z39"/>
    <mergeCell ref="AA40:AB40"/>
    <mergeCell ref="AG40:AH40"/>
    <mergeCell ref="AE41:AF41"/>
    <mergeCell ref="AW41:AX41"/>
    <mergeCell ref="AW38:AX38"/>
    <mergeCell ref="AS37:AT37"/>
    <mergeCell ref="AA37:AB37"/>
    <mergeCell ref="AQ41:AR41"/>
    <mergeCell ref="Y32:Z32"/>
    <mergeCell ref="Y33:Z33"/>
    <mergeCell ref="AM40:AN40"/>
    <mergeCell ref="AK41:AL41"/>
    <mergeCell ref="AK39:AL39"/>
    <mergeCell ref="AK38:AL38"/>
    <mergeCell ref="AK36:AL36"/>
    <mergeCell ref="G56:H56"/>
    <mergeCell ref="AK54:AL54"/>
    <mergeCell ref="AE54:AF54"/>
    <mergeCell ref="AQ56:AR56"/>
    <mergeCell ref="AQ55:AR55"/>
    <mergeCell ref="AE56:AF56"/>
    <mergeCell ref="AK55:AL55"/>
    <mergeCell ref="AK56:AL56"/>
    <mergeCell ref="AK57:AL57"/>
    <mergeCell ref="AE55:AF55"/>
    <mergeCell ref="AQ54:AR54"/>
    <mergeCell ref="AQ57:AR57"/>
    <mergeCell ref="Y57:Z57"/>
    <mergeCell ref="Y54:Z54"/>
    <mergeCell ref="Y56:Z56"/>
    <mergeCell ref="Y55:Z55"/>
    <mergeCell ref="AE57:AF57"/>
    <mergeCell ref="S1:V1"/>
    <mergeCell ref="AK51:AL51"/>
    <mergeCell ref="AW52:AX52"/>
    <mergeCell ref="G54:H54"/>
    <mergeCell ref="G53:H53"/>
    <mergeCell ref="G55:H55"/>
    <mergeCell ref="M55:N55"/>
    <mergeCell ref="M53:N53"/>
    <mergeCell ref="M54:N54"/>
    <mergeCell ref="AK52:AL52"/>
    <mergeCell ref="AQ53:AR53"/>
    <mergeCell ref="AW51:AX51"/>
    <mergeCell ref="AW50:AX50"/>
    <mergeCell ref="AW48:AX48"/>
    <mergeCell ref="AW49:AX49"/>
    <mergeCell ref="AW47:AX47"/>
    <mergeCell ref="AE42:AF42"/>
    <mergeCell ref="AE43:AF43"/>
    <mergeCell ref="Y36:Z36"/>
    <mergeCell ref="Y38:Z38"/>
    <mergeCell ref="AE38:AF38"/>
    <mergeCell ref="AE39:AF39"/>
    <mergeCell ref="U45:V45"/>
    <mergeCell ref="AQ49:AR49"/>
    <mergeCell ref="G1:J1"/>
    <mergeCell ref="Y1:AB1"/>
    <mergeCell ref="AQ38:AR38"/>
    <mergeCell ref="AQ39:AR39"/>
    <mergeCell ref="AQ43:AR43"/>
    <mergeCell ref="AQ42:AR42"/>
    <mergeCell ref="AK34:AL34"/>
    <mergeCell ref="M38:N38"/>
    <mergeCell ref="M32:N32"/>
    <mergeCell ref="G39:H39"/>
    <mergeCell ref="I40:J40"/>
    <mergeCell ref="AE34:AF34"/>
    <mergeCell ref="AE33:AF33"/>
    <mergeCell ref="AQ32:AR32"/>
    <mergeCell ref="AQ34:AR34"/>
    <mergeCell ref="Y43:Z43"/>
    <mergeCell ref="Y42:Z42"/>
    <mergeCell ref="AK2:AK3"/>
    <mergeCell ref="AQ1:AT1"/>
    <mergeCell ref="AQ2:AQ3"/>
    <mergeCell ref="M1:P1"/>
    <mergeCell ref="M2:M3"/>
    <mergeCell ref="AE1:AH1"/>
    <mergeCell ref="AE2:AE3"/>
    <mergeCell ref="AK43:AL43"/>
    <mergeCell ref="AQ44:AR44"/>
    <mergeCell ref="AW46:AX46"/>
    <mergeCell ref="AW44:AX44"/>
    <mergeCell ref="BN51:BO51"/>
    <mergeCell ref="BN52:BO52"/>
    <mergeCell ref="BN47:BO47"/>
    <mergeCell ref="BI52:BJ52"/>
    <mergeCell ref="BC52:BD52"/>
    <mergeCell ref="BC51:BD51"/>
    <mergeCell ref="AQ46:AR46"/>
    <mergeCell ref="AQ51:AR51"/>
    <mergeCell ref="AQ50:AR50"/>
    <mergeCell ref="AQ52:AR52"/>
    <mergeCell ref="AS45:AT45"/>
    <mergeCell ref="AM45:AN45"/>
    <mergeCell ref="AK49:AL49"/>
    <mergeCell ref="BI43:BJ43"/>
    <mergeCell ref="AK50:AL50"/>
    <mergeCell ref="BI51:BJ51"/>
    <mergeCell ref="AY71:AZ71"/>
    <mergeCell ref="BE71:BF71"/>
    <mergeCell ref="AG71:AH71"/>
    <mergeCell ref="BC1:BF1"/>
    <mergeCell ref="BI1:BL1"/>
    <mergeCell ref="BN1:BP1"/>
    <mergeCell ref="AW1:AZ1"/>
    <mergeCell ref="BC2:BC3"/>
    <mergeCell ref="BI2:BI3"/>
    <mergeCell ref="AW2:AW3"/>
    <mergeCell ref="AK1:AN1"/>
    <mergeCell ref="BP46:BP57"/>
    <mergeCell ref="BC50:BD50"/>
    <mergeCell ref="BC47:BD47"/>
    <mergeCell ref="BC48:BD48"/>
    <mergeCell ref="BC49:BD49"/>
    <mergeCell ref="BI53:BJ53"/>
    <mergeCell ref="BC54:BD54"/>
    <mergeCell ref="BC55:BD55"/>
    <mergeCell ref="BC56:BD56"/>
    <mergeCell ref="AK53:AL53"/>
    <mergeCell ref="BE45:BF45"/>
    <mergeCell ref="BC46:BD46"/>
    <mergeCell ref="BC53:BD53"/>
    <mergeCell ref="BN75:BP75"/>
    <mergeCell ref="BN76:BP76"/>
    <mergeCell ref="BN74:BP74"/>
    <mergeCell ref="BN73:BP73"/>
    <mergeCell ref="BN50:BO50"/>
    <mergeCell ref="BN53:BO53"/>
    <mergeCell ref="BN49:BO49"/>
    <mergeCell ref="BN48:BO48"/>
    <mergeCell ref="BP59:BP70"/>
    <mergeCell ref="BN72:BP72"/>
    <mergeCell ref="BN71:BO71"/>
    <mergeCell ref="BN58:BO58"/>
    <mergeCell ref="BN57:BO57"/>
    <mergeCell ref="BN54:BO54"/>
    <mergeCell ref="BN55:BO55"/>
    <mergeCell ref="BN56:BO56"/>
    <mergeCell ref="Y48:Z48"/>
    <mergeCell ref="Y49:Z49"/>
    <mergeCell ref="Y52:Z52"/>
    <mergeCell ref="Y51:Z51"/>
    <mergeCell ref="Y53:Z53"/>
    <mergeCell ref="AE49:AF49"/>
    <mergeCell ref="AE48:AF48"/>
    <mergeCell ref="AE51:AF51"/>
    <mergeCell ref="AE50:AF50"/>
    <mergeCell ref="AE52:AF52"/>
    <mergeCell ref="AE53:AF53"/>
    <mergeCell ref="AA58:AB58"/>
    <mergeCell ref="BC57:BD57"/>
    <mergeCell ref="AS58:AT58"/>
    <mergeCell ref="AW55:AX55"/>
    <mergeCell ref="AW53:AX53"/>
    <mergeCell ref="AW54:AX54"/>
    <mergeCell ref="AW57:AX57"/>
    <mergeCell ref="AW56:AX56"/>
    <mergeCell ref="BI57:BJ57"/>
    <mergeCell ref="BI56:BJ56"/>
    <mergeCell ref="BI55:BJ55"/>
    <mergeCell ref="BI54:BJ54"/>
    <mergeCell ref="BK71:BL71"/>
    <mergeCell ref="BI49:BJ49"/>
    <mergeCell ref="BI50:BJ50"/>
    <mergeCell ref="AM71:AN71"/>
    <mergeCell ref="AS71:AT71"/>
    <mergeCell ref="BP41:BP44"/>
    <mergeCell ref="AG58:AH58"/>
    <mergeCell ref="AM58:AN58"/>
    <mergeCell ref="BI41:BJ41"/>
    <mergeCell ref="BI46:BJ46"/>
    <mergeCell ref="BI44:BJ44"/>
    <mergeCell ref="BK58:BL58"/>
    <mergeCell ref="BN46:BO46"/>
    <mergeCell ref="AY45:AZ45"/>
    <mergeCell ref="BC42:BD42"/>
    <mergeCell ref="AY58:AZ58"/>
    <mergeCell ref="BE58:BF58"/>
    <mergeCell ref="AQ47:AR47"/>
    <mergeCell ref="BI42:BJ42"/>
    <mergeCell ref="BI47:BJ47"/>
    <mergeCell ref="BI48:BJ48"/>
    <mergeCell ref="BN42:BO42"/>
    <mergeCell ref="BN41:BO41"/>
    <mergeCell ref="BN43:BO43"/>
  </mergeCells>
  <printOptions horizontalCentered="1"/>
  <pageMargins left="0.1" right="0.1" top="0.5" bottom="0.6" header="0" footer="0"/>
  <pageSetup scale="51" orientation="landscape" cellComments="atEnd"/>
  <headerFooter>
    <oddHeader>&amp;LCollege of Engineering Office of Research Administration&amp;CBudget Spreadsheet&amp;RDate:  &amp;D Time: &amp;T</oddHeader>
    <oddFooter>&amp;Lversion 1 (Nov. 2018)&amp;CTDC&amp;RPage 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Sheet2!$A$2:$A$3</xm:f>
          </x14:formula1>
          <xm:sqref>D4:D18</xm:sqref>
        </x14:dataValidation>
        <x14:dataValidation type="list" allowBlank="1" xr:uid="{00000000-0002-0000-0100-000001000000}">
          <x14:formula1>
            <xm:f>Sheet2!$B$2:$B$5</xm:f>
          </x14:formula1>
          <xm:sqref>E4:E18</xm:sqref>
        </x14:dataValidation>
        <x14:dataValidation type="list" allowBlank="1" xr:uid="{00000000-0002-0000-0100-000002000000}">
          <x14:formula1>
            <xm:f>Sheet2!$C$2:$C$5</xm:f>
          </x14:formula1>
          <xm:sqref>F4:F18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baseColWidth="10" defaultColWidth="14.5" defaultRowHeight="15" customHeight="1" x14ac:dyDescent="0.15"/>
  <sheetData>
    <row r="1" spans="1:3" ht="15" customHeight="1" x14ac:dyDescent="0.15">
      <c r="A1" s="1" t="s">
        <v>0</v>
      </c>
      <c r="B1" s="1" t="s">
        <v>1</v>
      </c>
      <c r="C1" s="2" t="s">
        <v>2</v>
      </c>
    </row>
    <row r="2" spans="1:3" ht="15" customHeight="1" x14ac:dyDescent="0.15">
      <c r="A2" s="3">
        <v>0.27460000000000001</v>
      </c>
      <c r="B2" s="2">
        <v>6104</v>
      </c>
      <c r="C2" s="2">
        <v>3</v>
      </c>
    </row>
    <row r="3" spans="1:3" ht="15" customHeight="1" x14ac:dyDescent="0.15">
      <c r="A3" s="3">
        <v>8.5999999999999993E-2</v>
      </c>
      <c r="B3" s="2">
        <v>3939</v>
      </c>
      <c r="C3" s="2">
        <v>6</v>
      </c>
    </row>
    <row r="4" spans="1:3" ht="15" customHeight="1" x14ac:dyDescent="0.15">
      <c r="B4" s="2">
        <v>2504</v>
      </c>
      <c r="C4" s="2">
        <v>9</v>
      </c>
    </row>
    <row r="5" spans="1:3" ht="15" customHeight="1" x14ac:dyDescent="0.15">
      <c r="B5" s="2">
        <v>0</v>
      </c>
      <c r="C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MTDC</vt:lpstr>
      <vt:lpstr>TDC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SEKETO</dc:creator>
  <cp:lastModifiedBy>Ben Beeler</cp:lastModifiedBy>
  <dcterms:created xsi:type="dcterms:W3CDTF">2019-09-11T16:38:11Z</dcterms:created>
  <dcterms:modified xsi:type="dcterms:W3CDTF">2020-02-13T14:30:37Z</dcterms:modified>
</cp:coreProperties>
</file>